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onedrive_atepp\OneDrive\PROJEKTY\Hodonin_pesiny_rozpocet\2025_05_20\"/>
    </mc:Choice>
  </mc:AlternateContent>
  <bookViews>
    <workbookView xWindow="0" yWindow="0" windowWidth="0" windowHeight="0"/>
  </bookViews>
  <sheets>
    <sheet name="Rekapitulace stavby" sheetId="1" r:id="rId1"/>
    <sheet name="2025_05_09 - Příměstský l..." sheetId="2" r:id="rId2"/>
    <sheet name="Seznam figur" sheetId="3" r:id="rId3"/>
    <sheet name="Pokyny pro vyplnění" sheetId="4" r:id="rId4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'2025_05_09 - Příměstský l...'!$C$82:$K$307</definedName>
    <definedName name="_xlnm.Print_Area" localSheetId="1">'2025_05_09 - Příměstský l...'!$C$4:$J$37,'2025_05_09 - Příměstský l...'!$C$43:$J$66,'2025_05_09 - Příměstský l...'!$C$72:$K$307</definedName>
    <definedName name="_xlnm.Print_Titles" localSheetId="1">'2025_05_09 - Příměstský l...'!$82:$82</definedName>
    <definedName name="_xlnm.Print_Area" localSheetId="2">'Seznam figur'!$C$4:$G$61</definedName>
    <definedName name="_xlnm.Print_Titles" localSheetId="2">'Seznam figur'!$9:$9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D7"/>
  <c i="2" r="J35"/>
  <c r="J34"/>
  <c i="1" r="AY55"/>
  <c i="2" r="J33"/>
  <c i="1" r="AX55"/>
  <c i="2" r="BI304"/>
  <c r="BH304"/>
  <c r="BG304"/>
  <c r="BF304"/>
  <c r="T304"/>
  <c r="R304"/>
  <c r="P304"/>
  <c r="BI302"/>
  <c r="BH302"/>
  <c r="BG302"/>
  <c r="BF302"/>
  <c r="T302"/>
  <c r="R302"/>
  <c r="P302"/>
  <c r="BI298"/>
  <c r="BH298"/>
  <c r="BG298"/>
  <c r="BF298"/>
  <c r="T298"/>
  <c r="R298"/>
  <c r="P298"/>
  <c r="BI295"/>
  <c r="BH295"/>
  <c r="BG295"/>
  <c r="BF295"/>
  <c r="T295"/>
  <c r="R295"/>
  <c r="P295"/>
  <c r="BI293"/>
  <c r="BH293"/>
  <c r="BG293"/>
  <c r="BF293"/>
  <c r="T293"/>
  <c r="R293"/>
  <c r="P293"/>
  <c r="BI290"/>
  <c r="BH290"/>
  <c r="BG290"/>
  <c r="BF290"/>
  <c r="T290"/>
  <c r="R290"/>
  <c r="P290"/>
  <c r="BI287"/>
  <c r="BH287"/>
  <c r="BG287"/>
  <c r="BF287"/>
  <c r="T287"/>
  <c r="R287"/>
  <c r="P287"/>
  <c r="BI283"/>
  <c r="BH283"/>
  <c r="BG283"/>
  <c r="BF283"/>
  <c r="T283"/>
  <c r="R283"/>
  <c r="P283"/>
  <c r="BI280"/>
  <c r="BH280"/>
  <c r="BG280"/>
  <c r="BF280"/>
  <c r="T280"/>
  <c r="R280"/>
  <c r="P280"/>
  <c r="BI277"/>
  <c r="BH277"/>
  <c r="BG277"/>
  <c r="BF277"/>
  <c r="T277"/>
  <c r="R277"/>
  <c r="P277"/>
  <c r="BI274"/>
  <c r="BH274"/>
  <c r="BG274"/>
  <c r="BF274"/>
  <c r="T274"/>
  <c r="R274"/>
  <c r="P274"/>
  <c r="BI271"/>
  <c r="BH271"/>
  <c r="BG271"/>
  <c r="BF271"/>
  <c r="T271"/>
  <c r="R271"/>
  <c r="P271"/>
  <c r="BI266"/>
  <c r="BH266"/>
  <c r="BG266"/>
  <c r="BF266"/>
  <c r="T266"/>
  <c r="R266"/>
  <c r="P266"/>
  <c r="BI264"/>
  <c r="BH264"/>
  <c r="BG264"/>
  <c r="BF264"/>
  <c r="T264"/>
  <c r="R264"/>
  <c r="P264"/>
  <c r="BI260"/>
  <c r="BH260"/>
  <c r="BG260"/>
  <c r="BF260"/>
  <c r="T260"/>
  <c r="R260"/>
  <c r="P260"/>
  <c r="BI257"/>
  <c r="BH257"/>
  <c r="BG257"/>
  <c r="BF257"/>
  <c r="T257"/>
  <c r="R257"/>
  <c r="P257"/>
  <c r="BI255"/>
  <c r="BH255"/>
  <c r="BG255"/>
  <c r="BF255"/>
  <c r="T255"/>
  <c r="R255"/>
  <c r="P255"/>
  <c r="BI252"/>
  <c r="BH252"/>
  <c r="BG252"/>
  <c r="BF252"/>
  <c r="T252"/>
  <c r="R252"/>
  <c r="P252"/>
  <c r="BI249"/>
  <c r="BH249"/>
  <c r="BG249"/>
  <c r="BF249"/>
  <c r="T249"/>
  <c r="R249"/>
  <c r="P249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28"/>
  <c r="BH228"/>
  <c r="BG228"/>
  <c r="BF228"/>
  <c r="T228"/>
  <c r="R228"/>
  <c r="P228"/>
  <c r="BI226"/>
  <c r="BH226"/>
  <c r="BG226"/>
  <c r="BF226"/>
  <c r="T226"/>
  <c r="R226"/>
  <c r="P226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6"/>
  <c r="BH176"/>
  <c r="BG176"/>
  <c r="BF176"/>
  <c r="T176"/>
  <c r="R176"/>
  <c r="P176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1"/>
  <c r="BH91"/>
  <c r="BG91"/>
  <c r="BF91"/>
  <c r="T91"/>
  <c r="R91"/>
  <c r="P91"/>
  <c r="BI88"/>
  <c r="BH88"/>
  <c r="BG88"/>
  <c r="BF88"/>
  <c r="T88"/>
  <c r="R88"/>
  <c r="P88"/>
  <c r="BI86"/>
  <c r="BH86"/>
  <c r="BG86"/>
  <c r="BF86"/>
  <c r="T86"/>
  <c r="R86"/>
  <c r="P86"/>
  <c r="J80"/>
  <c r="F77"/>
  <c r="E75"/>
  <c r="J51"/>
  <c r="F48"/>
  <c r="E46"/>
  <c r="J19"/>
  <c r="E19"/>
  <c r="J79"/>
  <c r="J18"/>
  <c r="J16"/>
  <c r="E16"/>
  <c r="F51"/>
  <c r="J15"/>
  <c r="J13"/>
  <c r="E13"/>
  <c r="F50"/>
  <c r="J12"/>
  <c r="J10"/>
  <c r="J77"/>
  <c i="1" r="L50"/>
  <c r="AM50"/>
  <c r="AM49"/>
  <c r="L49"/>
  <c r="AM47"/>
  <c r="L47"/>
  <c r="L45"/>
  <c r="L44"/>
  <c i="2" r="BK163"/>
  <c r="J201"/>
  <c r="BK91"/>
  <c r="J280"/>
  <c r="J138"/>
  <c r="BK88"/>
  <c r="J169"/>
  <c r="BK121"/>
  <c r="J266"/>
  <c r="BK239"/>
  <c r="J159"/>
  <c r="J91"/>
  <c r="BK204"/>
  <c r="BK192"/>
  <c r="J249"/>
  <c r="J242"/>
  <c r="J184"/>
  <c r="J180"/>
  <c r="BK274"/>
  <c r="J239"/>
  <c r="J108"/>
  <c r="J271"/>
  <c r="BK189"/>
  <c r="J211"/>
  <c r="BK249"/>
  <c r="J176"/>
  <c r="BK214"/>
  <c r="BK172"/>
  <c r="BK86"/>
  <c r="J287"/>
  <c r="BK198"/>
  <c r="J163"/>
  <c r="BK201"/>
  <c r="J153"/>
  <c r="BK211"/>
  <c r="J132"/>
  <c r="J166"/>
  <c r="BK184"/>
  <c r="BK115"/>
  <c r="J255"/>
  <c r="BK150"/>
  <c r="J277"/>
  <c r="J204"/>
  <c r="BK236"/>
  <c r="J207"/>
  <c r="J150"/>
  <c r="BK138"/>
  <c r="J145"/>
  <c r="BK98"/>
  <c r="J118"/>
  <c r="BK283"/>
  <c r="BK147"/>
  <c r="BK252"/>
  <c r="BK264"/>
  <c r="BK266"/>
  <c i="1" r="AS54"/>
  <c i="2" r="J156"/>
  <c r="J129"/>
  <c r="J264"/>
  <c r="J125"/>
  <c r="BK226"/>
  <c r="BK228"/>
  <c r="J88"/>
  <c r="J274"/>
  <c r="BK245"/>
  <c r="J219"/>
  <c r="J135"/>
  <c r="BK169"/>
  <c r="J183"/>
  <c r="BK177"/>
  <c r="J228"/>
  <c r="J195"/>
  <c r="BK295"/>
  <c r="BK287"/>
  <c r="BK302"/>
  <c r="J121"/>
  <c r="BK222"/>
  <c r="J302"/>
  <c r="BK277"/>
  <c r="BK132"/>
  <c r="BK159"/>
  <c r="J172"/>
  <c r="BK166"/>
  <c r="BK135"/>
  <c r="BK125"/>
  <c r="J226"/>
  <c r="BK112"/>
  <c r="J95"/>
  <c r="J115"/>
  <c r="BK195"/>
  <c r="J283"/>
  <c r="BK101"/>
  <c r="J236"/>
  <c r="BK293"/>
  <c r="BK156"/>
  <c r="J295"/>
  <c r="BK233"/>
  <c r="BK145"/>
  <c r="BK104"/>
  <c r="BK207"/>
  <c r="J86"/>
  <c r="BK255"/>
  <c r="BK118"/>
  <c r="J142"/>
  <c r="BK153"/>
  <c r="BK280"/>
  <c r="BK187"/>
  <c r="BK95"/>
  <c r="BK271"/>
  <c r="BK219"/>
  <c r="J177"/>
  <c r="J189"/>
  <c r="J101"/>
  <c r="BK108"/>
  <c r="J245"/>
  <c r="J222"/>
  <c r="J293"/>
  <c r="BK142"/>
  <c r="J192"/>
  <c r="J252"/>
  <c r="J112"/>
  <c r="BK260"/>
  <c r="BK304"/>
  <c r="J260"/>
  <c r="BK242"/>
  <c r="J304"/>
  <c r="J98"/>
  <c r="BK298"/>
  <c r="BK183"/>
  <c r="J233"/>
  <c r="J298"/>
  <c r="J290"/>
  <c r="J104"/>
  <c r="BK129"/>
  <c r="BK217"/>
  <c r="BK290"/>
  <c r="J214"/>
  <c r="BK257"/>
  <c r="J187"/>
  <c r="J257"/>
  <c r="BK180"/>
  <c r="J217"/>
  <c r="J198"/>
  <c r="BK176"/>
  <c r="J147"/>
  <c l="1" r="R270"/>
  <c r="R85"/>
  <c r="P90"/>
  <c r="BK85"/>
  <c r="J85"/>
  <c r="J57"/>
  <c r="P85"/>
  <c r="R90"/>
  <c r="T107"/>
  <c r="P175"/>
  <c r="BK90"/>
  <c r="J90"/>
  <c r="J58"/>
  <c r="BK107"/>
  <c r="J107"/>
  <c r="J59"/>
  <c r="R107"/>
  <c r="P124"/>
  <c r="R124"/>
  <c r="BK158"/>
  <c r="J158"/>
  <c r="J61"/>
  <c r="P158"/>
  <c r="T158"/>
  <c r="R175"/>
  <c r="P232"/>
  <c r="T85"/>
  <c r="T90"/>
  <c r="P107"/>
  <c r="BK124"/>
  <c r="J124"/>
  <c r="J60"/>
  <c r="T124"/>
  <c r="R158"/>
  <c r="BK175"/>
  <c r="J175"/>
  <c r="J62"/>
  <c r="T175"/>
  <c r="BK194"/>
  <c r="J194"/>
  <c r="J63"/>
  <c r="P194"/>
  <c r="R194"/>
  <c r="T194"/>
  <c r="BK232"/>
  <c r="J232"/>
  <c r="J64"/>
  <c r="R232"/>
  <c r="T232"/>
  <c r="BK270"/>
  <c r="J270"/>
  <c r="J65"/>
  <c r="P270"/>
  <c r="T270"/>
  <c r="BE298"/>
  <c r="BE145"/>
  <c r="BE159"/>
  <c r="BE163"/>
  <c r="BE169"/>
  <c r="BE183"/>
  <c r="BE187"/>
  <c r="BE189"/>
  <c r="BE201"/>
  <c r="BE217"/>
  <c r="BE222"/>
  <c r="BE236"/>
  <c r="BE239"/>
  <c r="BE245"/>
  <c r="BE280"/>
  <c r="BE290"/>
  <c r="BE302"/>
  <c r="J50"/>
  <c r="F79"/>
  <c r="BE147"/>
  <c r="BE153"/>
  <c r="BE180"/>
  <c r="BE184"/>
  <c r="BE198"/>
  <c r="BE219"/>
  <c r="BE249"/>
  <c r="J48"/>
  <c r="BE95"/>
  <c r="BE101"/>
  <c r="BE172"/>
  <c r="BE192"/>
  <c r="BE207"/>
  <c r="BE214"/>
  <c r="BE226"/>
  <c r="BE233"/>
  <c r="BE242"/>
  <c r="BE255"/>
  <c r="BE257"/>
  <c r="BE260"/>
  <c r="BE295"/>
  <c r="BE156"/>
  <c r="BE86"/>
  <c r="BE91"/>
  <c r="BE121"/>
  <c r="BE132"/>
  <c r="BE138"/>
  <c r="F80"/>
  <c r="BE88"/>
  <c r="BE98"/>
  <c r="BE129"/>
  <c r="BE135"/>
  <c r="BE142"/>
  <c r="BE150"/>
  <c r="BE166"/>
  <c r="BE176"/>
  <c r="BE177"/>
  <c r="BE195"/>
  <c r="BE204"/>
  <c r="BE211"/>
  <c r="BE228"/>
  <c r="BE252"/>
  <c r="BE264"/>
  <c r="BE266"/>
  <c r="BE271"/>
  <c r="BE274"/>
  <c r="BE277"/>
  <c r="BE283"/>
  <c r="BE287"/>
  <c r="BE293"/>
  <c r="BE112"/>
  <c r="BE118"/>
  <c r="BE108"/>
  <c r="BE115"/>
  <c r="BE104"/>
  <c r="BE125"/>
  <c r="BE304"/>
  <c r="F35"/>
  <c i="1" r="BD55"/>
  <c r="BD54"/>
  <c r="W33"/>
  <c i="2" r="F32"/>
  <c i="1" r="BA55"/>
  <c r="BA54"/>
  <c r="W30"/>
  <c i="2" r="F33"/>
  <c i="1" r="BB55"/>
  <c r="BB54"/>
  <c r="W31"/>
  <c i="2" r="F34"/>
  <c i="1" r="BC55"/>
  <c r="BC54"/>
  <c r="W32"/>
  <c i="2" r="J32"/>
  <c i="1" r="AW55"/>
  <c i="2" l="1" r="P84"/>
  <c r="P83"/>
  <c i="1" r="AU55"/>
  <c i="2" r="T84"/>
  <c r="T83"/>
  <c r="R84"/>
  <c r="R83"/>
  <c r="BK84"/>
  <c r="J84"/>
  <c r="J56"/>
  <c i="1" r="AU54"/>
  <c i="2" r="F31"/>
  <c i="1" r="AZ55"/>
  <c r="AZ54"/>
  <c r="W29"/>
  <c r="AW54"/>
  <c r="AK30"/>
  <c r="AY54"/>
  <c r="AX54"/>
  <c i="2" r="J31"/>
  <c i="1" r="AV55"/>
  <c r="AT55"/>
  <c i="2" l="1" r="BK83"/>
  <c r="J83"/>
  <c r="J55"/>
  <c i="1" r="AV54"/>
  <c r="AK29"/>
  <c i="2" l="1" r="J28"/>
  <c i="1" r="AG55"/>
  <c r="AG54"/>
  <c r="AK26"/>
  <c r="AT54"/>
  <c r="AN54"/>
  <c i="2" l="1" r="J37"/>
  <c i="1"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<sst xmlns="http://schemas.openxmlformats.org/spreadsheetml/2006/main">
  <si>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</si>
  <si>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</si>
  <si>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</si>
  <si>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</si>
  <si>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</si>
  <si>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{4dbe019f-5368-4bf9-96fd-0ae8d8d95b46}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</si>
  <si>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</si>
  <si>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</si>
  <si>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</si>
  <si>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</si>
  <si>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</si>
  <si>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</si>
  <si>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</si>
  <si>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</si>
  <si>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2025_05_09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</si>
  <si>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</si>
  <si>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</si>
  <si>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Příměstský les Bažantnice Hodonín - pěšiny</t>
  </si>
  <si>
    <t>KSO:</t>
  </si>
  <si>
    <t/>
  </si>
  <si>
    <t>CC-CZ:</t>
  </si>
  <si>
    <t>Místo:</t>
  </si>
  <si>
    <t>Hodonín</t>
  </si>
  <si>
    <t>Datum:</t>
  </si>
  <si>
    <t>9. 5. 2025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</si>
  <si>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</si>
  <si>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</si>
  <si>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</si>
  <si>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</si>
  <si>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</si>
  <si>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</si>
  <si>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</si>
  <si>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</si>
  <si>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</si>
  <si>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Ing. Lukáš Lattenberg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</si>
  <si>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</si>
  <si>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</si>
  <si>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</si>
  <si>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</si>
  <si>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</si>
  <si>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</si>
  <si>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</si>
  <si>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</si>
  <si>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</si>
  <si>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</si>
  <si>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</si>
  <si>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</si>
  <si>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</si>
  <si>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</si>
  <si>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</si>
  <si>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</si>
  <si>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</si>
  <si>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</si>
  <si>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</si>
  <si>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</si>
  <si>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</si>
  <si>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</si>
  <si>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</si>
  <si>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</si>
  <si>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</si>
  <si>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</si>
  <si>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</si>
  <si>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</si>
  <si>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</si>
  <si>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</si>
  <si>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</si>
  <si>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</si>
  <si>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</si>
  <si>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</si>
  <si>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</si>
  <si>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</si>
  <si>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</si>
  <si>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</si>
  <si>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</si>
  <si>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</si>
  <si>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</si>
  <si>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</si>
  <si>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</si>
  <si>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stepka</t>
  </si>
  <si>
    <t>m2</t>
  </si>
  <si>
    <t>204</t>
  </si>
  <si>
    <t>3</t>
  </si>
  <si>
    <t>2</t>
  </si>
  <si>
    <t>stepkap</t>
  </si>
  <si>
    <t>štěpka + písek</t>
  </si>
  <si>
    <t>2450,4</t>
  </si>
  <si>
    <t>KRYCÍ LIST SOUPISU PRACÍ</t>
  </si>
  <si>
    <t>stepkapp</t>
  </si>
  <si>
    <t>štěpka + písek + podsyp</t>
  </si>
  <si>
    <t>1212</t>
  </si>
  <si>
    <t>ferreto</t>
  </si>
  <si>
    <t>436,8</t>
  </si>
  <si>
    <t>REKAPITULACE ČLENĚNÍ SOUPISU PRACÍ</t>
  </si>
  <si>
    <t>Kód dílu - Popis</t>
  </si>
  <si>
    <t>Cena celkem [CZK]</t>
  </si>
  <si>
    <t>-1</t>
  </si>
  <si>
    <t>HSV - HSV</t>
  </si>
  <si>
    <t xml:space="preserve">    000 - Přípravné práce, přesuny hmot</t>
  </si>
  <si>
    <t xml:space="preserve">    001 - Pěšiny - štěpka - 170 m</t>
  </si>
  <si>
    <t xml:space="preserve">    002 - Pěšiny štěpka + písek - 2042 m</t>
  </si>
  <si>
    <t xml:space="preserve">    003 - Pěšiny - štěpka + písek + podsyp - 1010 m</t>
  </si>
  <si>
    <t xml:space="preserve">    004 - Pěšiny - ferreto - 364</t>
  </si>
  <si>
    <t xml:space="preserve">    005 - Vedlejší rozpočtové náklady</t>
  </si>
  <si>
    <t xml:space="preserve">    006 - Následná péče 1. rok</t>
  </si>
  <si>
    <t xml:space="preserve">    007 - Následná péče 2. rok</t>
  </si>
  <si>
    <t xml:space="preserve">    008 - Následná péče 3. rok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</si>
  <si>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</si>
  <si>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</si>
  <si>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</si>
  <si>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</si>
  <si>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</si>
  <si>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</si>
  <si>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</si>
  <si>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</si>
  <si>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</si>
  <si>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</si>
  <si>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</si>
  <si>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</si>
  <si>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</si>
  <si>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</si>
  <si>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</si>
  <si>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000</t>
  </si>
  <si>
    <t>Přípravné práce, přesuny hmot</t>
  </si>
  <si>
    <t>33</t>
  </si>
  <si>
    <t>K</t>
  </si>
  <si>
    <t>998225111</t>
  </si>
  <si>
    <t>Přesun hmot pro komunikace s krytem z kameniva, monolitickým betonovým nebo živičným dopravní vzdálenost do 200 m jakékoliv délky objektu</t>
  </si>
  <si>
    <t>t</t>
  </si>
  <si>
    <t>CS ÚRS 2024 01</t>
  </si>
  <si>
    <t>4</t>
  </si>
  <si>
    <t>1438332148</t>
  </si>
  <si>
    <t>Online PSC</t>
  </si>
  <si>
    <t>https://podminky.urs.cz/item/CS_URS_2024_01/998225111</t>
  </si>
  <si>
    <t>34</t>
  </si>
  <si>
    <t>998225191</t>
  </si>
  <si>
    <t>Přesun hmot pro komunikace s krytem z kameniva, monolitickým betonovým nebo živičným Příplatek k ceně za zvětšený přesun přes vymezenou vodorovnou dopravní vzdálenost do 1000 m</t>
  </si>
  <si>
    <t>252252351</t>
  </si>
  <si>
    <t>https://podminky.urs.cz/item/CS_URS_2024_01/998225191</t>
  </si>
  <si>
    <t>001</t>
  </si>
  <si>
    <t>Pěšiny - štěpka - 170 m</t>
  </si>
  <si>
    <t>121151123</t>
  </si>
  <si>
    <t>Sejmutí ornice strojně při souvislé ploše přes 500 m2, tl. vrstvy do 200 mm</t>
  </si>
  <si>
    <t>CS ÚRS 2025 01</t>
  </si>
  <si>
    <t>-453634489</t>
  </si>
  <si>
    <t>https://podminky.urs.cz/item/CS_URS_2025_01/121151123</t>
  </si>
  <si>
    <t>P</t>
  </si>
  <si>
    <t>Poznámka k položce:_x000d_
Vrstva 100 mm._x000d_
Délka 170 m, šířka 1,2 m</t>
  </si>
  <si>
    <t>VV</t>
  </si>
  <si>
    <t>13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</si>
  <si>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</si>
  <si>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</si>
  <si>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m3</t>
  </si>
  <si>
    <t>-673600030</t>
  </si>
  <si>
    <t>https://podminky.urs.cz/item/CS_URS_2024_01/162351104</t>
  </si>
  <si>
    <t>stepka*0,1</t>
  </si>
  <si>
    <t>14</t>
  </si>
  <si>
    <t>171251101</t>
  </si>
  <si>
    <t>Uložení sypanin do násypů strojně s rozprostřením sypaniny ve vrstvách a s hrubým urovnáním nezhutněných jakékoliv třídy těžitelnosti</t>
  </si>
  <si>
    <t>-789186105</t>
  </si>
  <si>
    <t>https://podminky.urs.cz/item/CS_URS_2024_01/171251101</t>
  </si>
  <si>
    <t>15</t>
  </si>
  <si>
    <t>181951112</t>
  </si>
  <si>
    <t>Úprava pláně vyrovnáním výškových rozdílů strojně v hornině třídy těžitelnosti I, skupiny 1 až 3 se zhutněním</t>
  </si>
  <si>
    <t>-1839431276</t>
  </si>
  <si>
    <t>https://podminky.urs.cz/item/CS_URS_2024_01/181951112</t>
  </si>
  <si>
    <t>27</t>
  </si>
  <si>
    <t>564251111-R01</t>
  </si>
  <si>
    <t>Podklad nebo podsyp ze štěpky s rozprostřením, vlhčením a zhutněním plochy přes 100 m2, po zhutnění tl. 150 mm</t>
  </si>
  <si>
    <t>1318024387</t>
  </si>
  <si>
    <t>Poznámka k položce:_x000d_
Mocnost vrstvy po zhutnění 150 mm._x000d_
Jemně mletá dřevní štěpka bez příměsí tenkých větví.</t>
  </si>
  <si>
    <t>002</t>
  </si>
  <si>
    <t>Pěšiny štěpka + písek - 2042 m</t>
  </si>
  <si>
    <t>28</t>
  </si>
  <si>
    <t>-381413021</t>
  </si>
  <si>
    <t>Poznámka k položce:_x000d_
Vrstva 100 mm_x000d_
Délka 2042 m, šířka 1,2 m</t>
  </si>
  <si>
    <t>29</t>
  </si>
  <si>
    <t>-1482873423</t>
  </si>
  <si>
    <t>stepkap*0,1</t>
  </si>
  <si>
    <t>30</t>
  </si>
  <si>
    <t>70684521</t>
  </si>
  <si>
    <t>31</t>
  </si>
  <si>
    <t>-1449468644</t>
  </si>
  <si>
    <t>32</t>
  </si>
  <si>
    <t>564251111-R02</t>
  </si>
  <si>
    <t>Podklad nebo podsyp ze směsi písku a štěpky s rozprostřením, vlhčením a zhutněním plochy přes 100 m2, po zhutnění tl. 100 mm</t>
  </si>
  <si>
    <t>-822516153</t>
  </si>
  <si>
    <t>Poznámka k položce:_x000d_
Mocnost vrstvy po zhutnění 150 mm._x000d_
Jemně mletá dřevní štěpka bez příměsí tenkých větví ve směsi 1:1 s pískem_x000d_
_x000d_
Hutnění za vlhka, po vrstvách max. 4 cm.</t>
  </si>
  <si>
    <t>003</t>
  </si>
  <si>
    <t>Pěšiny - štěpka + písek + podsyp - 1010 m</t>
  </si>
  <si>
    <t>35</t>
  </si>
  <si>
    <t>289213680</t>
  </si>
  <si>
    <t>Poznámka k položce:_x000d_
Vrstva 150 mm_x000d_
Délka 1010 m, šířka 1,2 m</t>
  </si>
  <si>
    <t>36</t>
  </si>
  <si>
    <t>-342561555</t>
  </si>
  <si>
    <t>stepkapp*0,15</t>
  </si>
  <si>
    <t>37</t>
  </si>
  <si>
    <t>-956855660</t>
  </si>
  <si>
    <t>38</t>
  </si>
  <si>
    <t>623326667</t>
  </si>
  <si>
    <t>40</t>
  </si>
  <si>
    <t>564831011</t>
  </si>
  <si>
    <t>Podklad ze štěrkodrti ŠD s rozprostřením a zhutněním plochy jednotlivě do 100 m2, po zhutnění tl. 100 mm</t>
  </si>
  <si>
    <t>1306993414</t>
  </si>
  <si>
    <t>https://podminky.urs.cz/item/CS_URS_2024_01/564831011</t>
  </si>
  <si>
    <t>Poznámka k položce:_x000d_
frakce 16/32</t>
  </si>
  <si>
    <t>41</t>
  </si>
  <si>
    <t>916231111-R001</t>
  </si>
  <si>
    <t>Osazení přírodního obrubníku z dřevěných hranolů nasucho, kotvení dřevěnými kolíky - opravy</t>
  </si>
  <si>
    <t>m</t>
  </si>
  <si>
    <t>114431041</t>
  </si>
  <si>
    <t>Poznámka k položce:_x000d_
hranol, borovice, 150x40 mm_x000d_
kotveno po 1 m</t>
  </si>
  <si>
    <t>stepkapp/1,2*2</t>
  </si>
  <si>
    <t>42</t>
  </si>
  <si>
    <t>M</t>
  </si>
  <si>
    <t>R005</t>
  </si>
  <si>
    <t>Kotvicí kolík, dřevěný, d. 60 cm</t>
  </si>
  <si>
    <t>ks</t>
  </si>
  <si>
    <t>8</t>
  </si>
  <si>
    <t>128833425</t>
  </si>
  <si>
    <t>Poznámka k položce:_x000d_
Dřevo je z vlastních zásob města - u položky je uvedena nulová cena.</t>
  </si>
  <si>
    <t>43</t>
  </si>
  <si>
    <t>59217017-R002</t>
  </si>
  <si>
    <t>dřevěný hranol, borovice, 150x40 mm</t>
  </si>
  <si>
    <t>1000537215</t>
  </si>
  <si>
    <t>2020*1,02 'Přepočtené koeficientem množství</t>
  </si>
  <si>
    <t>39</t>
  </si>
  <si>
    <t>1274430512</t>
  </si>
  <si>
    <t>Poznámka k položce:_x000d_
Mocnost vrstvy po zhutnění 100 mm._x000d_
Jemně mletá dřevní štěpka bez příměsí tenkých větví ve směsi 1:1 s pískem_x000d_
_x000d_
Hutnění za vlhka, po vrstvách max. 4 cm.</t>
  </si>
  <si>
    <t>44</t>
  </si>
  <si>
    <t>175111201</t>
  </si>
  <si>
    <t>Obsypání objektů nad přilehlým původním terénem ručně sypaninou z vhodných hornin třídy těžitelnosti I a II, skupiny 1 až 4 nebo materiálem uloženým ve vzdálenosti do 3 m od vnějšího kraje objektu pro jakoukoliv míru zhutnění bez prohození sypaniny</t>
  </si>
  <si>
    <t>2060340370</t>
  </si>
  <si>
    <t>https://podminky.urs.cz/item/CS_URS_2024_01/175111201</t>
  </si>
  <si>
    <t>stepkapp/1,2*2*0,01</t>
  </si>
  <si>
    <t>45</t>
  </si>
  <si>
    <t>58337310-R2</t>
  </si>
  <si>
    <t>jemně mletá štěpka</t>
  </si>
  <si>
    <t>683972889</t>
  </si>
  <si>
    <t>004</t>
  </si>
  <si>
    <t>Pěšiny - ferreto - 364</t>
  </si>
  <si>
    <t>46</t>
  </si>
  <si>
    <t>1020198601</t>
  </si>
  <si>
    <t>Poznámka k položce:_x000d_
Vrstva 50 mm_x000d_
Délka 364 m, šířka 1,2 m</t>
  </si>
  <si>
    <t>47</t>
  </si>
  <si>
    <t>1638008381</t>
  </si>
  <si>
    <t>ferreto*0,05</t>
  </si>
  <si>
    <t>48</t>
  </si>
  <si>
    <t>631810310</t>
  </si>
  <si>
    <t>49</t>
  </si>
  <si>
    <t>-1460940069</t>
  </si>
  <si>
    <t>50</t>
  </si>
  <si>
    <t>564251111-R03</t>
  </si>
  <si>
    <t>Podklad nebo podsyp ze směsi ferreto s rozprostřením, vlhčením a zhutněním plochy přes 100 m2, po zhutnění tl. 100 mm</t>
  </si>
  <si>
    <t>1446784088</t>
  </si>
  <si>
    <t>Poznámka k položce:_x000d_
Mocnost vrstvy po zhutnění 100 mm._x000d_
Směs ferreto._x000d_
_x000d_
Hutnění za vlhka, po vrstvách max. 4 cm.</t>
  </si>
  <si>
    <t>005</t>
  </si>
  <si>
    <t>Vedlejší rozpočtové náklady</t>
  </si>
  <si>
    <t>012002000-R001</t>
  </si>
  <si>
    <t>Geodetické polohopisné a výškopisné zaměření skutečného provedení</t>
  </si>
  <si>
    <t>…</t>
  </si>
  <si>
    <t>1024</t>
  </si>
  <si>
    <t>-58288927</t>
  </si>
  <si>
    <t>5</t>
  </si>
  <si>
    <t>030001000</t>
  </si>
  <si>
    <t>Zařízení staveniště</t>
  </si>
  <si>
    <t>soubor</t>
  </si>
  <si>
    <t>-695439084</t>
  </si>
  <si>
    <t>https://podminky.urs.cz/item/CS_URS_2024_01/030001000</t>
  </si>
  <si>
    <t>Poznámka k položce:_x000d_
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</si>
  <si>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6</t>
  </si>
  <si>
    <t>032903000</t>
  </si>
  <si>
    <t>Náklady na provoz a údržbu vybavení staveniště</t>
  </si>
  <si>
    <t>-1923919230</t>
  </si>
  <si>
    <t>https://podminky.urs.cz/item/CS_URS_2024_01/032903000</t>
  </si>
  <si>
    <t xml:space="preserve">Poznámka k položce:_x000d_
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</si>
  <si>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7</t>
  </si>
  <si>
    <t>034103000-R</t>
  </si>
  <si>
    <t>Oplocení zařízení staveniště</t>
  </si>
  <si>
    <t>-1362526738</t>
  </si>
  <si>
    <t>034303000</t>
  </si>
  <si>
    <t>Dopravní značení na staveništi</t>
  </si>
  <si>
    <t>-495743017</t>
  </si>
  <si>
    <t>https://podminky.urs.cz/item/CS_URS_2024_01/034303000</t>
  </si>
  <si>
    <t>Poznámka k položce:_x000d_
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</si>
  <si>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9</t>
  </si>
  <si>
    <t>034503000</t>
  </si>
  <si>
    <t>Informační tabule na staveništi</t>
  </si>
  <si>
    <t>400951888</t>
  </si>
  <si>
    <t>https://podminky.urs.cz/item/CS_URS_2024_01/034503000</t>
  </si>
  <si>
    <t>10</t>
  </si>
  <si>
    <t>039002000</t>
  </si>
  <si>
    <t>Zrušení zařízení staveniště</t>
  </si>
  <si>
    <t>1284577055</t>
  </si>
  <si>
    <t>https://podminky.urs.cz/item/CS_URS_2024_01/039002000</t>
  </si>
  <si>
    <t>Poznámka k položce:_x000d_
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</si>
  <si>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11</t>
  </si>
  <si>
    <t>041903000</t>
  </si>
  <si>
    <t>Dozor jiné osoby - Biologický dozor</t>
  </si>
  <si>
    <t>995674029</t>
  </si>
  <si>
    <t>https://podminky.urs.cz/item/CS_URS_2024_01/041903000</t>
  </si>
  <si>
    <t>006</t>
  </si>
  <si>
    <t>Následná péče 1. rok</t>
  </si>
  <si>
    <t>51</t>
  </si>
  <si>
    <t>564201111-R01</t>
  </si>
  <si>
    <t>Podklad nebo podsyp ze štěpky s rozprostřením, vlhčením a zhutněním plochy přes 100 m2, po zhutnění tl. 40 mm</t>
  </si>
  <si>
    <t>-901543354</t>
  </si>
  <si>
    <t>Poznámka k položce:_x000d_
Doplnění povrchu ručně s urovnáním_x000d_
10% z původní realizované výměry_x000d_
Jemně mletá dřevní štěpka bez příměsí tenkých větví.</t>
  </si>
  <si>
    <t>52</t>
  </si>
  <si>
    <t>564201111-R02</t>
  </si>
  <si>
    <t>Podklad nebo podsyp ze směsi písku a štěpky s rozprostřením, vlhčením a zhutněním plochy přes 100 m2, po zhutnění tl. 40 mm</t>
  </si>
  <si>
    <t>2128261235</t>
  </si>
  <si>
    <t>Poznámka k položce:_x000d_
Doplnění povrchu ručně s urovnáním_x000d_
10% z původní realizované výměry_x000d_
_x000d_
Jemně mletá dřevní štěpka bez příměsí tenkých větví ve směsi 1:1 s pískem_x000d_
_x000d_
Hutnění za vlhka, po vrstvách max. 4 cm.</t>
  </si>
  <si>
    <t>53</t>
  </si>
  <si>
    <t>-772711652</t>
  </si>
  <si>
    <t>Poznámka k položce:_x000d_
Doplnění povrchu ručně s urovnáním_x000d_
10% z původní realizované výměry_x000d_
Jemně mletá dřevní štěpka bez příměsí tenkých větví ve směsi 1:1 s pískem_x000d_
_x000d_
Hutnění za vlhka, po vrstvách max. 4 cm.</t>
  </si>
  <si>
    <t>stepkapp*0,1</t>
  </si>
  <si>
    <t>54</t>
  </si>
  <si>
    <t>564201111-R03</t>
  </si>
  <si>
    <t>Podklad nebo podsyp ze směsi ferreto s rozprostřením, vlhčením a zhutněním plochy přes 100 m2, po zhutnění tl. 40 mm</t>
  </si>
  <si>
    <t>-367233197</t>
  </si>
  <si>
    <t>Poznámka k položce:_x000d_
Doplnění povrchu ručně s urovnáním_x000d_
10% z původní realizované výměry_x000d_
Směs ferreto._x000d_
_x000d_
Hutnění za vlhka, po vrstvách max. 4 cm.</t>
  </si>
  <si>
    <t>ferreto*0,1</t>
  </si>
  <si>
    <t>55</t>
  </si>
  <si>
    <t>1816401377</t>
  </si>
  <si>
    <t>Poznámka k položce:_x000d_
Lokální přehutnění povrchu, 2,5% z celkové výměry.</t>
  </si>
  <si>
    <t>4303,2*0,025</t>
  </si>
  <si>
    <t>61</t>
  </si>
  <si>
    <t>R0012</t>
  </si>
  <si>
    <t>Ruční opravy okrajů pěšin</t>
  </si>
  <si>
    <t>-834377108</t>
  </si>
  <si>
    <t>Poznámka k položce:_x000d_
Lokální opravy s dosypem_x000d_
10% z celkové délky 3586 m</t>
  </si>
  <si>
    <t>3586*0,1</t>
  </si>
  <si>
    <t>56</t>
  </si>
  <si>
    <t>916231111-R0011</t>
  </si>
  <si>
    <t>33894830</t>
  </si>
  <si>
    <t>Poznámka k položce:_x000d_
Kontrola a výměna okrajů. 5% z celkové délky._x000d_
_x000d_
hranol, borovice, 150x40 mm_x000d_
kotveno po 1 m</t>
  </si>
  <si>
    <t>stepkapp/1,2*2*0,05</t>
  </si>
  <si>
    <t>57</t>
  </si>
  <si>
    <t>-714781973</t>
  </si>
  <si>
    <t>58</t>
  </si>
  <si>
    <t>-1837411313</t>
  </si>
  <si>
    <t>101*1,02 'Přepočtené koeficientem množství</t>
  </si>
  <si>
    <t>59</t>
  </si>
  <si>
    <t>-776062334</t>
  </si>
  <si>
    <t>Poznámka k položce:_x000d_
Doplnění mulče / štěpky pro stabilizaci okrajů_x000d_
0,2 m po obou stranách celkové délky 3586 m_x000d_
jemná štěpka, vrstva 2 cm</t>
  </si>
  <si>
    <t>3586*0,4*0,02</t>
  </si>
  <si>
    <t>60</t>
  </si>
  <si>
    <t>-1387864865</t>
  </si>
  <si>
    <t>62</t>
  </si>
  <si>
    <t>111151521</t>
  </si>
  <si>
    <t>Kosení zeleně u krajnic lesních cest v rovině nebo svahu při ploše s nerovnostmi a větším výskytem překážek, šíře do 1,5 m</t>
  </si>
  <si>
    <t>1214965144</t>
  </si>
  <si>
    <t>https://podminky.urs.cz/item/CS_URS_2025_01/111151521</t>
  </si>
  <si>
    <t>Poznámka k položce:_x000d_
Odstranění náletů a vyžínání v pásmu 0,5 m po obou stranách pěšiny při celkové délce 3586 m._x000d_
4x ročně.</t>
  </si>
  <si>
    <t>3586*2*4</t>
  </si>
  <si>
    <t>007</t>
  </si>
  <si>
    <t>Následná péče 2. rok</t>
  </si>
  <si>
    <t>63</t>
  </si>
  <si>
    <t>1688881043</t>
  </si>
  <si>
    <t>64</t>
  </si>
  <si>
    <t>-9244394</t>
  </si>
  <si>
    <t>65</t>
  </si>
  <si>
    <t>-162734542</t>
  </si>
  <si>
    <t>66</t>
  </si>
  <si>
    <t>-24666564</t>
  </si>
  <si>
    <t>67</t>
  </si>
  <si>
    <t>244159580</t>
  </si>
  <si>
    <t>68</t>
  </si>
  <si>
    <t>1549843364</t>
  </si>
  <si>
    <t>69</t>
  </si>
  <si>
    <t>1645400487</t>
  </si>
  <si>
    <t>70</t>
  </si>
  <si>
    <t>770019933</t>
  </si>
  <si>
    <t>71</t>
  </si>
  <si>
    <t>626797127</t>
  </si>
  <si>
    <t>72</t>
  </si>
  <si>
    <t>-77277177</t>
  </si>
  <si>
    <t>73</t>
  </si>
  <si>
    <t>1481212204</t>
  </si>
  <si>
    <t>74</t>
  </si>
  <si>
    <t>-1159275606</t>
  </si>
  <si>
    <t>008</t>
  </si>
  <si>
    <t>Následná péče 3. rok</t>
  </si>
  <si>
    <t>75</t>
  </si>
  <si>
    <t>-1633266492</t>
  </si>
  <si>
    <t>76</t>
  </si>
  <si>
    <t>2099708248</t>
  </si>
  <si>
    <t>77</t>
  </si>
  <si>
    <t>73222599</t>
  </si>
  <si>
    <t>78</t>
  </si>
  <si>
    <t>-1722713076</t>
  </si>
  <si>
    <t>79</t>
  </si>
  <si>
    <t>-631716340</t>
  </si>
  <si>
    <t>80</t>
  </si>
  <si>
    <t>138614384</t>
  </si>
  <si>
    <t>81</t>
  </si>
  <si>
    <t>-273371053</t>
  </si>
  <si>
    <t>82</t>
  </si>
  <si>
    <t>571365775</t>
  </si>
  <si>
    <t>83</t>
  </si>
  <si>
    <t>-1026437734</t>
  </si>
  <si>
    <t>84</t>
  </si>
  <si>
    <t>-2032990880</t>
  </si>
  <si>
    <t>85</t>
  </si>
  <si>
    <t>-1479180987</t>
  </si>
  <si>
    <t>86</t>
  </si>
  <si>
    <t>-1183076345</t>
  </si>
  <si>
    <t>SEZNAM FIGUR</t>
  </si>
  <si>
    <t>Výměra</t>
  </si>
  <si>
    <t>364*1,2</t>
  </si>
  <si>
    <t>Použití figury:</t>
  </si>
  <si>
    <t>Sejmutí ornice plochy přes 500 m2 tl vrstvy do 200 mm strojně</t>
  </si>
  <si>
    <t>Vodorovné přemístění přes 500 do 1000 m výkopku/sypaniny z horniny třídy těžitelnosti I skupiny 1 až 3</t>
  </si>
  <si>
    <t>Uložení sypaniny do násypů nezhutněných strojně</t>
  </si>
  <si>
    <t>Úprava pláně v hornině třídy těžitelnosti I skupiny 1 až 3 se zhutněním strojně</t>
  </si>
  <si>
    <t>170*1,2</t>
  </si>
  <si>
    <t>2042*1,2</t>
  </si>
  <si>
    <t>Podklad nebo podsyp ze směsi písku a štěpky s rozprostřením, vlhčením a zhutněním plochy přes 100 m2, po zhutnění tl. 150 mm</t>
  </si>
  <si>
    <t>1010*1,2</t>
  </si>
  <si>
    <t>Obsypání objektu nad přilehlým původním terénem sypaninou bez prohození, uloženou do 3 m ručně</t>
  </si>
  <si>
    <t>Podklad ze štěrkodrtě ŠD plochy do 100 m2 tl 100 mm</t>
  </si>
  <si>
    <t>Osazení přírodního obrubníku z dřevěných hranolů nasucho, kotvení dřevěnými kolíky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</si>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</sst>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4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8" fillId="0" borderId="17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/>
    </xf>
    <xf numFmtId="167" fontId="38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998225111" TargetMode="External" /><Relationship Id="rId2" Type="http://schemas.openxmlformats.org/officeDocument/2006/relationships/hyperlink" Target="https://podminky.urs.cz/item/CS_URS_2024_01/998225191" TargetMode="External" /><Relationship Id="rId3" Type="http://schemas.openxmlformats.org/officeDocument/2006/relationships/hyperlink" Target="https://podminky.urs.cz/item/CS_URS_2025_01/121151123" TargetMode="External" /><Relationship Id="rId4" Type="http://schemas.openxmlformats.org/officeDocument/2006/relationships/hyperlink" Target="https://podminky.urs.cz/item/CS_URS_2024_01/162351104" TargetMode="External" /><Relationship Id="rId5" Type="http://schemas.openxmlformats.org/officeDocument/2006/relationships/hyperlink" Target="https://podminky.urs.cz/item/CS_URS_2024_01/171251101" TargetMode="External" /><Relationship Id="rId6" Type="http://schemas.openxmlformats.org/officeDocument/2006/relationships/hyperlink" Target="https://podminky.urs.cz/item/CS_URS_2024_01/181951112" TargetMode="External" /><Relationship Id="rId7" Type="http://schemas.openxmlformats.org/officeDocument/2006/relationships/hyperlink" Target="https://podminky.urs.cz/item/CS_URS_2025_01/121151123" TargetMode="External" /><Relationship Id="rId8" Type="http://schemas.openxmlformats.org/officeDocument/2006/relationships/hyperlink" Target="https://podminky.urs.cz/item/CS_URS_2024_01/162351104" TargetMode="External" /><Relationship Id="rId9" Type="http://schemas.openxmlformats.org/officeDocument/2006/relationships/hyperlink" Target="https://podminky.urs.cz/item/CS_URS_2024_01/171251101" TargetMode="External" /><Relationship Id="rId10" Type="http://schemas.openxmlformats.org/officeDocument/2006/relationships/hyperlink" Target="https://podminky.urs.cz/item/CS_URS_2024_01/181951112" TargetMode="External" /><Relationship Id="rId11" Type="http://schemas.openxmlformats.org/officeDocument/2006/relationships/hyperlink" Target="https://podminky.urs.cz/item/CS_URS_2025_01/121151123" TargetMode="External" /><Relationship Id="rId12" Type="http://schemas.openxmlformats.org/officeDocument/2006/relationships/hyperlink" Target="https://podminky.urs.cz/item/CS_URS_2024_01/162351104" TargetMode="External" /><Relationship Id="rId13" Type="http://schemas.openxmlformats.org/officeDocument/2006/relationships/hyperlink" Target="https://podminky.urs.cz/item/CS_URS_2024_01/171251101" TargetMode="External" /><Relationship Id="rId14" Type="http://schemas.openxmlformats.org/officeDocument/2006/relationships/hyperlink" Target="https://podminky.urs.cz/item/CS_URS_2024_01/181951112" TargetMode="External" /><Relationship Id="rId15" Type="http://schemas.openxmlformats.org/officeDocument/2006/relationships/hyperlink" Target="https://podminky.urs.cz/item/CS_URS_2024_01/564831011" TargetMode="External" /><Relationship Id="rId16" Type="http://schemas.openxmlformats.org/officeDocument/2006/relationships/hyperlink" Target="https://podminky.urs.cz/item/CS_URS_2024_01/175111201" TargetMode="External" /><Relationship Id="rId17" Type="http://schemas.openxmlformats.org/officeDocument/2006/relationships/hyperlink" Target="https://podminky.urs.cz/item/CS_URS_2025_01/121151123" TargetMode="External" /><Relationship Id="rId18" Type="http://schemas.openxmlformats.org/officeDocument/2006/relationships/hyperlink" Target="https://podminky.urs.cz/item/CS_URS_2024_01/162351104" TargetMode="External" /><Relationship Id="rId19" Type="http://schemas.openxmlformats.org/officeDocument/2006/relationships/hyperlink" Target="https://podminky.urs.cz/item/CS_URS_2024_01/171251101" TargetMode="External" /><Relationship Id="rId20" Type="http://schemas.openxmlformats.org/officeDocument/2006/relationships/hyperlink" Target="https://podminky.urs.cz/item/CS_URS_2024_01/181951112" TargetMode="External" /><Relationship Id="rId21" Type="http://schemas.openxmlformats.org/officeDocument/2006/relationships/hyperlink" Target="https://podminky.urs.cz/item/CS_URS_2024_01/030001000" TargetMode="External" /><Relationship Id="rId22" Type="http://schemas.openxmlformats.org/officeDocument/2006/relationships/hyperlink" Target="https://podminky.urs.cz/item/CS_URS_2024_01/032903000" TargetMode="External" /><Relationship Id="rId23" Type="http://schemas.openxmlformats.org/officeDocument/2006/relationships/hyperlink" Target="https://podminky.urs.cz/item/CS_URS_2024_01/034303000" TargetMode="External" /><Relationship Id="rId24" Type="http://schemas.openxmlformats.org/officeDocument/2006/relationships/hyperlink" Target="https://podminky.urs.cz/item/CS_URS_2024_01/034503000" TargetMode="External" /><Relationship Id="rId25" Type="http://schemas.openxmlformats.org/officeDocument/2006/relationships/hyperlink" Target="https://podminky.urs.cz/item/CS_URS_2024_01/039002000" TargetMode="External" /><Relationship Id="rId26" Type="http://schemas.openxmlformats.org/officeDocument/2006/relationships/hyperlink" Target="https://podminky.urs.cz/item/CS_URS_2024_01/041903000" TargetMode="External" /><Relationship Id="rId27" Type="http://schemas.openxmlformats.org/officeDocument/2006/relationships/hyperlink" Target="https://podminky.urs.cz/item/CS_URS_2024_01/181951112" TargetMode="External" /><Relationship Id="rId28" Type="http://schemas.openxmlformats.org/officeDocument/2006/relationships/hyperlink" Target="https://podminky.urs.cz/item/CS_URS_2024_01/175111201" TargetMode="External" /><Relationship Id="rId29" Type="http://schemas.openxmlformats.org/officeDocument/2006/relationships/hyperlink" Target="https://podminky.urs.cz/item/CS_URS_2025_01/111151521" TargetMode="External" /><Relationship Id="rId30" Type="http://schemas.openxmlformats.org/officeDocument/2006/relationships/hyperlink" Target="https://podminky.urs.cz/item/CS_URS_2024_01/181951112" TargetMode="External" /><Relationship Id="rId31" Type="http://schemas.openxmlformats.org/officeDocument/2006/relationships/hyperlink" Target="https://podminky.urs.cz/item/CS_URS_2024_01/175111201" TargetMode="External" /><Relationship Id="rId32" Type="http://schemas.openxmlformats.org/officeDocument/2006/relationships/hyperlink" Target="https://podminky.urs.cz/item/CS_URS_2025_01/111151521" TargetMode="External" /><Relationship Id="rId33" Type="http://schemas.openxmlformats.org/officeDocument/2006/relationships/hyperlink" Target="https://podminky.urs.cz/item/CS_URS_2024_01/181951112" TargetMode="External" /><Relationship Id="rId34" Type="http://schemas.openxmlformats.org/officeDocument/2006/relationships/hyperlink" Target="https://podminky.urs.cz/item/CS_URS_2024_01/175111201" TargetMode="External" /><Relationship Id="rId35" Type="http://schemas.openxmlformats.org/officeDocument/2006/relationships/hyperlink" Target="https://podminky.urs.cz/item/CS_URS_2025_01/111151521" TargetMode="External" /><Relationship Id="rId3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27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36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38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39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40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41</v>
      </c>
      <c r="E29" s="47"/>
      <c r="F29" s="32" t="s">
        <v>42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43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44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45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46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47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48</v>
      </c>
      <c r="U35" s="54"/>
      <c r="V35" s="54"/>
      <c r="W35" s="54"/>
      <c r="X35" s="56" t="s">
        <v>49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50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2025_05_09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Příměstský les Bažantnice Hodonín - pěšiny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Hodonín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9. 5. 2025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 xml:space="preserve"> 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31</v>
      </c>
      <c r="AJ49" s="40"/>
      <c r="AK49" s="40"/>
      <c r="AL49" s="40"/>
      <c r="AM49" s="73" t="str">
        <f>IF(E17="","",E17)</f>
        <v xml:space="preserve"> </v>
      </c>
      <c r="AN49" s="64"/>
      <c r="AO49" s="64"/>
      <c r="AP49" s="64"/>
      <c r="AQ49" s="40"/>
      <c r="AR49" s="44"/>
      <c r="AS49" s="74" t="s">
        <v>51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29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33</v>
      </c>
      <c r="AJ50" s="40"/>
      <c r="AK50" s="40"/>
      <c r="AL50" s="40"/>
      <c r="AM50" s="73" t="str">
        <f>IF(E20="","",E20)</f>
        <v>Ing. Lukáš Lattenberg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52</v>
      </c>
      <c r="D52" s="87"/>
      <c r="E52" s="87"/>
      <c r="F52" s="87"/>
      <c r="G52" s="87"/>
      <c r="H52" s="88"/>
      <c r="I52" s="89" t="s">
        <v>53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54</v>
      </c>
      <c r="AH52" s="87"/>
      <c r="AI52" s="87"/>
      <c r="AJ52" s="87"/>
      <c r="AK52" s="87"/>
      <c r="AL52" s="87"/>
      <c r="AM52" s="87"/>
      <c r="AN52" s="89" t="s">
        <v>55</v>
      </c>
      <c r="AO52" s="87"/>
      <c r="AP52" s="87"/>
      <c r="AQ52" s="91" t="s">
        <v>56</v>
      </c>
      <c r="AR52" s="44"/>
      <c r="AS52" s="92" t="s">
        <v>57</v>
      </c>
      <c r="AT52" s="93" t="s">
        <v>58</v>
      </c>
      <c r="AU52" s="93" t="s">
        <v>59</v>
      </c>
      <c r="AV52" s="93" t="s">
        <v>60</v>
      </c>
      <c r="AW52" s="93" t="s">
        <v>61</v>
      </c>
      <c r="AX52" s="93" t="s">
        <v>62</v>
      </c>
      <c r="AY52" s="93" t="s">
        <v>63</v>
      </c>
      <c r="AZ52" s="93" t="s">
        <v>64</v>
      </c>
      <c r="BA52" s="93" t="s">
        <v>65</v>
      </c>
      <c r="BB52" s="93" t="s">
        <v>66</v>
      </c>
      <c r="BC52" s="93" t="s">
        <v>67</v>
      </c>
      <c r="BD52" s="94" t="s">
        <v>68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69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ROUND(AS55,2)</f>
        <v>0</v>
      </c>
      <c r="AT54" s="106">
        <f>ROUND(SUM(AV54:AW54),2)</f>
        <v>0</v>
      </c>
      <c r="AU54" s="107">
        <f>ROUND(AU55,5)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ROUND(AZ55,2)</f>
        <v>0</v>
      </c>
      <c r="BA54" s="106">
        <f>ROUND(BA55,2)</f>
        <v>0</v>
      </c>
      <c r="BB54" s="106">
        <f>ROUND(BB55,2)</f>
        <v>0</v>
      </c>
      <c r="BC54" s="106">
        <f>ROUND(BC55,2)</f>
        <v>0</v>
      </c>
      <c r="BD54" s="108">
        <f>ROUND(BD55,2)</f>
        <v>0</v>
      </c>
      <c r="BE54" s="6"/>
      <c r="BS54" s="109" t="s">
        <v>70</v>
      </c>
      <c r="BT54" s="109" t="s">
        <v>71</v>
      </c>
      <c r="BV54" s="109" t="s">
        <v>72</v>
      </c>
      <c r="BW54" s="109" t="s">
        <v>5</v>
      </c>
      <c r="BX54" s="109" t="s">
        <v>73</v>
      </c>
      <c r="CL54" s="109" t="s">
        <v>19</v>
      </c>
    </row>
    <row r="55" s="7" customFormat="1" ht="24.75" customHeight="1">
      <c r="A55" s="110" t="s">
        <v>74</v>
      </c>
      <c r="B55" s="111"/>
      <c r="C55" s="112"/>
      <c r="D55" s="113" t="s">
        <v>14</v>
      </c>
      <c r="E55" s="113"/>
      <c r="F55" s="113"/>
      <c r="G55" s="113"/>
      <c r="H55" s="113"/>
      <c r="I55" s="114"/>
      <c r="J55" s="113" t="s">
        <v>17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'2025_05_09 - Příměstský l...'!J28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75</v>
      </c>
      <c r="AR55" s="117"/>
      <c r="AS55" s="118">
        <v>0</v>
      </c>
      <c r="AT55" s="119">
        <f>ROUND(SUM(AV55:AW55),2)</f>
        <v>0</v>
      </c>
      <c r="AU55" s="120">
        <f>'2025_05_09 - Příměstský l...'!P83</f>
        <v>0</v>
      </c>
      <c r="AV55" s="119">
        <f>'2025_05_09 - Příměstský l...'!J31</f>
        <v>0</v>
      </c>
      <c r="AW55" s="119">
        <f>'2025_05_09 - Příměstský l...'!J32</f>
        <v>0</v>
      </c>
      <c r="AX55" s="119">
        <f>'2025_05_09 - Příměstský l...'!J33</f>
        <v>0</v>
      </c>
      <c r="AY55" s="119">
        <f>'2025_05_09 - Příměstský l...'!J34</f>
        <v>0</v>
      </c>
      <c r="AZ55" s="119">
        <f>'2025_05_09 - Příměstský l...'!F31</f>
        <v>0</v>
      </c>
      <c r="BA55" s="119">
        <f>'2025_05_09 - Příměstský l...'!F32</f>
        <v>0</v>
      </c>
      <c r="BB55" s="119">
        <f>'2025_05_09 - Příměstský l...'!F33</f>
        <v>0</v>
      </c>
      <c r="BC55" s="119">
        <f>'2025_05_09 - Příměstský l...'!F34</f>
        <v>0</v>
      </c>
      <c r="BD55" s="121">
        <f>'2025_05_09 - Příměstský l...'!F35</f>
        <v>0</v>
      </c>
      <c r="BE55" s="7"/>
      <c r="BT55" s="122" t="s">
        <v>76</v>
      </c>
      <c r="BU55" s="122" t="s">
        <v>77</v>
      </c>
      <c r="BV55" s="122" t="s">
        <v>72</v>
      </c>
      <c r="BW55" s="122" t="s">
        <v>5</v>
      </c>
      <c r="BX55" s="122" t="s">
        <v>73</v>
      </c>
      <c r="CL55" s="122" t="s">
        <v>19</v>
      </c>
    </row>
    <row r="56" s="2" customFormat="1" ht="30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4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="2" customFormat="1" ht="6.96" customHeight="1">
      <c r="A57" s="38"/>
      <c r="B57" s="59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44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</sheetData>
  <sheetProtection sheet="1" formatColumns="0" formatRows="0" objects="1" scenarios="1" spinCount="100000" saltValue="spE22uyTez8oIrUI+yeXSyeVL+Ur6Hevioi88o1L+PdSRNTCue3HCWFks6rFcNt9hh818uJJfJWEbnjyI62pDg==" hashValue="E+pczGuEBl4qwnqRjGflbkkdg1vmSsnaAvvAow5VKHCgEjLMNjwdgLLQVFP5IE7GvwGczgs/EJ2qxBAlBu+axw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2025_05_09 - Příměstský l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  <c r="AZ2" s="123" t="s">
        <v>78</v>
      </c>
      <c r="BA2" s="123" t="s">
        <v>19</v>
      </c>
      <c r="BB2" s="123" t="s">
        <v>79</v>
      </c>
      <c r="BC2" s="123" t="s">
        <v>80</v>
      </c>
      <c r="BD2" s="123" t="s">
        <v>81</v>
      </c>
    </row>
    <row r="3" s="1" customFormat="1" ht="6.96" customHeight="1"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20"/>
      <c r="AT3" s="17" t="s">
        <v>82</v>
      </c>
      <c r="AZ3" s="123" t="s">
        <v>83</v>
      </c>
      <c r="BA3" s="123" t="s">
        <v>84</v>
      </c>
      <c r="BB3" s="123" t="s">
        <v>79</v>
      </c>
      <c r="BC3" s="123" t="s">
        <v>85</v>
      </c>
      <c r="BD3" s="123" t="s">
        <v>81</v>
      </c>
    </row>
    <row r="4" s="1" customFormat="1" ht="24.96" customHeight="1">
      <c r="B4" s="20"/>
      <c r="D4" s="126" t="s">
        <v>86</v>
      </c>
      <c r="L4" s="20"/>
      <c r="M4" s="127" t="s">
        <v>10</v>
      </c>
      <c r="AT4" s="17" t="s">
        <v>4</v>
      </c>
      <c r="AZ4" s="123" t="s">
        <v>87</v>
      </c>
      <c r="BA4" s="123" t="s">
        <v>88</v>
      </c>
      <c r="BB4" s="123" t="s">
        <v>79</v>
      </c>
      <c r="BC4" s="123" t="s">
        <v>89</v>
      </c>
      <c r="BD4" s="123" t="s">
        <v>81</v>
      </c>
    </row>
    <row r="5" s="1" customFormat="1" ht="6.96" customHeight="1">
      <c r="B5" s="20"/>
      <c r="L5" s="20"/>
      <c r="AZ5" s="123" t="s">
        <v>90</v>
      </c>
      <c r="BA5" s="123" t="s">
        <v>90</v>
      </c>
      <c r="BB5" s="123" t="s">
        <v>79</v>
      </c>
      <c r="BC5" s="123" t="s">
        <v>91</v>
      </c>
      <c r="BD5" s="123" t="s">
        <v>81</v>
      </c>
    </row>
    <row r="6" s="2" customFormat="1" ht="12" customHeight="1">
      <c r="A6" s="38"/>
      <c r="B6" s="44"/>
      <c r="C6" s="38"/>
      <c r="D6" s="128" t="s">
        <v>16</v>
      </c>
      <c r="E6" s="38"/>
      <c r="F6" s="38"/>
      <c r="G6" s="38"/>
      <c r="H6" s="38"/>
      <c r="I6" s="38"/>
      <c r="J6" s="38"/>
      <c r="K6" s="38"/>
      <c r="L6" s="129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44"/>
      <c r="C7" s="38"/>
      <c r="D7" s="38"/>
      <c r="E7" s="130" t="s">
        <v>17</v>
      </c>
      <c r="F7" s="38"/>
      <c r="G7" s="38"/>
      <c r="H7" s="38"/>
      <c r="I7" s="38"/>
      <c r="J7" s="38"/>
      <c r="K7" s="38"/>
      <c r="L7" s="129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129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28" t="s">
        <v>18</v>
      </c>
      <c r="E9" s="38"/>
      <c r="F9" s="131" t="s">
        <v>19</v>
      </c>
      <c r="G9" s="38"/>
      <c r="H9" s="38"/>
      <c r="I9" s="128" t="s">
        <v>20</v>
      </c>
      <c r="J9" s="131" t="s">
        <v>19</v>
      </c>
      <c r="K9" s="38"/>
      <c r="L9" s="129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28" t="s">
        <v>21</v>
      </c>
      <c r="E10" s="38"/>
      <c r="F10" s="131" t="s">
        <v>22</v>
      </c>
      <c r="G10" s="38"/>
      <c r="H10" s="38"/>
      <c r="I10" s="128" t="s">
        <v>23</v>
      </c>
      <c r="J10" s="132" t="str">
        <f>'Rekapitulace stavby'!AN8</f>
        <v>9. 5. 2025</v>
      </c>
      <c r="K10" s="38"/>
      <c r="L10" s="129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129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28" t="s">
        <v>25</v>
      </c>
      <c r="E12" s="38"/>
      <c r="F12" s="38"/>
      <c r="G12" s="38"/>
      <c r="H12" s="38"/>
      <c r="I12" s="128" t="s">
        <v>26</v>
      </c>
      <c r="J12" s="131" t="str">
        <f>IF('Rekapitulace stavby'!AN10="","",'Rekapitulace stavby'!AN10)</f>
        <v/>
      </c>
      <c r="K12" s="38"/>
      <c r="L12" s="129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1" t="str">
        <f>IF('Rekapitulace stavby'!E11="","",'Rekapitulace stavby'!E11)</f>
        <v xml:space="preserve"> </v>
      </c>
      <c r="F13" s="38"/>
      <c r="G13" s="38"/>
      <c r="H13" s="38"/>
      <c r="I13" s="128" t="s">
        <v>28</v>
      </c>
      <c r="J13" s="131" t="str">
        <f>IF('Rekapitulace stavby'!AN11="","",'Rekapitulace stavby'!AN11)</f>
        <v/>
      </c>
      <c r="K13" s="38"/>
      <c r="L13" s="129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129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28" t="s">
        <v>29</v>
      </c>
      <c r="E15" s="38"/>
      <c r="F15" s="38"/>
      <c r="G15" s="38"/>
      <c r="H15" s="38"/>
      <c r="I15" s="128" t="s">
        <v>26</v>
      </c>
      <c r="J15" s="33" t="str">
        <f>'Rekapitulace stavby'!AN13</f>
        <v>Vyplň údaj</v>
      </c>
      <c r="K15" s="38"/>
      <c r="L15" s="129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1"/>
      <c r="G16" s="131"/>
      <c r="H16" s="131"/>
      <c r="I16" s="128" t="s">
        <v>28</v>
      </c>
      <c r="J16" s="33" t="str">
        <f>'Rekapitulace stavby'!AN14</f>
        <v>Vyplň údaj</v>
      </c>
      <c r="K16" s="38"/>
      <c r="L16" s="129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129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28" t="s">
        <v>31</v>
      </c>
      <c r="E18" s="38"/>
      <c r="F18" s="38"/>
      <c r="G18" s="38"/>
      <c r="H18" s="38"/>
      <c r="I18" s="128" t="s">
        <v>26</v>
      </c>
      <c r="J18" s="131" t="str">
        <f>IF('Rekapitulace stavby'!AN16="","",'Rekapitulace stavby'!AN16)</f>
        <v/>
      </c>
      <c r="K18" s="38"/>
      <c r="L18" s="129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1" t="str">
        <f>IF('Rekapitulace stavby'!E17="","",'Rekapitulace stavby'!E17)</f>
        <v xml:space="preserve"> </v>
      </c>
      <c r="F19" s="38"/>
      <c r="G19" s="38"/>
      <c r="H19" s="38"/>
      <c r="I19" s="128" t="s">
        <v>28</v>
      </c>
      <c r="J19" s="131" t="str">
        <f>IF('Rekapitulace stavby'!AN17="","",'Rekapitulace stavby'!AN17)</f>
        <v/>
      </c>
      <c r="K19" s="38"/>
      <c r="L19" s="129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129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28" t="s">
        <v>33</v>
      </c>
      <c r="E21" s="38"/>
      <c r="F21" s="38"/>
      <c r="G21" s="38"/>
      <c r="H21" s="38"/>
      <c r="I21" s="128" t="s">
        <v>26</v>
      </c>
      <c r="J21" s="131" t="s">
        <v>19</v>
      </c>
      <c r="K21" s="38"/>
      <c r="L21" s="129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1" t="s">
        <v>34</v>
      </c>
      <c r="F22" s="38"/>
      <c r="G22" s="38"/>
      <c r="H22" s="38"/>
      <c r="I22" s="128" t="s">
        <v>28</v>
      </c>
      <c r="J22" s="131" t="s">
        <v>19</v>
      </c>
      <c r="K22" s="38"/>
      <c r="L22" s="12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129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28" t="s">
        <v>35</v>
      </c>
      <c r="E24" s="38"/>
      <c r="F24" s="38"/>
      <c r="G24" s="38"/>
      <c r="H24" s="38"/>
      <c r="I24" s="38"/>
      <c r="J24" s="38"/>
      <c r="K24" s="38"/>
      <c r="L24" s="129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47.25" customHeight="1">
      <c r="A25" s="133"/>
      <c r="B25" s="134"/>
      <c r="C25" s="133"/>
      <c r="D25" s="133"/>
      <c r="E25" s="135" t="s">
        <v>36</v>
      </c>
      <c r="F25" s="135"/>
      <c r="G25" s="135"/>
      <c r="H25" s="135"/>
      <c r="I25" s="133"/>
      <c r="J25" s="133"/>
      <c r="K25" s="133"/>
      <c r="L25" s="136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129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37"/>
      <c r="E27" s="137"/>
      <c r="F27" s="137"/>
      <c r="G27" s="137"/>
      <c r="H27" s="137"/>
      <c r="I27" s="137"/>
      <c r="J27" s="137"/>
      <c r="K27" s="137"/>
      <c r="L27" s="129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38" t="s">
        <v>37</v>
      </c>
      <c r="E28" s="38"/>
      <c r="F28" s="38"/>
      <c r="G28" s="38"/>
      <c r="H28" s="38"/>
      <c r="I28" s="38"/>
      <c r="J28" s="139">
        <f>ROUND(J83, 2)</f>
        <v>0</v>
      </c>
      <c r="K28" s="38"/>
      <c r="L28" s="129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37"/>
      <c r="E29" s="137"/>
      <c r="F29" s="137"/>
      <c r="G29" s="137"/>
      <c r="H29" s="137"/>
      <c r="I29" s="137"/>
      <c r="J29" s="137"/>
      <c r="K29" s="137"/>
      <c r="L29" s="129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0" t="s">
        <v>39</v>
      </c>
      <c r="G30" s="38"/>
      <c r="H30" s="38"/>
      <c r="I30" s="140" t="s">
        <v>38</v>
      </c>
      <c r="J30" s="140" t="s">
        <v>40</v>
      </c>
      <c r="K30" s="38"/>
      <c r="L30" s="129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1" t="s">
        <v>41</v>
      </c>
      <c r="E31" s="128" t="s">
        <v>42</v>
      </c>
      <c r="F31" s="142">
        <f>ROUND((SUM(BE83:BE307)),  2)</f>
        <v>0</v>
      </c>
      <c r="G31" s="38"/>
      <c r="H31" s="38"/>
      <c r="I31" s="143">
        <v>0.20999999999999999</v>
      </c>
      <c r="J31" s="142">
        <f>ROUND(((SUM(BE83:BE307))*I31),  2)</f>
        <v>0</v>
      </c>
      <c r="K31" s="38"/>
      <c r="L31" s="129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28" t="s">
        <v>43</v>
      </c>
      <c r="F32" s="142">
        <f>ROUND((SUM(BF83:BF307)),  2)</f>
        <v>0</v>
      </c>
      <c r="G32" s="38"/>
      <c r="H32" s="38"/>
      <c r="I32" s="143">
        <v>0.12</v>
      </c>
      <c r="J32" s="142">
        <f>ROUND(((SUM(BF83:BF307))*I32),  2)</f>
        <v>0</v>
      </c>
      <c r="K32" s="38"/>
      <c r="L32" s="129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28" t="s">
        <v>44</v>
      </c>
      <c r="F33" s="142">
        <f>ROUND((SUM(BG83:BG307)),  2)</f>
        <v>0</v>
      </c>
      <c r="G33" s="38"/>
      <c r="H33" s="38"/>
      <c r="I33" s="143">
        <v>0.20999999999999999</v>
      </c>
      <c r="J33" s="142">
        <f>0</f>
        <v>0</v>
      </c>
      <c r="K33" s="38"/>
      <c r="L33" s="129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28" t="s">
        <v>45</v>
      </c>
      <c r="F34" s="142">
        <f>ROUND((SUM(BH83:BH307)),  2)</f>
        <v>0</v>
      </c>
      <c r="G34" s="38"/>
      <c r="H34" s="38"/>
      <c r="I34" s="143">
        <v>0.12</v>
      </c>
      <c r="J34" s="142">
        <f>0</f>
        <v>0</v>
      </c>
      <c r="K34" s="38"/>
      <c r="L34" s="129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28" t="s">
        <v>46</v>
      </c>
      <c r="F35" s="142">
        <f>ROUND((SUM(BI83:BI307)),  2)</f>
        <v>0</v>
      </c>
      <c r="G35" s="38"/>
      <c r="H35" s="38"/>
      <c r="I35" s="143">
        <v>0</v>
      </c>
      <c r="J35" s="142">
        <f>0</f>
        <v>0</v>
      </c>
      <c r="K35" s="38"/>
      <c r="L35" s="129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129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44"/>
      <c r="D37" s="145" t="s">
        <v>47</v>
      </c>
      <c r="E37" s="146"/>
      <c r="F37" s="146"/>
      <c r="G37" s="147" t="s">
        <v>48</v>
      </c>
      <c r="H37" s="148" t="s">
        <v>49</v>
      </c>
      <c r="I37" s="146"/>
      <c r="J37" s="149">
        <f>SUM(J28:J35)</f>
        <v>0</v>
      </c>
      <c r="K37" s="150"/>
      <c r="L37" s="129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151"/>
      <c r="C38" s="152"/>
      <c r="D38" s="152"/>
      <c r="E38" s="152"/>
      <c r="F38" s="152"/>
      <c r="G38" s="152"/>
      <c r="H38" s="152"/>
      <c r="I38" s="152"/>
      <c r="J38" s="152"/>
      <c r="K38" s="152"/>
      <c r="L38" s="129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42" s="2" customFormat="1" ht="6.96" customHeight="1">
      <c r="A42" s="38"/>
      <c r="B42" s="153"/>
      <c r="C42" s="154"/>
      <c r="D42" s="154"/>
      <c r="E42" s="154"/>
      <c r="F42" s="154"/>
      <c r="G42" s="154"/>
      <c r="H42" s="154"/>
      <c r="I42" s="154"/>
      <c r="J42" s="154"/>
      <c r="K42" s="154"/>
      <c r="L42" s="129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4.96" customHeight="1">
      <c r="A43" s="38"/>
      <c r="B43" s="39"/>
      <c r="C43" s="23" t="s">
        <v>92</v>
      </c>
      <c r="D43" s="40"/>
      <c r="E43" s="40"/>
      <c r="F43" s="40"/>
      <c r="G43" s="40"/>
      <c r="H43" s="40"/>
      <c r="I43" s="40"/>
      <c r="J43" s="40"/>
      <c r="K43" s="40"/>
      <c r="L43" s="129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6.96" customHeight="1">
      <c r="A44" s="38"/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129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12" customHeight="1">
      <c r="A45" s="38"/>
      <c r="B45" s="39"/>
      <c r="C45" s="32" t="s">
        <v>16</v>
      </c>
      <c r="D45" s="40"/>
      <c r="E45" s="40"/>
      <c r="F45" s="40"/>
      <c r="G45" s="40"/>
      <c r="H45" s="40"/>
      <c r="I45" s="40"/>
      <c r="J45" s="40"/>
      <c r="K45" s="40"/>
      <c r="L45" s="129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16.5" customHeight="1">
      <c r="A46" s="38"/>
      <c r="B46" s="39"/>
      <c r="C46" s="40"/>
      <c r="D46" s="40"/>
      <c r="E46" s="69" t="str">
        <f>E7</f>
        <v>Příměstský les Bažantnice Hodonín - pěšiny</v>
      </c>
      <c r="F46" s="40"/>
      <c r="G46" s="40"/>
      <c r="H46" s="40"/>
      <c r="I46" s="40"/>
      <c r="J46" s="40"/>
      <c r="K46" s="40"/>
      <c r="L46" s="129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6.96" customHeight="1">
      <c r="A47" s="38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129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2" customHeight="1">
      <c r="A48" s="38"/>
      <c r="B48" s="39"/>
      <c r="C48" s="32" t="s">
        <v>21</v>
      </c>
      <c r="D48" s="40"/>
      <c r="E48" s="40"/>
      <c r="F48" s="27" t="str">
        <f>F10</f>
        <v>Hodonín</v>
      </c>
      <c r="G48" s="40"/>
      <c r="H48" s="40"/>
      <c r="I48" s="32" t="s">
        <v>23</v>
      </c>
      <c r="J48" s="72" t="str">
        <f>IF(J10="","",J10)</f>
        <v>9. 5. 2025</v>
      </c>
      <c r="K48" s="40"/>
      <c r="L48" s="129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6.96" customHeight="1">
      <c r="A49" s="38"/>
      <c r="B49" s="39"/>
      <c r="C49" s="40"/>
      <c r="D49" s="40"/>
      <c r="E49" s="40"/>
      <c r="F49" s="40"/>
      <c r="G49" s="40"/>
      <c r="H49" s="40"/>
      <c r="I49" s="40"/>
      <c r="J49" s="40"/>
      <c r="K49" s="40"/>
      <c r="L49" s="129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5.15" customHeight="1">
      <c r="A50" s="38"/>
      <c r="B50" s="39"/>
      <c r="C50" s="32" t="s">
        <v>25</v>
      </c>
      <c r="D50" s="40"/>
      <c r="E50" s="40"/>
      <c r="F50" s="27" t="str">
        <f>E13</f>
        <v xml:space="preserve"> </v>
      </c>
      <c r="G50" s="40"/>
      <c r="H50" s="40"/>
      <c r="I50" s="32" t="s">
        <v>31</v>
      </c>
      <c r="J50" s="36" t="str">
        <f>E19</f>
        <v xml:space="preserve"> </v>
      </c>
      <c r="K50" s="40"/>
      <c r="L50" s="129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15.15" customHeight="1">
      <c r="A51" s="38"/>
      <c r="B51" s="39"/>
      <c r="C51" s="32" t="s">
        <v>29</v>
      </c>
      <c r="D51" s="40"/>
      <c r="E51" s="40"/>
      <c r="F51" s="27" t="str">
        <f>IF(E16="","",E16)</f>
        <v>Vyplň údaj</v>
      </c>
      <c r="G51" s="40"/>
      <c r="H51" s="40"/>
      <c r="I51" s="32" t="s">
        <v>33</v>
      </c>
      <c r="J51" s="36" t="str">
        <f>E22</f>
        <v>Ing. Lukáš Lattenberg</v>
      </c>
      <c r="K51" s="40"/>
      <c r="L51" s="129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0.32" customHeight="1">
      <c r="A52" s="38"/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129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29.28" customHeight="1">
      <c r="A53" s="38"/>
      <c r="B53" s="39"/>
      <c r="C53" s="155" t="s">
        <v>93</v>
      </c>
      <c r="D53" s="156"/>
      <c r="E53" s="156"/>
      <c r="F53" s="156"/>
      <c r="G53" s="156"/>
      <c r="H53" s="156"/>
      <c r="I53" s="156"/>
      <c r="J53" s="157" t="s">
        <v>94</v>
      </c>
      <c r="K53" s="156"/>
      <c r="L53" s="129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0.32" customHeight="1">
      <c r="A54" s="38"/>
      <c r="B54" s="39"/>
      <c r="C54" s="40"/>
      <c r="D54" s="40"/>
      <c r="E54" s="40"/>
      <c r="F54" s="40"/>
      <c r="G54" s="40"/>
      <c r="H54" s="40"/>
      <c r="I54" s="40"/>
      <c r="J54" s="40"/>
      <c r="K54" s="40"/>
      <c r="L54" s="129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2.8" customHeight="1">
      <c r="A55" s="38"/>
      <c r="B55" s="39"/>
      <c r="C55" s="158" t="s">
        <v>69</v>
      </c>
      <c r="D55" s="40"/>
      <c r="E55" s="40"/>
      <c r="F55" s="40"/>
      <c r="G55" s="40"/>
      <c r="H55" s="40"/>
      <c r="I55" s="40"/>
      <c r="J55" s="102">
        <f>J83</f>
        <v>0</v>
      </c>
      <c r="K55" s="40"/>
      <c r="L55" s="129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U55" s="17" t="s">
        <v>95</v>
      </c>
    </row>
    <row r="56" s="9" customFormat="1" ht="24.96" customHeight="1">
      <c r="A56" s="9"/>
      <c r="B56" s="159"/>
      <c r="C56" s="160"/>
      <c r="D56" s="161" t="s">
        <v>96</v>
      </c>
      <c r="E56" s="162"/>
      <c r="F56" s="162"/>
      <c r="G56" s="162"/>
      <c r="H56" s="162"/>
      <c r="I56" s="162"/>
      <c r="J56" s="163">
        <f>J84</f>
        <v>0</v>
      </c>
      <c r="K56" s="160"/>
      <c r="L56" s="164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5"/>
      <c r="C57" s="166"/>
      <c r="D57" s="167" t="s">
        <v>97</v>
      </c>
      <c r="E57" s="168"/>
      <c r="F57" s="168"/>
      <c r="G57" s="168"/>
      <c r="H57" s="168"/>
      <c r="I57" s="168"/>
      <c r="J57" s="169">
        <f>J85</f>
        <v>0</v>
      </c>
      <c r="K57" s="166"/>
      <c r="L57" s="17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5"/>
      <c r="C58" s="166"/>
      <c r="D58" s="167" t="s">
        <v>98</v>
      </c>
      <c r="E58" s="168"/>
      <c r="F58" s="168"/>
      <c r="G58" s="168"/>
      <c r="H58" s="168"/>
      <c r="I58" s="168"/>
      <c r="J58" s="169">
        <f>J90</f>
        <v>0</v>
      </c>
      <c r="K58" s="166"/>
      <c r="L58" s="17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5"/>
      <c r="C59" s="166"/>
      <c r="D59" s="167" t="s">
        <v>99</v>
      </c>
      <c r="E59" s="168"/>
      <c r="F59" s="168"/>
      <c r="G59" s="168"/>
      <c r="H59" s="168"/>
      <c r="I59" s="168"/>
      <c r="J59" s="169">
        <f>J107</f>
        <v>0</v>
      </c>
      <c r="K59" s="166"/>
      <c r="L59" s="17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5"/>
      <c r="C60" s="166"/>
      <c r="D60" s="167" t="s">
        <v>100</v>
      </c>
      <c r="E60" s="168"/>
      <c r="F60" s="168"/>
      <c r="G60" s="168"/>
      <c r="H60" s="168"/>
      <c r="I60" s="168"/>
      <c r="J60" s="169">
        <f>J124</f>
        <v>0</v>
      </c>
      <c r="K60" s="166"/>
      <c r="L60" s="17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5"/>
      <c r="C61" s="166"/>
      <c r="D61" s="167" t="s">
        <v>101</v>
      </c>
      <c r="E61" s="168"/>
      <c r="F61" s="168"/>
      <c r="G61" s="168"/>
      <c r="H61" s="168"/>
      <c r="I61" s="168"/>
      <c r="J61" s="169">
        <f>J158</f>
        <v>0</v>
      </c>
      <c r="K61" s="166"/>
      <c r="L61" s="17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5"/>
      <c r="C62" s="166"/>
      <c r="D62" s="167" t="s">
        <v>102</v>
      </c>
      <c r="E62" s="168"/>
      <c r="F62" s="168"/>
      <c r="G62" s="168"/>
      <c r="H62" s="168"/>
      <c r="I62" s="168"/>
      <c r="J62" s="169">
        <f>J175</f>
        <v>0</v>
      </c>
      <c r="K62" s="166"/>
      <c r="L62" s="17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5"/>
      <c r="C63" s="166"/>
      <c r="D63" s="167" t="s">
        <v>103</v>
      </c>
      <c r="E63" s="168"/>
      <c r="F63" s="168"/>
      <c r="G63" s="168"/>
      <c r="H63" s="168"/>
      <c r="I63" s="168"/>
      <c r="J63" s="169">
        <f>J194</f>
        <v>0</v>
      </c>
      <c r="K63" s="166"/>
      <c r="L63" s="17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5"/>
      <c r="C64" s="166"/>
      <c r="D64" s="167" t="s">
        <v>104</v>
      </c>
      <c r="E64" s="168"/>
      <c r="F64" s="168"/>
      <c r="G64" s="168"/>
      <c r="H64" s="168"/>
      <c r="I64" s="168"/>
      <c r="J64" s="169">
        <f>J232</f>
        <v>0</v>
      </c>
      <c r="K64" s="166"/>
      <c r="L64" s="17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5"/>
      <c r="C65" s="166"/>
      <c r="D65" s="167" t="s">
        <v>105</v>
      </c>
      <c r="E65" s="168"/>
      <c r="F65" s="168"/>
      <c r="G65" s="168"/>
      <c r="H65" s="168"/>
      <c r="I65" s="168"/>
      <c r="J65" s="169">
        <f>J270</f>
        <v>0</v>
      </c>
      <c r="K65" s="166"/>
      <c r="L65" s="17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8"/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129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="2" customFormat="1" ht="6.96" customHeight="1">
      <c r="A67" s="38"/>
      <c r="B67" s="59"/>
      <c r="C67" s="60"/>
      <c r="D67" s="60"/>
      <c r="E67" s="60"/>
      <c r="F67" s="60"/>
      <c r="G67" s="60"/>
      <c r="H67" s="60"/>
      <c r="I67" s="60"/>
      <c r="J67" s="60"/>
      <c r="K67" s="60"/>
      <c r="L67" s="129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71" s="2" customFormat="1" ht="6.96" customHeight="1">
      <c r="A71" s="38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29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24.96" customHeight="1">
      <c r="A72" s="38"/>
      <c r="B72" s="39"/>
      <c r="C72" s="23" t="s">
        <v>106</v>
      </c>
      <c r="D72" s="40"/>
      <c r="E72" s="40"/>
      <c r="F72" s="40"/>
      <c r="G72" s="40"/>
      <c r="H72" s="40"/>
      <c r="I72" s="40"/>
      <c r="J72" s="40"/>
      <c r="K72" s="40"/>
      <c r="L72" s="129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29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16</v>
      </c>
      <c r="D74" s="40"/>
      <c r="E74" s="40"/>
      <c r="F74" s="40"/>
      <c r="G74" s="40"/>
      <c r="H74" s="40"/>
      <c r="I74" s="40"/>
      <c r="J74" s="40"/>
      <c r="K74" s="40"/>
      <c r="L74" s="129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6.5" customHeight="1">
      <c r="A75" s="38"/>
      <c r="B75" s="39"/>
      <c r="C75" s="40"/>
      <c r="D75" s="40"/>
      <c r="E75" s="69" t="str">
        <f>E7</f>
        <v>Příměstský les Bažantnice Hodonín - pěšiny</v>
      </c>
      <c r="F75" s="40"/>
      <c r="G75" s="40"/>
      <c r="H75" s="40"/>
      <c r="I75" s="40"/>
      <c r="J75" s="40"/>
      <c r="K75" s="40"/>
      <c r="L75" s="129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29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21</v>
      </c>
      <c r="D77" s="40"/>
      <c r="E77" s="40"/>
      <c r="F77" s="27" t="str">
        <f>F10</f>
        <v>Hodonín</v>
      </c>
      <c r="G77" s="40"/>
      <c r="H77" s="40"/>
      <c r="I77" s="32" t="s">
        <v>23</v>
      </c>
      <c r="J77" s="72" t="str">
        <f>IF(J10="","",J10)</f>
        <v>9. 5. 2025</v>
      </c>
      <c r="K77" s="40"/>
      <c r="L77" s="129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29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5.15" customHeight="1">
      <c r="A79" s="38"/>
      <c r="B79" s="39"/>
      <c r="C79" s="32" t="s">
        <v>25</v>
      </c>
      <c r="D79" s="40"/>
      <c r="E79" s="40"/>
      <c r="F79" s="27" t="str">
        <f>E13</f>
        <v xml:space="preserve"> </v>
      </c>
      <c r="G79" s="40"/>
      <c r="H79" s="40"/>
      <c r="I79" s="32" t="s">
        <v>31</v>
      </c>
      <c r="J79" s="36" t="str">
        <f>E19</f>
        <v xml:space="preserve"> </v>
      </c>
      <c r="K79" s="40"/>
      <c r="L79" s="129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5.15" customHeight="1">
      <c r="A80" s="38"/>
      <c r="B80" s="39"/>
      <c r="C80" s="32" t="s">
        <v>29</v>
      </c>
      <c r="D80" s="40"/>
      <c r="E80" s="40"/>
      <c r="F80" s="27" t="str">
        <f>IF(E16="","",E16)</f>
        <v>Vyplň údaj</v>
      </c>
      <c r="G80" s="40"/>
      <c r="H80" s="40"/>
      <c r="I80" s="32" t="s">
        <v>33</v>
      </c>
      <c r="J80" s="36" t="str">
        <f>E22</f>
        <v>Ing. Lukáš Lattenberg</v>
      </c>
      <c r="K80" s="40"/>
      <c r="L80" s="129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0.32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29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11" customFormat="1" ht="29.28" customHeight="1">
      <c r="A82" s="171"/>
      <c r="B82" s="172"/>
      <c r="C82" s="173" t="s">
        <v>107</v>
      </c>
      <c r="D82" s="174" t="s">
        <v>56</v>
      </c>
      <c r="E82" s="174" t="s">
        <v>52</v>
      </c>
      <c r="F82" s="174" t="s">
        <v>53</v>
      </c>
      <c r="G82" s="174" t="s">
        <v>108</v>
      </c>
      <c r="H82" s="174" t="s">
        <v>109</v>
      </c>
      <c r="I82" s="174" t="s">
        <v>110</v>
      </c>
      <c r="J82" s="174" t="s">
        <v>94</v>
      </c>
      <c r="K82" s="175" t="s">
        <v>111</v>
      </c>
      <c r="L82" s="176"/>
      <c r="M82" s="92" t="s">
        <v>19</v>
      </c>
      <c r="N82" s="93" t="s">
        <v>41</v>
      </c>
      <c r="O82" s="93" t="s">
        <v>112</v>
      </c>
      <c r="P82" s="93" t="s">
        <v>113</v>
      </c>
      <c r="Q82" s="93" t="s">
        <v>114</v>
      </c>
      <c r="R82" s="93" t="s">
        <v>115</v>
      </c>
      <c r="S82" s="93" t="s">
        <v>116</v>
      </c>
      <c r="T82" s="94" t="s">
        <v>117</v>
      </c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</row>
    <row r="83" s="2" customFormat="1" ht="22.8" customHeight="1">
      <c r="A83" s="38"/>
      <c r="B83" s="39"/>
      <c r="C83" s="99" t="s">
        <v>118</v>
      </c>
      <c r="D83" s="40"/>
      <c r="E83" s="40"/>
      <c r="F83" s="40"/>
      <c r="G83" s="40"/>
      <c r="H83" s="40"/>
      <c r="I83" s="40"/>
      <c r="J83" s="177">
        <f>BK83</f>
        <v>0</v>
      </c>
      <c r="K83" s="40"/>
      <c r="L83" s="44"/>
      <c r="M83" s="95"/>
      <c r="N83" s="178"/>
      <c r="O83" s="96"/>
      <c r="P83" s="179">
        <f>P84</f>
        <v>0</v>
      </c>
      <c r="Q83" s="96"/>
      <c r="R83" s="179">
        <f>R84</f>
        <v>2429.7413151999995</v>
      </c>
      <c r="S83" s="96"/>
      <c r="T83" s="180">
        <f>T84</f>
        <v>0</v>
      </c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T83" s="17" t="s">
        <v>70</v>
      </c>
      <c r="AU83" s="17" t="s">
        <v>95</v>
      </c>
      <c r="BK83" s="181">
        <f>BK84</f>
        <v>0</v>
      </c>
    </row>
    <row r="84" s="12" customFormat="1" ht="25.92" customHeight="1">
      <c r="A84" s="12"/>
      <c r="B84" s="182"/>
      <c r="C84" s="183"/>
      <c r="D84" s="184" t="s">
        <v>70</v>
      </c>
      <c r="E84" s="185" t="s">
        <v>119</v>
      </c>
      <c r="F84" s="185" t="s">
        <v>119</v>
      </c>
      <c r="G84" s="183"/>
      <c r="H84" s="183"/>
      <c r="I84" s="186"/>
      <c r="J84" s="187">
        <f>BK84</f>
        <v>0</v>
      </c>
      <c r="K84" s="183"/>
      <c r="L84" s="188"/>
      <c r="M84" s="189"/>
      <c r="N84" s="190"/>
      <c r="O84" s="190"/>
      <c r="P84" s="191">
        <f>P85+P90+P107+P124+P158+P175+P194+P232+P270</f>
        <v>0</v>
      </c>
      <c r="Q84" s="190"/>
      <c r="R84" s="191">
        <f>R85+R90+R107+R124+R158+R175+R194+R232+R270</f>
        <v>2429.7413151999995</v>
      </c>
      <c r="S84" s="190"/>
      <c r="T84" s="192">
        <f>T85+T90+T107+T124+T158+T175+T194+T232+T270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93" t="s">
        <v>76</v>
      </c>
      <c r="AT84" s="194" t="s">
        <v>70</v>
      </c>
      <c r="AU84" s="194" t="s">
        <v>71</v>
      </c>
      <c r="AY84" s="193" t="s">
        <v>120</v>
      </c>
      <c r="BK84" s="195">
        <f>BK85+BK90+BK107+BK124+BK158+BK175+BK194+BK232+BK270</f>
        <v>0</v>
      </c>
    </row>
    <row r="85" s="12" customFormat="1" ht="22.8" customHeight="1">
      <c r="A85" s="12"/>
      <c r="B85" s="182"/>
      <c r="C85" s="183"/>
      <c r="D85" s="184" t="s">
        <v>70</v>
      </c>
      <c r="E85" s="196" t="s">
        <v>121</v>
      </c>
      <c r="F85" s="196" t="s">
        <v>122</v>
      </c>
      <c r="G85" s="183"/>
      <c r="H85" s="183"/>
      <c r="I85" s="186"/>
      <c r="J85" s="197">
        <f>BK85</f>
        <v>0</v>
      </c>
      <c r="K85" s="183"/>
      <c r="L85" s="188"/>
      <c r="M85" s="189"/>
      <c r="N85" s="190"/>
      <c r="O85" s="190"/>
      <c r="P85" s="191">
        <f>SUM(P86:P89)</f>
        <v>0</v>
      </c>
      <c r="Q85" s="190"/>
      <c r="R85" s="191">
        <f>SUM(R86:R89)</f>
        <v>0</v>
      </c>
      <c r="S85" s="190"/>
      <c r="T85" s="192">
        <f>SUM(T86:T89)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93" t="s">
        <v>76</v>
      </c>
      <c r="AT85" s="194" t="s">
        <v>70</v>
      </c>
      <c r="AU85" s="194" t="s">
        <v>76</v>
      </c>
      <c r="AY85" s="193" t="s">
        <v>120</v>
      </c>
      <c r="BK85" s="195">
        <f>SUM(BK86:BK89)</f>
        <v>0</v>
      </c>
    </row>
    <row r="86" s="2" customFormat="1" ht="24.15" customHeight="1">
      <c r="A86" s="38"/>
      <c r="B86" s="39"/>
      <c r="C86" s="198" t="s">
        <v>123</v>
      </c>
      <c r="D86" s="198" t="s">
        <v>124</v>
      </c>
      <c r="E86" s="199" t="s">
        <v>125</v>
      </c>
      <c r="F86" s="200" t="s">
        <v>126</v>
      </c>
      <c r="G86" s="201" t="s">
        <v>127</v>
      </c>
      <c r="H86" s="202">
        <v>2429.741</v>
      </c>
      <c r="I86" s="203"/>
      <c r="J86" s="204">
        <f>ROUND(I86*H86,2)</f>
        <v>0</v>
      </c>
      <c r="K86" s="200" t="s">
        <v>128</v>
      </c>
      <c r="L86" s="44"/>
      <c r="M86" s="205" t="s">
        <v>19</v>
      </c>
      <c r="N86" s="206" t="s">
        <v>42</v>
      </c>
      <c r="O86" s="84"/>
      <c r="P86" s="207">
        <f>O86*H86</f>
        <v>0</v>
      </c>
      <c r="Q86" s="207">
        <v>0</v>
      </c>
      <c r="R86" s="207">
        <f>Q86*H86</f>
        <v>0</v>
      </c>
      <c r="S86" s="207">
        <v>0</v>
      </c>
      <c r="T86" s="208">
        <f>S86*H86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209" t="s">
        <v>129</v>
      </c>
      <c r="AT86" s="209" t="s">
        <v>124</v>
      </c>
      <c r="AU86" s="209" t="s">
        <v>82</v>
      </c>
      <c r="AY86" s="17" t="s">
        <v>120</v>
      </c>
      <c r="BE86" s="210">
        <f>IF(N86="základní",J86,0)</f>
        <v>0</v>
      </c>
      <c r="BF86" s="210">
        <f>IF(N86="snížená",J86,0)</f>
        <v>0</v>
      </c>
      <c r="BG86" s="210">
        <f>IF(N86="zákl. přenesená",J86,0)</f>
        <v>0</v>
      </c>
      <c r="BH86" s="210">
        <f>IF(N86="sníž. přenesená",J86,0)</f>
        <v>0</v>
      </c>
      <c r="BI86" s="210">
        <f>IF(N86="nulová",J86,0)</f>
        <v>0</v>
      </c>
      <c r="BJ86" s="17" t="s">
        <v>76</v>
      </c>
      <c r="BK86" s="210">
        <f>ROUND(I86*H86,2)</f>
        <v>0</v>
      </c>
      <c r="BL86" s="17" t="s">
        <v>129</v>
      </c>
      <c r="BM86" s="209" t="s">
        <v>130</v>
      </c>
    </row>
    <row r="87" s="2" customFormat="1">
      <c r="A87" s="38"/>
      <c r="B87" s="39"/>
      <c r="C87" s="40"/>
      <c r="D87" s="211" t="s">
        <v>131</v>
      </c>
      <c r="E87" s="40"/>
      <c r="F87" s="212" t="s">
        <v>132</v>
      </c>
      <c r="G87" s="40"/>
      <c r="H87" s="40"/>
      <c r="I87" s="213"/>
      <c r="J87" s="40"/>
      <c r="K87" s="40"/>
      <c r="L87" s="44"/>
      <c r="M87" s="214"/>
      <c r="N87" s="215"/>
      <c r="O87" s="84"/>
      <c r="P87" s="84"/>
      <c r="Q87" s="84"/>
      <c r="R87" s="84"/>
      <c r="S87" s="84"/>
      <c r="T87" s="85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131</v>
      </c>
      <c r="AU87" s="17" t="s">
        <v>82</v>
      </c>
    </row>
    <row r="88" s="2" customFormat="1" ht="24.15" customHeight="1">
      <c r="A88" s="38"/>
      <c r="B88" s="39"/>
      <c r="C88" s="198" t="s">
        <v>133</v>
      </c>
      <c r="D88" s="198" t="s">
        <v>124</v>
      </c>
      <c r="E88" s="199" t="s">
        <v>134</v>
      </c>
      <c r="F88" s="200" t="s">
        <v>135</v>
      </c>
      <c r="G88" s="201" t="s">
        <v>127</v>
      </c>
      <c r="H88" s="202">
        <v>2429.741</v>
      </c>
      <c r="I88" s="203"/>
      <c r="J88" s="204">
        <f>ROUND(I88*H88,2)</f>
        <v>0</v>
      </c>
      <c r="K88" s="200" t="s">
        <v>128</v>
      </c>
      <c r="L88" s="44"/>
      <c r="M88" s="205" t="s">
        <v>19</v>
      </c>
      <c r="N88" s="206" t="s">
        <v>42</v>
      </c>
      <c r="O88" s="84"/>
      <c r="P88" s="207">
        <f>O88*H88</f>
        <v>0</v>
      </c>
      <c r="Q88" s="207">
        <v>0</v>
      </c>
      <c r="R88" s="207">
        <f>Q88*H88</f>
        <v>0</v>
      </c>
      <c r="S88" s="207">
        <v>0</v>
      </c>
      <c r="T88" s="208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09" t="s">
        <v>129</v>
      </c>
      <c r="AT88" s="209" t="s">
        <v>124</v>
      </c>
      <c r="AU88" s="209" t="s">
        <v>82</v>
      </c>
      <c r="AY88" s="17" t="s">
        <v>120</v>
      </c>
      <c r="BE88" s="210">
        <f>IF(N88="základní",J88,0)</f>
        <v>0</v>
      </c>
      <c r="BF88" s="210">
        <f>IF(N88="snížená",J88,0)</f>
        <v>0</v>
      </c>
      <c r="BG88" s="210">
        <f>IF(N88="zákl. přenesená",J88,0)</f>
        <v>0</v>
      </c>
      <c r="BH88" s="210">
        <f>IF(N88="sníž. přenesená",J88,0)</f>
        <v>0</v>
      </c>
      <c r="BI88" s="210">
        <f>IF(N88="nulová",J88,0)</f>
        <v>0</v>
      </c>
      <c r="BJ88" s="17" t="s">
        <v>76</v>
      </c>
      <c r="BK88" s="210">
        <f>ROUND(I88*H88,2)</f>
        <v>0</v>
      </c>
      <c r="BL88" s="17" t="s">
        <v>129</v>
      </c>
      <c r="BM88" s="209" t="s">
        <v>136</v>
      </c>
    </row>
    <row r="89" s="2" customFormat="1">
      <c r="A89" s="38"/>
      <c r="B89" s="39"/>
      <c r="C89" s="40"/>
      <c r="D89" s="211" t="s">
        <v>131</v>
      </c>
      <c r="E89" s="40"/>
      <c r="F89" s="212" t="s">
        <v>137</v>
      </c>
      <c r="G89" s="40"/>
      <c r="H89" s="40"/>
      <c r="I89" s="213"/>
      <c r="J89" s="40"/>
      <c r="K89" s="40"/>
      <c r="L89" s="44"/>
      <c r="M89" s="214"/>
      <c r="N89" s="215"/>
      <c r="O89" s="84"/>
      <c r="P89" s="84"/>
      <c r="Q89" s="84"/>
      <c r="R89" s="84"/>
      <c r="S89" s="84"/>
      <c r="T89" s="85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17" t="s">
        <v>131</v>
      </c>
      <c r="AU89" s="17" t="s">
        <v>82</v>
      </c>
    </row>
    <row r="90" s="12" customFormat="1" ht="22.8" customHeight="1">
      <c r="A90" s="12"/>
      <c r="B90" s="182"/>
      <c r="C90" s="183"/>
      <c r="D90" s="184" t="s">
        <v>70</v>
      </c>
      <c r="E90" s="196" t="s">
        <v>138</v>
      </c>
      <c r="F90" s="196" t="s">
        <v>139</v>
      </c>
      <c r="G90" s="183"/>
      <c r="H90" s="183"/>
      <c r="I90" s="186"/>
      <c r="J90" s="197">
        <f>BK90</f>
        <v>0</v>
      </c>
      <c r="K90" s="183"/>
      <c r="L90" s="188"/>
      <c r="M90" s="189"/>
      <c r="N90" s="190"/>
      <c r="O90" s="190"/>
      <c r="P90" s="191">
        <f>SUM(P91:P106)</f>
        <v>0</v>
      </c>
      <c r="Q90" s="190"/>
      <c r="R90" s="191">
        <f>SUM(R91:R106)</f>
        <v>70.379999999999995</v>
      </c>
      <c r="S90" s="190"/>
      <c r="T90" s="192">
        <f>SUM(T91:T106)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3" t="s">
        <v>76</v>
      </c>
      <c r="AT90" s="194" t="s">
        <v>70</v>
      </c>
      <c r="AU90" s="194" t="s">
        <v>76</v>
      </c>
      <c r="AY90" s="193" t="s">
        <v>120</v>
      </c>
      <c r="BK90" s="195">
        <f>SUM(BK91:BK106)</f>
        <v>0</v>
      </c>
    </row>
    <row r="91" s="2" customFormat="1" ht="16.5" customHeight="1">
      <c r="A91" s="38"/>
      <c r="B91" s="39"/>
      <c r="C91" s="198" t="s">
        <v>8</v>
      </c>
      <c r="D91" s="198" t="s">
        <v>124</v>
      </c>
      <c r="E91" s="199" t="s">
        <v>140</v>
      </c>
      <c r="F91" s="200" t="s">
        <v>141</v>
      </c>
      <c r="G91" s="201" t="s">
        <v>79</v>
      </c>
      <c r="H91" s="202">
        <v>204</v>
      </c>
      <c r="I91" s="203"/>
      <c r="J91" s="204">
        <f>ROUND(I91*H91,2)</f>
        <v>0</v>
      </c>
      <c r="K91" s="200" t="s">
        <v>142</v>
      </c>
      <c r="L91" s="44"/>
      <c r="M91" s="205" t="s">
        <v>19</v>
      </c>
      <c r="N91" s="206" t="s">
        <v>42</v>
      </c>
      <c r="O91" s="84"/>
      <c r="P91" s="207">
        <f>O91*H91</f>
        <v>0</v>
      </c>
      <c r="Q91" s="207">
        <v>0</v>
      </c>
      <c r="R91" s="207">
        <f>Q91*H91</f>
        <v>0</v>
      </c>
      <c r="S91" s="207">
        <v>0</v>
      </c>
      <c r="T91" s="208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09" t="s">
        <v>129</v>
      </c>
      <c r="AT91" s="209" t="s">
        <v>124</v>
      </c>
      <c r="AU91" s="209" t="s">
        <v>82</v>
      </c>
      <c r="AY91" s="17" t="s">
        <v>120</v>
      </c>
      <c r="BE91" s="210">
        <f>IF(N91="základní",J91,0)</f>
        <v>0</v>
      </c>
      <c r="BF91" s="210">
        <f>IF(N91="snížená",J91,0)</f>
        <v>0</v>
      </c>
      <c r="BG91" s="210">
        <f>IF(N91="zákl. přenesená",J91,0)</f>
        <v>0</v>
      </c>
      <c r="BH91" s="210">
        <f>IF(N91="sníž. přenesená",J91,0)</f>
        <v>0</v>
      </c>
      <c r="BI91" s="210">
        <f>IF(N91="nulová",J91,0)</f>
        <v>0</v>
      </c>
      <c r="BJ91" s="17" t="s">
        <v>76</v>
      </c>
      <c r="BK91" s="210">
        <f>ROUND(I91*H91,2)</f>
        <v>0</v>
      </c>
      <c r="BL91" s="17" t="s">
        <v>129</v>
      </c>
      <c r="BM91" s="209" t="s">
        <v>143</v>
      </c>
    </row>
    <row r="92" s="2" customFormat="1">
      <c r="A92" s="38"/>
      <c r="B92" s="39"/>
      <c r="C92" s="40"/>
      <c r="D92" s="211" t="s">
        <v>131</v>
      </c>
      <c r="E92" s="40"/>
      <c r="F92" s="212" t="s">
        <v>144</v>
      </c>
      <c r="G92" s="40"/>
      <c r="H92" s="40"/>
      <c r="I92" s="213"/>
      <c r="J92" s="40"/>
      <c r="K92" s="40"/>
      <c r="L92" s="44"/>
      <c r="M92" s="214"/>
      <c r="N92" s="215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131</v>
      </c>
      <c r="AU92" s="17" t="s">
        <v>82</v>
      </c>
    </row>
    <row r="93" s="2" customFormat="1">
      <c r="A93" s="38"/>
      <c r="B93" s="39"/>
      <c r="C93" s="40"/>
      <c r="D93" s="216" t="s">
        <v>145</v>
      </c>
      <c r="E93" s="40"/>
      <c r="F93" s="217" t="s">
        <v>146</v>
      </c>
      <c r="G93" s="40"/>
      <c r="H93" s="40"/>
      <c r="I93" s="213"/>
      <c r="J93" s="40"/>
      <c r="K93" s="40"/>
      <c r="L93" s="44"/>
      <c r="M93" s="214"/>
      <c r="N93" s="215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145</v>
      </c>
      <c r="AU93" s="17" t="s">
        <v>82</v>
      </c>
    </row>
    <row r="94" s="13" customFormat="1">
      <c r="A94" s="13"/>
      <c r="B94" s="218"/>
      <c r="C94" s="219"/>
      <c r="D94" s="216" t="s">
        <v>147</v>
      </c>
      <c r="E94" s="220" t="s">
        <v>19</v>
      </c>
      <c r="F94" s="221" t="s">
        <v>78</v>
      </c>
      <c r="G94" s="219"/>
      <c r="H94" s="222">
        <v>204</v>
      </c>
      <c r="I94" s="223"/>
      <c r="J94" s="219"/>
      <c r="K94" s="219"/>
      <c r="L94" s="224"/>
      <c r="M94" s="225"/>
      <c r="N94" s="226"/>
      <c r="O94" s="226"/>
      <c r="P94" s="226"/>
      <c r="Q94" s="226"/>
      <c r="R94" s="226"/>
      <c r="S94" s="226"/>
      <c r="T94" s="227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28" t="s">
        <v>147</v>
      </c>
      <c r="AU94" s="228" t="s">
        <v>82</v>
      </c>
      <c r="AV94" s="13" t="s">
        <v>82</v>
      </c>
      <c r="AW94" s="13" t="s">
        <v>32</v>
      </c>
      <c r="AX94" s="13" t="s">
        <v>76</v>
      </c>
      <c r="AY94" s="228" t="s">
        <v>120</v>
      </c>
    </row>
    <row r="95" s="2" customFormat="1" ht="37.8" customHeight="1">
      <c r="A95" s="38"/>
      <c r="B95" s="39"/>
      <c r="C95" s="198" t="s">
        <v>148</v>
      </c>
      <c r="D95" s="198" t="s">
        <v>124</v>
      </c>
      <c r="E95" s="199" t="s">
        <v>149</v>
      </c>
      <c r="F95" s="200" t="s">
        <v>150</v>
      </c>
      <c r="G95" s="201" t="s">
        <v>151</v>
      </c>
      <c r="H95" s="202">
        <v>20.399999999999999</v>
      </c>
      <c r="I95" s="203"/>
      <c r="J95" s="204">
        <f>ROUND(I95*H95,2)</f>
        <v>0</v>
      </c>
      <c r="K95" s="200" t="s">
        <v>128</v>
      </c>
      <c r="L95" s="44"/>
      <c r="M95" s="205" t="s">
        <v>19</v>
      </c>
      <c r="N95" s="206" t="s">
        <v>42</v>
      </c>
      <c r="O95" s="84"/>
      <c r="P95" s="207">
        <f>O95*H95</f>
        <v>0</v>
      </c>
      <c r="Q95" s="207">
        <v>0</v>
      </c>
      <c r="R95" s="207">
        <f>Q95*H95</f>
        <v>0</v>
      </c>
      <c r="S95" s="207">
        <v>0</v>
      </c>
      <c r="T95" s="208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09" t="s">
        <v>129</v>
      </c>
      <c r="AT95" s="209" t="s">
        <v>124</v>
      </c>
      <c r="AU95" s="209" t="s">
        <v>82</v>
      </c>
      <c r="AY95" s="17" t="s">
        <v>120</v>
      </c>
      <c r="BE95" s="210">
        <f>IF(N95="základní",J95,0)</f>
        <v>0</v>
      </c>
      <c r="BF95" s="210">
        <f>IF(N95="snížená",J95,0)</f>
        <v>0</v>
      </c>
      <c r="BG95" s="210">
        <f>IF(N95="zákl. přenesená",J95,0)</f>
        <v>0</v>
      </c>
      <c r="BH95" s="210">
        <f>IF(N95="sníž. přenesená",J95,0)</f>
        <v>0</v>
      </c>
      <c r="BI95" s="210">
        <f>IF(N95="nulová",J95,0)</f>
        <v>0</v>
      </c>
      <c r="BJ95" s="17" t="s">
        <v>76</v>
      </c>
      <c r="BK95" s="210">
        <f>ROUND(I95*H95,2)</f>
        <v>0</v>
      </c>
      <c r="BL95" s="17" t="s">
        <v>129</v>
      </c>
      <c r="BM95" s="209" t="s">
        <v>152</v>
      </c>
    </row>
    <row r="96" s="2" customFormat="1">
      <c r="A96" s="38"/>
      <c r="B96" s="39"/>
      <c r="C96" s="40"/>
      <c r="D96" s="211" t="s">
        <v>131</v>
      </c>
      <c r="E96" s="40"/>
      <c r="F96" s="212" t="s">
        <v>153</v>
      </c>
      <c r="G96" s="40"/>
      <c r="H96" s="40"/>
      <c r="I96" s="213"/>
      <c r="J96" s="40"/>
      <c r="K96" s="40"/>
      <c r="L96" s="44"/>
      <c r="M96" s="214"/>
      <c r="N96" s="215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131</v>
      </c>
      <c r="AU96" s="17" t="s">
        <v>82</v>
      </c>
    </row>
    <row r="97" s="13" customFormat="1">
      <c r="A97" s="13"/>
      <c r="B97" s="218"/>
      <c r="C97" s="219"/>
      <c r="D97" s="216" t="s">
        <v>147</v>
      </c>
      <c r="E97" s="220" t="s">
        <v>19</v>
      </c>
      <c r="F97" s="221" t="s">
        <v>154</v>
      </c>
      <c r="G97" s="219"/>
      <c r="H97" s="222">
        <v>20.399999999999999</v>
      </c>
      <c r="I97" s="223"/>
      <c r="J97" s="219"/>
      <c r="K97" s="219"/>
      <c r="L97" s="224"/>
      <c r="M97" s="225"/>
      <c r="N97" s="226"/>
      <c r="O97" s="226"/>
      <c r="P97" s="226"/>
      <c r="Q97" s="226"/>
      <c r="R97" s="226"/>
      <c r="S97" s="226"/>
      <c r="T97" s="227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28" t="s">
        <v>147</v>
      </c>
      <c r="AU97" s="228" t="s">
        <v>82</v>
      </c>
      <c r="AV97" s="13" t="s">
        <v>82</v>
      </c>
      <c r="AW97" s="13" t="s">
        <v>32</v>
      </c>
      <c r="AX97" s="13" t="s">
        <v>76</v>
      </c>
      <c r="AY97" s="228" t="s">
        <v>120</v>
      </c>
    </row>
    <row r="98" s="2" customFormat="1" ht="24.15" customHeight="1">
      <c r="A98" s="38"/>
      <c r="B98" s="39"/>
      <c r="C98" s="198" t="s">
        <v>155</v>
      </c>
      <c r="D98" s="198" t="s">
        <v>124</v>
      </c>
      <c r="E98" s="199" t="s">
        <v>156</v>
      </c>
      <c r="F98" s="200" t="s">
        <v>157</v>
      </c>
      <c r="G98" s="201" t="s">
        <v>151</v>
      </c>
      <c r="H98" s="202">
        <v>20.399999999999999</v>
      </c>
      <c r="I98" s="203"/>
      <c r="J98" s="204">
        <f>ROUND(I98*H98,2)</f>
        <v>0</v>
      </c>
      <c r="K98" s="200" t="s">
        <v>128</v>
      </c>
      <c r="L98" s="44"/>
      <c r="M98" s="205" t="s">
        <v>19</v>
      </c>
      <c r="N98" s="206" t="s">
        <v>42</v>
      </c>
      <c r="O98" s="84"/>
      <c r="P98" s="207">
        <f>O98*H98</f>
        <v>0</v>
      </c>
      <c r="Q98" s="207">
        <v>0</v>
      </c>
      <c r="R98" s="207">
        <f>Q98*H98</f>
        <v>0</v>
      </c>
      <c r="S98" s="207">
        <v>0</v>
      </c>
      <c r="T98" s="208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09" t="s">
        <v>129</v>
      </c>
      <c r="AT98" s="209" t="s">
        <v>124</v>
      </c>
      <c r="AU98" s="209" t="s">
        <v>82</v>
      </c>
      <c r="AY98" s="17" t="s">
        <v>120</v>
      </c>
      <c r="BE98" s="210">
        <f>IF(N98="základní",J98,0)</f>
        <v>0</v>
      </c>
      <c r="BF98" s="210">
        <f>IF(N98="snížená",J98,0)</f>
        <v>0</v>
      </c>
      <c r="BG98" s="210">
        <f>IF(N98="zákl. přenesená",J98,0)</f>
        <v>0</v>
      </c>
      <c r="BH98" s="210">
        <f>IF(N98="sníž. přenesená",J98,0)</f>
        <v>0</v>
      </c>
      <c r="BI98" s="210">
        <f>IF(N98="nulová",J98,0)</f>
        <v>0</v>
      </c>
      <c r="BJ98" s="17" t="s">
        <v>76</v>
      </c>
      <c r="BK98" s="210">
        <f>ROUND(I98*H98,2)</f>
        <v>0</v>
      </c>
      <c r="BL98" s="17" t="s">
        <v>129</v>
      </c>
      <c r="BM98" s="209" t="s">
        <v>158</v>
      </c>
    </row>
    <row r="99" s="2" customFormat="1">
      <c r="A99" s="38"/>
      <c r="B99" s="39"/>
      <c r="C99" s="40"/>
      <c r="D99" s="211" t="s">
        <v>131</v>
      </c>
      <c r="E99" s="40"/>
      <c r="F99" s="212" t="s">
        <v>159</v>
      </c>
      <c r="G99" s="40"/>
      <c r="H99" s="40"/>
      <c r="I99" s="213"/>
      <c r="J99" s="40"/>
      <c r="K99" s="40"/>
      <c r="L99" s="44"/>
      <c r="M99" s="214"/>
      <c r="N99" s="215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131</v>
      </c>
      <c r="AU99" s="17" t="s">
        <v>82</v>
      </c>
    </row>
    <row r="100" s="13" customFormat="1">
      <c r="A100" s="13"/>
      <c r="B100" s="218"/>
      <c r="C100" s="219"/>
      <c r="D100" s="216" t="s">
        <v>147</v>
      </c>
      <c r="E100" s="220" t="s">
        <v>19</v>
      </c>
      <c r="F100" s="221" t="s">
        <v>154</v>
      </c>
      <c r="G100" s="219"/>
      <c r="H100" s="222">
        <v>20.399999999999999</v>
      </c>
      <c r="I100" s="223"/>
      <c r="J100" s="219"/>
      <c r="K100" s="219"/>
      <c r="L100" s="224"/>
      <c r="M100" s="225"/>
      <c r="N100" s="226"/>
      <c r="O100" s="226"/>
      <c r="P100" s="226"/>
      <c r="Q100" s="226"/>
      <c r="R100" s="226"/>
      <c r="S100" s="226"/>
      <c r="T100" s="227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28" t="s">
        <v>147</v>
      </c>
      <c r="AU100" s="228" t="s">
        <v>82</v>
      </c>
      <c r="AV100" s="13" t="s">
        <v>82</v>
      </c>
      <c r="AW100" s="13" t="s">
        <v>32</v>
      </c>
      <c r="AX100" s="13" t="s">
        <v>76</v>
      </c>
      <c r="AY100" s="228" t="s">
        <v>120</v>
      </c>
    </row>
    <row r="101" s="2" customFormat="1" ht="21.75" customHeight="1">
      <c r="A101" s="38"/>
      <c r="B101" s="39"/>
      <c r="C101" s="198" t="s">
        <v>160</v>
      </c>
      <c r="D101" s="198" t="s">
        <v>124</v>
      </c>
      <c r="E101" s="199" t="s">
        <v>161</v>
      </c>
      <c r="F101" s="200" t="s">
        <v>162</v>
      </c>
      <c r="G101" s="201" t="s">
        <v>79</v>
      </c>
      <c r="H101" s="202">
        <v>204</v>
      </c>
      <c r="I101" s="203"/>
      <c r="J101" s="204">
        <f>ROUND(I101*H101,2)</f>
        <v>0</v>
      </c>
      <c r="K101" s="200" t="s">
        <v>128</v>
      </c>
      <c r="L101" s="44"/>
      <c r="M101" s="205" t="s">
        <v>19</v>
      </c>
      <c r="N101" s="206" t="s">
        <v>42</v>
      </c>
      <c r="O101" s="84"/>
      <c r="P101" s="207">
        <f>O101*H101</f>
        <v>0</v>
      </c>
      <c r="Q101" s="207">
        <v>0</v>
      </c>
      <c r="R101" s="207">
        <f>Q101*H101</f>
        <v>0</v>
      </c>
      <c r="S101" s="207">
        <v>0</v>
      </c>
      <c r="T101" s="208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09" t="s">
        <v>129</v>
      </c>
      <c r="AT101" s="209" t="s">
        <v>124</v>
      </c>
      <c r="AU101" s="209" t="s">
        <v>82</v>
      </c>
      <c r="AY101" s="17" t="s">
        <v>120</v>
      </c>
      <c r="BE101" s="210">
        <f>IF(N101="základní",J101,0)</f>
        <v>0</v>
      </c>
      <c r="BF101" s="210">
        <f>IF(N101="snížená",J101,0)</f>
        <v>0</v>
      </c>
      <c r="BG101" s="210">
        <f>IF(N101="zákl. přenesená",J101,0)</f>
        <v>0</v>
      </c>
      <c r="BH101" s="210">
        <f>IF(N101="sníž. přenesená",J101,0)</f>
        <v>0</v>
      </c>
      <c r="BI101" s="210">
        <f>IF(N101="nulová",J101,0)</f>
        <v>0</v>
      </c>
      <c r="BJ101" s="17" t="s">
        <v>76</v>
      </c>
      <c r="BK101" s="210">
        <f>ROUND(I101*H101,2)</f>
        <v>0</v>
      </c>
      <c r="BL101" s="17" t="s">
        <v>129</v>
      </c>
      <c r="BM101" s="209" t="s">
        <v>163</v>
      </c>
    </row>
    <row r="102" s="2" customFormat="1">
      <c r="A102" s="38"/>
      <c r="B102" s="39"/>
      <c r="C102" s="40"/>
      <c r="D102" s="211" t="s">
        <v>131</v>
      </c>
      <c r="E102" s="40"/>
      <c r="F102" s="212" t="s">
        <v>164</v>
      </c>
      <c r="G102" s="40"/>
      <c r="H102" s="40"/>
      <c r="I102" s="213"/>
      <c r="J102" s="40"/>
      <c r="K102" s="40"/>
      <c r="L102" s="44"/>
      <c r="M102" s="214"/>
      <c r="N102" s="215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131</v>
      </c>
      <c r="AU102" s="17" t="s">
        <v>82</v>
      </c>
    </row>
    <row r="103" s="13" customFormat="1">
      <c r="A103" s="13"/>
      <c r="B103" s="218"/>
      <c r="C103" s="219"/>
      <c r="D103" s="216" t="s">
        <v>147</v>
      </c>
      <c r="E103" s="220" t="s">
        <v>19</v>
      </c>
      <c r="F103" s="221" t="s">
        <v>78</v>
      </c>
      <c r="G103" s="219"/>
      <c r="H103" s="222">
        <v>204</v>
      </c>
      <c r="I103" s="223"/>
      <c r="J103" s="219"/>
      <c r="K103" s="219"/>
      <c r="L103" s="224"/>
      <c r="M103" s="225"/>
      <c r="N103" s="226"/>
      <c r="O103" s="226"/>
      <c r="P103" s="226"/>
      <c r="Q103" s="226"/>
      <c r="R103" s="226"/>
      <c r="S103" s="226"/>
      <c r="T103" s="227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28" t="s">
        <v>147</v>
      </c>
      <c r="AU103" s="228" t="s">
        <v>82</v>
      </c>
      <c r="AV103" s="13" t="s">
        <v>82</v>
      </c>
      <c r="AW103" s="13" t="s">
        <v>32</v>
      </c>
      <c r="AX103" s="13" t="s">
        <v>76</v>
      </c>
      <c r="AY103" s="228" t="s">
        <v>120</v>
      </c>
    </row>
    <row r="104" s="2" customFormat="1" ht="24.15" customHeight="1">
      <c r="A104" s="38"/>
      <c r="B104" s="39"/>
      <c r="C104" s="198" t="s">
        <v>165</v>
      </c>
      <c r="D104" s="198" t="s">
        <v>124</v>
      </c>
      <c r="E104" s="199" t="s">
        <v>166</v>
      </c>
      <c r="F104" s="200" t="s">
        <v>167</v>
      </c>
      <c r="G104" s="201" t="s">
        <v>79</v>
      </c>
      <c r="H104" s="202">
        <v>204</v>
      </c>
      <c r="I104" s="203"/>
      <c r="J104" s="204">
        <f>ROUND(I104*H104,2)</f>
        <v>0</v>
      </c>
      <c r="K104" s="200" t="s">
        <v>19</v>
      </c>
      <c r="L104" s="44"/>
      <c r="M104" s="205" t="s">
        <v>19</v>
      </c>
      <c r="N104" s="206" t="s">
        <v>42</v>
      </c>
      <c r="O104" s="84"/>
      <c r="P104" s="207">
        <f>O104*H104</f>
        <v>0</v>
      </c>
      <c r="Q104" s="207">
        <v>0.34499999999999997</v>
      </c>
      <c r="R104" s="207">
        <f>Q104*H104</f>
        <v>70.379999999999995</v>
      </c>
      <c r="S104" s="207">
        <v>0</v>
      </c>
      <c r="T104" s="208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09" t="s">
        <v>129</v>
      </c>
      <c r="AT104" s="209" t="s">
        <v>124</v>
      </c>
      <c r="AU104" s="209" t="s">
        <v>82</v>
      </c>
      <c r="AY104" s="17" t="s">
        <v>120</v>
      </c>
      <c r="BE104" s="210">
        <f>IF(N104="základní",J104,0)</f>
        <v>0</v>
      </c>
      <c r="BF104" s="210">
        <f>IF(N104="snížená",J104,0)</f>
        <v>0</v>
      </c>
      <c r="BG104" s="210">
        <f>IF(N104="zákl. přenesená",J104,0)</f>
        <v>0</v>
      </c>
      <c r="BH104" s="210">
        <f>IF(N104="sníž. přenesená",J104,0)</f>
        <v>0</v>
      </c>
      <c r="BI104" s="210">
        <f>IF(N104="nulová",J104,0)</f>
        <v>0</v>
      </c>
      <c r="BJ104" s="17" t="s">
        <v>76</v>
      </c>
      <c r="BK104" s="210">
        <f>ROUND(I104*H104,2)</f>
        <v>0</v>
      </c>
      <c r="BL104" s="17" t="s">
        <v>129</v>
      </c>
      <c r="BM104" s="209" t="s">
        <v>168</v>
      </c>
    </row>
    <row r="105" s="2" customFormat="1">
      <c r="A105" s="38"/>
      <c r="B105" s="39"/>
      <c r="C105" s="40"/>
      <c r="D105" s="216" t="s">
        <v>145</v>
      </c>
      <c r="E105" s="40"/>
      <c r="F105" s="217" t="s">
        <v>169</v>
      </c>
      <c r="G105" s="40"/>
      <c r="H105" s="40"/>
      <c r="I105" s="213"/>
      <c r="J105" s="40"/>
      <c r="K105" s="40"/>
      <c r="L105" s="44"/>
      <c r="M105" s="214"/>
      <c r="N105" s="215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145</v>
      </c>
      <c r="AU105" s="17" t="s">
        <v>82</v>
      </c>
    </row>
    <row r="106" s="13" customFormat="1">
      <c r="A106" s="13"/>
      <c r="B106" s="218"/>
      <c r="C106" s="219"/>
      <c r="D106" s="216" t="s">
        <v>147</v>
      </c>
      <c r="E106" s="220" t="s">
        <v>19</v>
      </c>
      <c r="F106" s="221" t="s">
        <v>78</v>
      </c>
      <c r="G106" s="219"/>
      <c r="H106" s="222">
        <v>204</v>
      </c>
      <c r="I106" s="223"/>
      <c r="J106" s="219"/>
      <c r="K106" s="219"/>
      <c r="L106" s="224"/>
      <c r="M106" s="225"/>
      <c r="N106" s="226"/>
      <c r="O106" s="226"/>
      <c r="P106" s="226"/>
      <c r="Q106" s="226"/>
      <c r="R106" s="226"/>
      <c r="S106" s="226"/>
      <c r="T106" s="227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28" t="s">
        <v>147</v>
      </c>
      <c r="AU106" s="228" t="s">
        <v>82</v>
      </c>
      <c r="AV106" s="13" t="s">
        <v>82</v>
      </c>
      <c r="AW106" s="13" t="s">
        <v>32</v>
      </c>
      <c r="AX106" s="13" t="s">
        <v>76</v>
      </c>
      <c r="AY106" s="228" t="s">
        <v>120</v>
      </c>
    </row>
    <row r="107" s="12" customFormat="1" ht="22.8" customHeight="1">
      <c r="A107" s="12"/>
      <c r="B107" s="182"/>
      <c r="C107" s="183"/>
      <c r="D107" s="184" t="s">
        <v>70</v>
      </c>
      <c r="E107" s="196" t="s">
        <v>170</v>
      </c>
      <c r="F107" s="196" t="s">
        <v>171</v>
      </c>
      <c r="G107" s="183"/>
      <c r="H107" s="183"/>
      <c r="I107" s="186"/>
      <c r="J107" s="197">
        <f>BK107</f>
        <v>0</v>
      </c>
      <c r="K107" s="183"/>
      <c r="L107" s="188"/>
      <c r="M107" s="189"/>
      <c r="N107" s="190"/>
      <c r="O107" s="190"/>
      <c r="P107" s="191">
        <f>SUM(P108:P123)</f>
        <v>0</v>
      </c>
      <c r="Q107" s="190"/>
      <c r="R107" s="191">
        <f>SUM(R108:R123)</f>
        <v>845.38799999999992</v>
      </c>
      <c r="S107" s="190"/>
      <c r="T107" s="192">
        <f>SUM(T108:T123)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93" t="s">
        <v>76</v>
      </c>
      <c r="AT107" s="194" t="s">
        <v>70</v>
      </c>
      <c r="AU107" s="194" t="s">
        <v>76</v>
      </c>
      <c r="AY107" s="193" t="s">
        <v>120</v>
      </c>
      <c r="BK107" s="195">
        <f>SUM(BK108:BK123)</f>
        <v>0</v>
      </c>
    </row>
    <row r="108" s="2" customFormat="1" ht="16.5" customHeight="1">
      <c r="A108" s="38"/>
      <c r="B108" s="39"/>
      <c r="C108" s="198" t="s">
        <v>172</v>
      </c>
      <c r="D108" s="198" t="s">
        <v>124</v>
      </c>
      <c r="E108" s="199" t="s">
        <v>140</v>
      </c>
      <c r="F108" s="200" t="s">
        <v>141</v>
      </c>
      <c r="G108" s="201" t="s">
        <v>79</v>
      </c>
      <c r="H108" s="202">
        <v>2450.4000000000001</v>
      </c>
      <c r="I108" s="203"/>
      <c r="J108" s="204">
        <f>ROUND(I108*H108,2)</f>
        <v>0</v>
      </c>
      <c r="K108" s="200" t="s">
        <v>142</v>
      </c>
      <c r="L108" s="44"/>
      <c r="M108" s="205" t="s">
        <v>19</v>
      </c>
      <c r="N108" s="206" t="s">
        <v>42</v>
      </c>
      <c r="O108" s="84"/>
      <c r="P108" s="207">
        <f>O108*H108</f>
        <v>0</v>
      </c>
      <c r="Q108" s="207">
        <v>0</v>
      </c>
      <c r="R108" s="207">
        <f>Q108*H108</f>
        <v>0</v>
      </c>
      <c r="S108" s="207">
        <v>0</v>
      </c>
      <c r="T108" s="208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09" t="s">
        <v>129</v>
      </c>
      <c r="AT108" s="209" t="s">
        <v>124</v>
      </c>
      <c r="AU108" s="209" t="s">
        <v>82</v>
      </c>
      <c r="AY108" s="17" t="s">
        <v>120</v>
      </c>
      <c r="BE108" s="210">
        <f>IF(N108="základní",J108,0)</f>
        <v>0</v>
      </c>
      <c r="BF108" s="210">
        <f>IF(N108="snížená",J108,0)</f>
        <v>0</v>
      </c>
      <c r="BG108" s="210">
        <f>IF(N108="zákl. přenesená",J108,0)</f>
        <v>0</v>
      </c>
      <c r="BH108" s="210">
        <f>IF(N108="sníž. přenesená",J108,0)</f>
        <v>0</v>
      </c>
      <c r="BI108" s="210">
        <f>IF(N108="nulová",J108,0)</f>
        <v>0</v>
      </c>
      <c r="BJ108" s="17" t="s">
        <v>76</v>
      </c>
      <c r="BK108" s="210">
        <f>ROUND(I108*H108,2)</f>
        <v>0</v>
      </c>
      <c r="BL108" s="17" t="s">
        <v>129</v>
      </c>
      <c r="BM108" s="209" t="s">
        <v>173</v>
      </c>
    </row>
    <row r="109" s="2" customFormat="1">
      <c r="A109" s="38"/>
      <c r="B109" s="39"/>
      <c r="C109" s="40"/>
      <c r="D109" s="211" t="s">
        <v>131</v>
      </c>
      <c r="E109" s="40"/>
      <c r="F109" s="212" t="s">
        <v>144</v>
      </c>
      <c r="G109" s="40"/>
      <c r="H109" s="40"/>
      <c r="I109" s="213"/>
      <c r="J109" s="40"/>
      <c r="K109" s="40"/>
      <c r="L109" s="44"/>
      <c r="M109" s="214"/>
      <c r="N109" s="215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131</v>
      </c>
      <c r="AU109" s="17" t="s">
        <v>82</v>
      </c>
    </row>
    <row r="110" s="2" customFormat="1">
      <c r="A110" s="38"/>
      <c r="B110" s="39"/>
      <c r="C110" s="40"/>
      <c r="D110" s="216" t="s">
        <v>145</v>
      </c>
      <c r="E110" s="40"/>
      <c r="F110" s="217" t="s">
        <v>174</v>
      </c>
      <c r="G110" s="40"/>
      <c r="H110" s="40"/>
      <c r="I110" s="213"/>
      <c r="J110" s="40"/>
      <c r="K110" s="40"/>
      <c r="L110" s="44"/>
      <c r="M110" s="214"/>
      <c r="N110" s="215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145</v>
      </c>
      <c r="AU110" s="17" t="s">
        <v>82</v>
      </c>
    </row>
    <row r="111" s="13" customFormat="1">
      <c r="A111" s="13"/>
      <c r="B111" s="218"/>
      <c r="C111" s="219"/>
      <c r="D111" s="216" t="s">
        <v>147</v>
      </c>
      <c r="E111" s="220" t="s">
        <v>19</v>
      </c>
      <c r="F111" s="221" t="s">
        <v>83</v>
      </c>
      <c r="G111" s="219"/>
      <c r="H111" s="222">
        <v>2450.4000000000001</v>
      </c>
      <c r="I111" s="223"/>
      <c r="J111" s="219"/>
      <c r="K111" s="219"/>
      <c r="L111" s="224"/>
      <c r="M111" s="225"/>
      <c r="N111" s="226"/>
      <c r="O111" s="226"/>
      <c r="P111" s="226"/>
      <c r="Q111" s="226"/>
      <c r="R111" s="226"/>
      <c r="S111" s="226"/>
      <c r="T111" s="227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28" t="s">
        <v>147</v>
      </c>
      <c r="AU111" s="228" t="s">
        <v>82</v>
      </c>
      <c r="AV111" s="13" t="s">
        <v>82</v>
      </c>
      <c r="AW111" s="13" t="s">
        <v>32</v>
      </c>
      <c r="AX111" s="13" t="s">
        <v>76</v>
      </c>
      <c r="AY111" s="228" t="s">
        <v>120</v>
      </c>
    </row>
    <row r="112" s="2" customFormat="1" ht="37.8" customHeight="1">
      <c r="A112" s="38"/>
      <c r="B112" s="39"/>
      <c r="C112" s="198" t="s">
        <v>175</v>
      </c>
      <c r="D112" s="198" t="s">
        <v>124</v>
      </c>
      <c r="E112" s="199" t="s">
        <v>149</v>
      </c>
      <c r="F112" s="200" t="s">
        <v>150</v>
      </c>
      <c r="G112" s="201" t="s">
        <v>151</v>
      </c>
      <c r="H112" s="202">
        <v>245.03999999999999</v>
      </c>
      <c r="I112" s="203"/>
      <c r="J112" s="204">
        <f>ROUND(I112*H112,2)</f>
        <v>0</v>
      </c>
      <c r="K112" s="200" t="s">
        <v>128</v>
      </c>
      <c r="L112" s="44"/>
      <c r="M112" s="205" t="s">
        <v>19</v>
      </c>
      <c r="N112" s="206" t="s">
        <v>42</v>
      </c>
      <c r="O112" s="84"/>
      <c r="P112" s="207">
        <f>O112*H112</f>
        <v>0</v>
      </c>
      <c r="Q112" s="207">
        <v>0</v>
      </c>
      <c r="R112" s="207">
        <f>Q112*H112</f>
        <v>0</v>
      </c>
      <c r="S112" s="207">
        <v>0</v>
      </c>
      <c r="T112" s="208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09" t="s">
        <v>129</v>
      </c>
      <c r="AT112" s="209" t="s">
        <v>124</v>
      </c>
      <c r="AU112" s="209" t="s">
        <v>82</v>
      </c>
      <c r="AY112" s="17" t="s">
        <v>120</v>
      </c>
      <c r="BE112" s="210">
        <f>IF(N112="základní",J112,0)</f>
        <v>0</v>
      </c>
      <c r="BF112" s="210">
        <f>IF(N112="snížená",J112,0)</f>
        <v>0</v>
      </c>
      <c r="BG112" s="210">
        <f>IF(N112="zákl. přenesená",J112,0)</f>
        <v>0</v>
      </c>
      <c r="BH112" s="210">
        <f>IF(N112="sníž. přenesená",J112,0)</f>
        <v>0</v>
      </c>
      <c r="BI112" s="210">
        <f>IF(N112="nulová",J112,0)</f>
        <v>0</v>
      </c>
      <c r="BJ112" s="17" t="s">
        <v>76</v>
      </c>
      <c r="BK112" s="210">
        <f>ROUND(I112*H112,2)</f>
        <v>0</v>
      </c>
      <c r="BL112" s="17" t="s">
        <v>129</v>
      </c>
      <c r="BM112" s="209" t="s">
        <v>176</v>
      </c>
    </row>
    <row r="113" s="2" customFormat="1">
      <c r="A113" s="38"/>
      <c r="B113" s="39"/>
      <c r="C113" s="40"/>
      <c r="D113" s="211" t="s">
        <v>131</v>
      </c>
      <c r="E113" s="40"/>
      <c r="F113" s="212" t="s">
        <v>153</v>
      </c>
      <c r="G113" s="40"/>
      <c r="H113" s="40"/>
      <c r="I113" s="213"/>
      <c r="J113" s="40"/>
      <c r="K113" s="40"/>
      <c r="L113" s="44"/>
      <c r="M113" s="214"/>
      <c r="N113" s="215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131</v>
      </c>
      <c r="AU113" s="17" t="s">
        <v>82</v>
      </c>
    </row>
    <row r="114" s="13" customFormat="1">
      <c r="A114" s="13"/>
      <c r="B114" s="218"/>
      <c r="C114" s="219"/>
      <c r="D114" s="216" t="s">
        <v>147</v>
      </c>
      <c r="E114" s="220" t="s">
        <v>19</v>
      </c>
      <c r="F114" s="221" t="s">
        <v>177</v>
      </c>
      <c r="G114" s="219"/>
      <c r="H114" s="222">
        <v>245.03999999999999</v>
      </c>
      <c r="I114" s="223"/>
      <c r="J114" s="219"/>
      <c r="K114" s="219"/>
      <c r="L114" s="224"/>
      <c r="M114" s="225"/>
      <c r="N114" s="226"/>
      <c r="O114" s="226"/>
      <c r="P114" s="226"/>
      <c r="Q114" s="226"/>
      <c r="R114" s="226"/>
      <c r="S114" s="226"/>
      <c r="T114" s="227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28" t="s">
        <v>147</v>
      </c>
      <c r="AU114" s="228" t="s">
        <v>82</v>
      </c>
      <c r="AV114" s="13" t="s">
        <v>82</v>
      </c>
      <c r="AW114" s="13" t="s">
        <v>32</v>
      </c>
      <c r="AX114" s="13" t="s">
        <v>76</v>
      </c>
      <c r="AY114" s="228" t="s">
        <v>120</v>
      </c>
    </row>
    <row r="115" s="2" customFormat="1" ht="24.15" customHeight="1">
      <c r="A115" s="38"/>
      <c r="B115" s="39"/>
      <c r="C115" s="198" t="s">
        <v>178</v>
      </c>
      <c r="D115" s="198" t="s">
        <v>124</v>
      </c>
      <c r="E115" s="199" t="s">
        <v>156</v>
      </c>
      <c r="F115" s="200" t="s">
        <v>157</v>
      </c>
      <c r="G115" s="201" t="s">
        <v>151</v>
      </c>
      <c r="H115" s="202">
        <v>245.03999999999999</v>
      </c>
      <c r="I115" s="203"/>
      <c r="J115" s="204">
        <f>ROUND(I115*H115,2)</f>
        <v>0</v>
      </c>
      <c r="K115" s="200" t="s">
        <v>128</v>
      </c>
      <c r="L115" s="44"/>
      <c r="M115" s="205" t="s">
        <v>19</v>
      </c>
      <c r="N115" s="206" t="s">
        <v>42</v>
      </c>
      <c r="O115" s="84"/>
      <c r="P115" s="207">
        <f>O115*H115</f>
        <v>0</v>
      </c>
      <c r="Q115" s="207">
        <v>0</v>
      </c>
      <c r="R115" s="207">
        <f>Q115*H115</f>
        <v>0</v>
      </c>
      <c r="S115" s="207">
        <v>0</v>
      </c>
      <c r="T115" s="208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09" t="s">
        <v>129</v>
      </c>
      <c r="AT115" s="209" t="s">
        <v>124</v>
      </c>
      <c r="AU115" s="209" t="s">
        <v>82</v>
      </c>
      <c r="AY115" s="17" t="s">
        <v>120</v>
      </c>
      <c r="BE115" s="210">
        <f>IF(N115="základní",J115,0)</f>
        <v>0</v>
      </c>
      <c r="BF115" s="210">
        <f>IF(N115="snížená",J115,0)</f>
        <v>0</v>
      </c>
      <c r="BG115" s="210">
        <f>IF(N115="zákl. přenesená",J115,0)</f>
        <v>0</v>
      </c>
      <c r="BH115" s="210">
        <f>IF(N115="sníž. přenesená",J115,0)</f>
        <v>0</v>
      </c>
      <c r="BI115" s="210">
        <f>IF(N115="nulová",J115,0)</f>
        <v>0</v>
      </c>
      <c r="BJ115" s="17" t="s">
        <v>76</v>
      </c>
      <c r="BK115" s="210">
        <f>ROUND(I115*H115,2)</f>
        <v>0</v>
      </c>
      <c r="BL115" s="17" t="s">
        <v>129</v>
      </c>
      <c r="BM115" s="209" t="s">
        <v>179</v>
      </c>
    </row>
    <row r="116" s="2" customFormat="1">
      <c r="A116" s="38"/>
      <c r="B116" s="39"/>
      <c r="C116" s="40"/>
      <c r="D116" s="211" t="s">
        <v>131</v>
      </c>
      <c r="E116" s="40"/>
      <c r="F116" s="212" t="s">
        <v>159</v>
      </c>
      <c r="G116" s="40"/>
      <c r="H116" s="40"/>
      <c r="I116" s="213"/>
      <c r="J116" s="40"/>
      <c r="K116" s="40"/>
      <c r="L116" s="44"/>
      <c r="M116" s="214"/>
      <c r="N116" s="215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131</v>
      </c>
      <c r="AU116" s="17" t="s">
        <v>82</v>
      </c>
    </row>
    <row r="117" s="13" customFormat="1">
      <c r="A117" s="13"/>
      <c r="B117" s="218"/>
      <c r="C117" s="219"/>
      <c r="D117" s="216" t="s">
        <v>147</v>
      </c>
      <c r="E117" s="220" t="s">
        <v>19</v>
      </c>
      <c r="F117" s="221" t="s">
        <v>177</v>
      </c>
      <c r="G117" s="219"/>
      <c r="H117" s="222">
        <v>245.03999999999999</v>
      </c>
      <c r="I117" s="223"/>
      <c r="J117" s="219"/>
      <c r="K117" s="219"/>
      <c r="L117" s="224"/>
      <c r="M117" s="225"/>
      <c r="N117" s="226"/>
      <c r="O117" s="226"/>
      <c r="P117" s="226"/>
      <c r="Q117" s="226"/>
      <c r="R117" s="226"/>
      <c r="S117" s="226"/>
      <c r="T117" s="227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28" t="s">
        <v>147</v>
      </c>
      <c r="AU117" s="228" t="s">
        <v>82</v>
      </c>
      <c r="AV117" s="13" t="s">
        <v>82</v>
      </c>
      <c r="AW117" s="13" t="s">
        <v>32</v>
      </c>
      <c r="AX117" s="13" t="s">
        <v>76</v>
      </c>
      <c r="AY117" s="228" t="s">
        <v>120</v>
      </c>
    </row>
    <row r="118" s="2" customFormat="1" ht="21.75" customHeight="1">
      <c r="A118" s="38"/>
      <c r="B118" s="39"/>
      <c r="C118" s="198" t="s">
        <v>180</v>
      </c>
      <c r="D118" s="198" t="s">
        <v>124</v>
      </c>
      <c r="E118" s="199" t="s">
        <v>161</v>
      </c>
      <c r="F118" s="200" t="s">
        <v>162</v>
      </c>
      <c r="G118" s="201" t="s">
        <v>79</v>
      </c>
      <c r="H118" s="202">
        <v>2450.4000000000001</v>
      </c>
      <c r="I118" s="203"/>
      <c r="J118" s="204">
        <f>ROUND(I118*H118,2)</f>
        <v>0</v>
      </c>
      <c r="K118" s="200" t="s">
        <v>128</v>
      </c>
      <c r="L118" s="44"/>
      <c r="M118" s="205" t="s">
        <v>19</v>
      </c>
      <c r="N118" s="206" t="s">
        <v>42</v>
      </c>
      <c r="O118" s="84"/>
      <c r="P118" s="207">
        <f>O118*H118</f>
        <v>0</v>
      </c>
      <c r="Q118" s="207">
        <v>0</v>
      </c>
      <c r="R118" s="207">
        <f>Q118*H118</f>
        <v>0</v>
      </c>
      <c r="S118" s="207">
        <v>0</v>
      </c>
      <c r="T118" s="208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09" t="s">
        <v>129</v>
      </c>
      <c r="AT118" s="209" t="s">
        <v>124</v>
      </c>
      <c r="AU118" s="209" t="s">
        <v>82</v>
      </c>
      <c r="AY118" s="17" t="s">
        <v>120</v>
      </c>
      <c r="BE118" s="210">
        <f>IF(N118="základní",J118,0)</f>
        <v>0</v>
      </c>
      <c r="BF118" s="210">
        <f>IF(N118="snížená",J118,0)</f>
        <v>0</v>
      </c>
      <c r="BG118" s="210">
        <f>IF(N118="zákl. přenesená",J118,0)</f>
        <v>0</v>
      </c>
      <c r="BH118" s="210">
        <f>IF(N118="sníž. přenesená",J118,0)</f>
        <v>0</v>
      </c>
      <c r="BI118" s="210">
        <f>IF(N118="nulová",J118,0)</f>
        <v>0</v>
      </c>
      <c r="BJ118" s="17" t="s">
        <v>76</v>
      </c>
      <c r="BK118" s="210">
        <f>ROUND(I118*H118,2)</f>
        <v>0</v>
      </c>
      <c r="BL118" s="17" t="s">
        <v>129</v>
      </c>
      <c r="BM118" s="209" t="s">
        <v>181</v>
      </c>
    </row>
    <row r="119" s="2" customFormat="1">
      <c r="A119" s="38"/>
      <c r="B119" s="39"/>
      <c r="C119" s="40"/>
      <c r="D119" s="211" t="s">
        <v>131</v>
      </c>
      <c r="E119" s="40"/>
      <c r="F119" s="212" t="s">
        <v>164</v>
      </c>
      <c r="G119" s="40"/>
      <c r="H119" s="40"/>
      <c r="I119" s="213"/>
      <c r="J119" s="40"/>
      <c r="K119" s="40"/>
      <c r="L119" s="44"/>
      <c r="M119" s="214"/>
      <c r="N119" s="215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131</v>
      </c>
      <c r="AU119" s="17" t="s">
        <v>82</v>
      </c>
    </row>
    <row r="120" s="13" customFormat="1">
      <c r="A120" s="13"/>
      <c r="B120" s="218"/>
      <c r="C120" s="219"/>
      <c r="D120" s="216" t="s">
        <v>147</v>
      </c>
      <c r="E120" s="220" t="s">
        <v>19</v>
      </c>
      <c r="F120" s="221" t="s">
        <v>83</v>
      </c>
      <c r="G120" s="219"/>
      <c r="H120" s="222">
        <v>2450.4000000000001</v>
      </c>
      <c r="I120" s="223"/>
      <c r="J120" s="219"/>
      <c r="K120" s="219"/>
      <c r="L120" s="224"/>
      <c r="M120" s="225"/>
      <c r="N120" s="226"/>
      <c r="O120" s="226"/>
      <c r="P120" s="226"/>
      <c r="Q120" s="226"/>
      <c r="R120" s="226"/>
      <c r="S120" s="226"/>
      <c r="T120" s="227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28" t="s">
        <v>147</v>
      </c>
      <c r="AU120" s="228" t="s">
        <v>82</v>
      </c>
      <c r="AV120" s="13" t="s">
        <v>82</v>
      </c>
      <c r="AW120" s="13" t="s">
        <v>32</v>
      </c>
      <c r="AX120" s="13" t="s">
        <v>76</v>
      </c>
      <c r="AY120" s="228" t="s">
        <v>120</v>
      </c>
    </row>
    <row r="121" s="2" customFormat="1" ht="24.15" customHeight="1">
      <c r="A121" s="38"/>
      <c r="B121" s="39"/>
      <c r="C121" s="198" t="s">
        <v>182</v>
      </c>
      <c r="D121" s="198" t="s">
        <v>124</v>
      </c>
      <c r="E121" s="199" t="s">
        <v>183</v>
      </c>
      <c r="F121" s="200" t="s">
        <v>184</v>
      </c>
      <c r="G121" s="201" t="s">
        <v>79</v>
      </c>
      <c r="H121" s="202">
        <v>2450.4000000000001</v>
      </c>
      <c r="I121" s="203"/>
      <c r="J121" s="204">
        <f>ROUND(I121*H121,2)</f>
        <v>0</v>
      </c>
      <c r="K121" s="200" t="s">
        <v>19</v>
      </c>
      <c r="L121" s="44"/>
      <c r="M121" s="205" t="s">
        <v>19</v>
      </c>
      <c r="N121" s="206" t="s">
        <v>42</v>
      </c>
      <c r="O121" s="84"/>
      <c r="P121" s="207">
        <f>O121*H121</f>
        <v>0</v>
      </c>
      <c r="Q121" s="207">
        <v>0.34499999999999997</v>
      </c>
      <c r="R121" s="207">
        <f>Q121*H121</f>
        <v>845.38799999999992</v>
      </c>
      <c r="S121" s="207">
        <v>0</v>
      </c>
      <c r="T121" s="208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09" t="s">
        <v>129</v>
      </c>
      <c r="AT121" s="209" t="s">
        <v>124</v>
      </c>
      <c r="AU121" s="209" t="s">
        <v>82</v>
      </c>
      <c r="AY121" s="17" t="s">
        <v>120</v>
      </c>
      <c r="BE121" s="210">
        <f>IF(N121="základní",J121,0)</f>
        <v>0</v>
      </c>
      <c r="BF121" s="210">
        <f>IF(N121="snížená",J121,0)</f>
        <v>0</v>
      </c>
      <c r="BG121" s="210">
        <f>IF(N121="zákl. přenesená",J121,0)</f>
        <v>0</v>
      </c>
      <c r="BH121" s="210">
        <f>IF(N121="sníž. přenesená",J121,0)</f>
        <v>0</v>
      </c>
      <c r="BI121" s="210">
        <f>IF(N121="nulová",J121,0)</f>
        <v>0</v>
      </c>
      <c r="BJ121" s="17" t="s">
        <v>76</v>
      </c>
      <c r="BK121" s="210">
        <f>ROUND(I121*H121,2)</f>
        <v>0</v>
      </c>
      <c r="BL121" s="17" t="s">
        <v>129</v>
      </c>
      <c r="BM121" s="209" t="s">
        <v>185</v>
      </c>
    </row>
    <row r="122" s="2" customFormat="1">
      <c r="A122" s="38"/>
      <c r="B122" s="39"/>
      <c r="C122" s="40"/>
      <c r="D122" s="216" t="s">
        <v>145</v>
      </c>
      <c r="E122" s="40"/>
      <c r="F122" s="217" t="s">
        <v>186</v>
      </c>
      <c r="G122" s="40"/>
      <c r="H122" s="40"/>
      <c r="I122" s="213"/>
      <c r="J122" s="40"/>
      <c r="K122" s="40"/>
      <c r="L122" s="44"/>
      <c r="M122" s="214"/>
      <c r="N122" s="215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145</v>
      </c>
      <c r="AU122" s="17" t="s">
        <v>82</v>
      </c>
    </row>
    <row r="123" s="13" customFormat="1">
      <c r="A123" s="13"/>
      <c r="B123" s="218"/>
      <c r="C123" s="219"/>
      <c r="D123" s="216" t="s">
        <v>147</v>
      </c>
      <c r="E123" s="220" t="s">
        <v>19</v>
      </c>
      <c r="F123" s="221" t="s">
        <v>83</v>
      </c>
      <c r="G123" s="219"/>
      <c r="H123" s="222">
        <v>2450.4000000000001</v>
      </c>
      <c r="I123" s="223"/>
      <c r="J123" s="219"/>
      <c r="K123" s="219"/>
      <c r="L123" s="224"/>
      <c r="M123" s="225"/>
      <c r="N123" s="226"/>
      <c r="O123" s="226"/>
      <c r="P123" s="226"/>
      <c r="Q123" s="226"/>
      <c r="R123" s="226"/>
      <c r="S123" s="226"/>
      <c r="T123" s="227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28" t="s">
        <v>147</v>
      </c>
      <c r="AU123" s="228" t="s">
        <v>82</v>
      </c>
      <c r="AV123" s="13" t="s">
        <v>82</v>
      </c>
      <c r="AW123" s="13" t="s">
        <v>32</v>
      </c>
      <c r="AX123" s="13" t="s">
        <v>76</v>
      </c>
      <c r="AY123" s="228" t="s">
        <v>120</v>
      </c>
    </row>
    <row r="124" s="12" customFormat="1" ht="22.8" customHeight="1">
      <c r="A124" s="12"/>
      <c r="B124" s="182"/>
      <c r="C124" s="183"/>
      <c r="D124" s="184" t="s">
        <v>70</v>
      </c>
      <c r="E124" s="196" t="s">
        <v>187</v>
      </c>
      <c r="F124" s="196" t="s">
        <v>188</v>
      </c>
      <c r="G124" s="183"/>
      <c r="H124" s="183"/>
      <c r="I124" s="186"/>
      <c r="J124" s="197">
        <f>BK124</f>
        <v>0</v>
      </c>
      <c r="K124" s="183"/>
      <c r="L124" s="188"/>
      <c r="M124" s="189"/>
      <c r="N124" s="190"/>
      <c r="O124" s="190"/>
      <c r="P124" s="191">
        <f>SUM(P125:P157)</f>
        <v>0</v>
      </c>
      <c r="Q124" s="190"/>
      <c r="R124" s="191">
        <f>SUM(R125:R157)</f>
        <v>708.80264799999998</v>
      </c>
      <c r="S124" s="190"/>
      <c r="T124" s="192">
        <f>SUM(T125:T157)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93" t="s">
        <v>76</v>
      </c>
      <c r="AT124" s="194" t="s">
        <v>70</v>
      </c>
      <c r="AU124" s="194" t="s">
        <v>76</v>
      </c>
      <c r="AY124" s="193" t="s">
        <v>120</v>
      </c>
      <c r="BK124" s="195">
        <f>SUM(BK125:BK157)</f>
        <v>0</v>
      </c>
    </row>
    <row r="125" s="2" customFormat="1" ht="16.5" customHeight="1">
      <c r="A125" s="38"/>
      <c r="B125" s="39"/>
      <c r="C125" s="198" t="s">
        <v>189</v>
      </c>
      <c r="D125" s="198" t="s">
        <v>124</v>
      </c>
      <c r="E125" s="199" t="s">
        <v>140</v>
      </c>
      <c r="F125" s="200" t="s">
        <v>141</v>
      </c>
      <c r="G125" s="201" t="s">
        <v>79</v>
      </c>
      <c r="H125" s="202">
        <v>1212</v>
      </c>
      <c r="I125" s="203"/>
      <c r="J125" s="204">
        <f>ROUND(I125*H125,2)</f>
        <v>0</v>
      </c>
      <c r="K125" s="200" t="s">
        <v>142</v>
      </c>
      <c r="L125" s="44"/>
      <c r="M125" s="205" t="s">
        <v>19</v>
      </c>
      <c r="N125" s="206" t="s">
        <v>42</v>
      </c>
      <c r="O125" s="84"/>
      <c r="P125" s="207">
        <f>O125*H125</f>
        <v>0</v>
      </c>
      <c r="Q125" s="207">
        <v>0</v>
      </c>
      <c r="R125" s="207">
        <f>Q125*H125</f>
        <v>0</v>
      </c>
      <c r="S125" s="207">
        <v>0</v>
      </c>
      <c r="T125" s="20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09" t="s">
        <v>129</v>
      </c>
      <c r="AT125" s="209" t="s">
        <v>124</v>
      </c>
      <c r="AU125" s="209" t="s">
        <v>82</v>
      </c>
      <c r="AY125" s="17" t="s">
        <v>120</v>
      </c>
      <c r="BE125" s="210">
        <f>IF(N125="základní",J125,0)</f>
        <v>0</v>
      </c>
      <c r="BF125" s="210">
        <f>IF(N125="snížená",J125,0)</f>
        <v>0</v>
      </c>
      <c r="BG125" s="210">
        <f>IF(N125="zákl. přenesená",J125,0)</f>
        <v>0</v>
      </c>
      <c r="BH125" s="210">
        <f>IF(N125="sníž. přenesená",J125,0)</f>
        <v>0</v>
      </c>
      <c r="BI125" s="210">
        <f>IF(N125="nulová",J125,0)</f>
        <v>0</v>
      </c>
      <c r="BJ125" s="17" t="s">
        <v>76</v>
      </c>
      <c r="BK125" s="210">
        <f>ROUND(I125*H125,2)</f>
        <v>0</v>
      </c>
      <c r="BL125" s="17" t="s">
        <v>129</v>
      </c>
      <c r="BM125" s="209" t="s">
        <v>190</v>
      </c>
    </row>
    <row r="126" s="2" customFormat="1">
      <c r="A126" s="38"/>
      <c r="B126" s="39"/>
      <c r="C126" s="40"/>
      <c r="D126" s="211" t="s">
        <v>131</v>
      </c>
      <c r="E126" s="40"/>
      <c r="F126" s="212" t="s">
        <v>144</v>
      </c>
      <c r="G126" s="40"/>
      <c r="H126" s="40"/>
      <c r="I126" s="213"/>
      <c r="J126" s="40"/>
      <c r="K126" s="40"/>
      <c r="L126" s="44"/>
      <c r="M126" s="214"/>
      <c r="N126" s="215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131</v>
      </c>
      <c r="AU126" s="17" t="s">
        <v>82</v>
      </c>
    </row>
    <row r="127" s="2" customFormat="1">
      <c r="A127" s="38"/>
      <c r="B127" s="39"/>
      <c r="C127" s="40"/>
      <c r="D127" s="216" t="s">
        <v>145</v>
      </c>
      <c r="E127" s="40"/>
      <c r="F127" s="217" t="s">
        <v>191</v>
      </c>
      <c r="G127" s="40"/>
      <c r="H127" s="40"/>
      <c r="I127" s="213"/>
      <c r="J127" s="40"/>
      <c r="K127" s="40"/>
      <c r="L127" s="44"/>
      <c r="M127" s="214"/>
      <c r="N127" s="215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145</v>
      </c>
      <c r="AU127" s="17" t="s">
        <v>82</v>
      </c>
    </row>
    <row r="128" s="13" customFormat="1">
      <c r="A128" s="13"/>
      <c r="B128" s="218"/>
      <c r="C128" s="219"/>
      <c r="D128" s="216" t="s">
        <v>147</v>
      </c>
      <c r="E128" s="220" t="s">
        <v>19</v>
      </c>
      <c r="F128" s="221" t="s">
        <v>87</v>
      </c>
      <c r="G128" s="219"/>
      <c r="H128" s="222">
        <v>1212</v>
      </c>
      <c r="I128" s="223"/>
      <c r="J128" s="219"/>
      <c r="K128" s="219"/>
      <c r="L128" s="224"/>
      <c r="M128" s="225"/>
      <c r="N128" s="226"/>
      <c r="O128" s="226"/>
      <c r="P128" s="226"/>
      <c r="Q128" s="226"/>
      <c r="R128" s="226"/>
      <c r="S128" s="226"/>
      <c r="T128" s="22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28" t="s">
        <v>147</v>
      </c>
      <c r="AU128" s="228" t="s">
        <v>82</v>
      </c>
      <c r="AV128" s="13" t="s">
        <v>82</v>
      </c>
      <c r="AW128" s="13" t="s">
        <v>32</v>
      </c>
      <c r="AX128" s="13" t="s">
        <v>76</v>
      </c>
      <c r="AY128" s="228" t="s">
        <v>120</v>
      </c>
    </row>
    <row r="129" s="2" customFormat="1" ht="37.8" customHeight="1">
      <c r="A129" s="38"/>
      <c r="B129" s="39"/>
      <c r="C129" s="198" t="s">
        <v>192</v>
      </c>
      <c r="D129" s="198" t="s">
        <v>124</v>
      </c>
      <c r="E129" s="199" t="s">
        <v>149</v>
      </c>
      <c r="F129" s="200" t="s">
        <v>150</v>
      </c>
      <c r="G129" s="201" t="s">
        <v>151</v>
      </c>
      <c r="H129" s="202">
        <v>181.80000000000001</v>
      </c>
      <c r="I129" s="203"/>
      <c r="J129" s="204">
        <f>ROUND(I129*H129,2)</f>
        <v>0</v>
      </c>
      <c r="K129" s="200" t="s">
        <v>128</v>
      </c>
      <c r="L129" s="44"/>
      <c r="M129" s="205" t="s">
        <v>19</v>
      </c>
      <c r="N129" s="206" t="s">
        <v>42</v>
      </c>
      <c r="O129" s="84"/>
      <c r="P129" s="207">
        <f>O129*H129</f>
        <v>0</v>
      </c>
      <c r="Q129" s="207">
        <v>0</v>
      </c>
      <c r="R129" s="207">
        <f>Q129*H129</f>
        <v>0</v>
      </c>
      <c r="S129" s="207">
        <v>0</v>
      </c>
      <c r="T129" s="20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09" t="s">
        <v>129</v>
      </c>
      <c r="AT129" s="209" t="s">
        <v>124</v>
      </c>
      <c r="AU129" s="209" t="s">
        <v>82</v>
      </c>
      <c r="AY129" s="17" t="s">
        <v>120</v>
      </c>
      <c r="BE129" s="210">
        <f>IF(N129="základní",J129,0)</f>
        <v>0</v>
      </c>
      <c r="BF129" s="210">
        <f>IF(N129="snížená",J129,0)</f>
        <v>0</v>
      </c>
      <c r="BG129" s="210">
        <f>IF(N129="zákl. přenesená",J129,0)</f>
        <v>0</v>
      </c>
      <c r="BH129" s="210">
        <f>IF(N129="sníž. přenesená",J129,0)</f>
        <v>0</v>
      </c>
      <c r="BI129" s="210">
        <f>IF(N129="nulová",J129,0)</f>
        <v>0</v>
      </c>
      <c r="BJ129" s="17" t="s">
        <v>76</v>
      </c>
      <c r="BK129" s="210">
        <f>ROUND(I129*H129,2)</f>
        <v>0</v>
      </c>
      <c r="BL129" s="17" t="s">
        <v>129</v>
      </c>
      <c r="BM129" s="209" t="s">
        <v>193</v>
      </c>
    </row>
    <row r="130" s="2" customFormat="1">
      <c r="A130" s="38"/>
      <c r="B130" s="39"/>
      <c r="C130" s="40"/>
      <c r="D130" s="211" t="s">
        <v>131</v>
      </c>
      <c r="E130" s="40"/>
      <c r="F130" s="212" t="s">
        <v>153</v>
      </c>
      <c r="G130" s="40"/>
      <c r="H130" s="40"/>
      <c r="I130" s="213"/>
      <c r="J130" s="40"/>
      <c r="K130" s="40"/>
      <c r="L130" s="44"/>
      <c r="M130" s="214"/>
      <c r="N130" s="215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131</v>
      </c>
      <c r="AU130" s="17" t="s">
        <v>82</v>
      </c>
    </row>
    <row r="131" s="13" customFormat="1">
      <c r="A131" s="13"/>
      <c r="B131" s="218"/>
      <c r="C131" s="219"/>
      <c r="D131" s="216" t="s">
        <v>147</v>
      </c>
      <c r="E131" s="220" t="s">
        <v>19</v>
      </c>
      <c r="F131" s="221" t="s">
        <v>194</v>
      </c>
      <c r="G131" s="219"/>
      <c r="H131" s="222">
        <v>181.80000000000001</v>
      </c>
      <c r="I131" s="223"/>
      <c r="J131" s="219"/>
      <c r="K131" s="219"/>
      <c r="L131" s="224"/>
      <c r="M131" s="225"/>
      <c r="N131" s="226"/>
      <c r="O131" s="226"/>
      <c r="P131" s="226"/>
      <c r="Q131" s="226"/>
      <c r="R131" s="226"/>
      <c r="S131" s="226"/>
      <c r="T131" s="22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28" t="s">
        <v>147</v>
      </c>
      <c r="AU131" s="228" t="s">
        <v>82</v>
      </c>
      <c r="AV131" s="13" t="s">
        <v>82</v>
      </c>
      <c r="AW131" s="13" t="s">
        <v>32</v>
      </c>
      <c r="AX131" s="13" t="s">
        <v>76</v>
      </c>
      <c r="AY131" s="228" t="s">
        <v>120</v>
      </c>
    </row>
    <row r="132" s="2" customFormat="1" ht="24.15" customHeight="1">
      <c r="A132" s="38"/>
      <c r="B132" s="39"/>
      <c r="C132" s="198" t="s">
        <v>195</v>
      </c>
      <c r="D132" s="198" t="s">
        <v>124</v>
      </c>
      <c r="E132" s="199" t="s">
        <v>156</v>
      </c>
      <c r="F132" s="200" t="s">
        <v>157</v>
      </c>
      <c r="G132" s="201" t="s">
        <v>151</v>
      </c>
      <c r="H132" s="202">
        <v>181.80000000000001</v>
      </c>
      <c r="I132" s="203"/>
      <c r="J132" s="204">
        <f>ROUND(I132*H132,2)</f>
        <v>0</v>
      </c>
      <c r="K132" s="200" t="s">
        <v>128</v>
      </c>
      <c r="L132" s="44"/>
      <c r="M132" s="205" t="s">
        <v>19</v>
      </c>
      <c r="N132" s="206" t="s">
        <v>42</v>
      </c>
      <c r="O132" s="84"/>
      <c r="P132" s="207">
        <f>O132*H132</f>
        <v>0</v>
      </c>
      <c r="Q132" s="207">
        <v>0</v>
      </c>
      <c r="R132" s="207">
        <f>Q132*H132</f>
        <v>0</v>
      </c>
      <c r="S132" s="207">
        <v>0</v>
      </c>
      <c r="T132" s="20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09" t="s">
        <v>129</v>
      </c>
      <c r="AT132" s="209" t="s">
        <v>124</v>
      </c>
      <c r="AU132" s="209" t="s">
        <v>82</v>
      </c>
      <c r="AY132" s="17" t="s">
        <v>120</v>
      </c>
      <c r="BE132" s="210">
        <f>IF(N132="základní",J132,0)</f>
        <v>0</v>
      </c>
      <c r="BF132" s="210">
        <f>IF(N132="snížená",J132,0)</f>
        <v>0</v>
      </c>
      <c r="BG132" s="210">
        <f>IF(N132="zákl. přenesená",J132,0)</f>
        <v>0</v>
      </c>
      <c r="BH132" s="210">
        <f>IF(N132="sníž. přenesená",J132,0)</f>
        <v>0</v>
      </c>
      <c r="BI132" s="210">
        <f>IF(N132="nulová",J132,0)</f>
        <v>0</v>
      </c>
      <c r="BJ132" s="17" t="s">
        <v>76</v>
      </c>
      <c r="BK132" s="210">
        <f>ROUND(I132*H132,2)</f>
        <v>0</v>
      </c>
      <c r="BL132" s="17" t="s">
        <v>129</v>
      </c>
      <c r="BM132" s="209" t="s">
        <v>196</v>
      </c>
    </row>
    <row r="133" s="2" customFormat="1">
      <c r="A133" s="38"/>
      <c r="B133" s="39"/>
      <c r="C133" s="40"/>
      <c r="D133" s="211" t="s">
        <v>131</v>
      </c>
      <c r="E133" s="40"/>
      <c r="F133" s="212" t="s">
        <v>159</v>
      </c>
      <c r="G133" s="40"/>
      <c r="H133" s="40"/>
      <c r="I133" s="213"/>
      <c r="J133" s="40"/>
      <c r="K133" s="40"/>
      <c r="L133" s="44"/>
      <c r="M133" s="214"/>
      <c r="N133" s="215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131</v>
      </c>
      <c r="AU133" s="17" t="s">
        <v>82</v>
      </c>
    </row>
    <row r="134" s="13" customFormat="1">
      <c r="A134" s="13"/>
      <c r="B134" s="218"/>
      <c r="C134" s="219"/>
      <c r="D134" s="216" t="s">
        <v>147</v>
      </c>
      <c r="E134" s="220" t="s">
        <v>19</v>
      </c>
      <c r="F134" s="221" t="s">
        <v>194</v>
      </c>
      <c r="G134" s="219"/>
      <c r="H134" s="222">
        <v>181.80000000000001</v>
      </c>
      <c r="I134" s="223"/>
      <c r="J134" s="219"/>
      <c r="K134" s="219"/>
      <c r="L134" s="224"/>
      <c r="M134" s="225"/>
      <c r="N134" s="226"/>
      <c r="O134" s="226"/>
      <c r="P134" s="226"/>
      <c r="Q134" s="226"/>
      <c r="R134" s="226"/>
      <c r="S134" s="226"/>
      <c r="T134" s="22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28" t="s">
        <v>147</v>
      </c>
      <c r="AU134" s="228" t="s">
        <v>82</v>
      </c>
      <c r="AV134" s="13" t="s">
        <v>82</v>
      </c>
      <c r="AW134" s="13" t="s">
        <v>32</v>
      </c>
      <c r="AX134" s="13" t="s">
        <v>76</v>
      </c>
      <c r="AY134" s="228" t="s">
        <v>120</v>
      </c>
    </row>
    <row r="135" s="2" customFormat="1" ht="21.75" customHeight="1">
      <c r="A135" s="38"/>
      <c r="B135" s="39"/>
      <c r="C135" s="198" t="s">
        <v>197</v>
      </c>
      <c r="D135" s="198" t="s">
        <v>124</v>
      </c>
      <c r="E135" s="199" t="s">
        <v>161</v>
      </c>
      <c r="F135" s="200" t="s">
        <v>162</v>
      </c>
      <c r="G135" s="201" t="s">
        <v>79</v>
      </c>
      <c r="H135" s="202">
        <v>1212</v>
      </c>
      <c r="I135" s="203"/>
      <c r="J135" s="204">
        <f>ROUND(I135*H135,2)</f>
        <v>0</v>
      </c>
      <c r="K135" s="200" t="s">
        <v>128</v>
      </c>
      <c r="L135" s="44"/>
      <c r="M135" s="205" t="s">
        <v>19</v>
      </c>
      <c r="N135" s="206" t="s">
        <v>42</v>
      </c>
      <c r="O135" s="84"/>
      <c r="P135" s="207">
        <f>O135*H135</f>
        <v>0</v>
      </c>
      <c r="Q135" s="207">
        <v>0</v>
      </c>
      <c r="R135" s="207">
        <f>Q135*H135</f>
        <v>0</v>
      </c>
      <c r="S135" s="207">
        <v>0</v>
      </c>
      <c r="T135" s="20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09" t="s">
        <v>129</v>
      </c>
      <c r="AT135" s="209" t="s">
        <v>124</v>
      </c>
      <c r="AU135" s="209" t="s">
        <v>82</v>
      </c>
      <c r="AY135" s="17" t="s">
        <v>120</v>
      </c>
      <c r="BE135" s="210">
        <f>IF(N135="základní",J135,0)</f>
        <v>0</v>
      </c>
      <c r="BF135" s="210">
        <f>IF(N135="snížená",J135,0)</f>
        <v>0</v>
      </c>
      <c r="BG135" s="210">
        <f>IF(N135="zákl. přenesená",J135,0)</f>
        <v>0</v>
      </c>
      <c r="BH135" s="210">
        <f>IF(N135="sníž. přenesená",J135,0)</f>
        <v>0</v>
      </c>
      <c r="BI135" s="210">
        <f>IF(N135="nulová",J135,0)</f>
        <v>0</v>
      </c>
      <c r="BJ135" s="17" t="s">
        <v>76</v>
      </c>
      <c r="BK135" s="210">
        <f>ROUND(I135*H135,2)</f>
        <v>0</v>
      </c>
      <c r="BL135" s="17" t="s">
        <v>129</v>
      </c>
      <c r="BM135" s="209" t="s">
        <v>198</v>
      </c>
    </row>
    <row r="136" s="2" customFormat="1">
      <c r="A136" s="38"/>
      <c r="B136" s="39"/>
      <c r="C136" s="40"/>
      <c r="D136" s="211" t="s">
        <v>131</v>
      </c>
      <c r="E136" s="40"/>
      <c r="F136" s="212" t="s">
        <v>164</v>
      </c>
      <c r="G136" s="40"/>
      <c r="H136" s="40"/>
      <c r="I136" s="213"/>
      <c r="J136" s="40"/>
      <c r="K136" s="40"/>
      <c r="L136" s="44"/>
      <c r="M136" s="214"/>
      <c r="N136" s="215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131</v>
      </c>
      <c r="AU136" s="17" t="s">
        <v>82</v>
      </c>
    </row>
    <row r="137" s="13" customFormat="1">
      <c r="A137" s="13"/>
      <c r="B137" s="218"/>
      <c r="C137" s="219"/>
      <c r="D137" s="216" t="s">
        <v>147</v>
      </c>
      <c r="E137" s="220" t="s">
        <v>19</v>
      </c>
      <c r="F137" s="221" t="s">
        <v>87</v>
      </c>
      <c r="G137" s="219"/>
      <c r="H137" s="222">
        <v>1212</v>
      </c>
      <c r="I137" s="223"/>
      <c r="J137" s="219"/>
      <c r="K137" s="219"/>
      <c r="L137" s="224"/>
      <c r="M137" s="225"/>
      <c r="N137" s="226"/>
      <c r="O137" s="226"/>
      <c r="P137" s="226"/>
      <c r="Q137" s="226"/>
      <c r="R137" s="226"/>
      <c r="S137" s="226"/>
      <c r="T137" s="22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28" t="s">
        <v>147</v>
      </c>
      <c r="AU137" s="228" t="s">
        <v>82</v>
      </c>
      <c r="AV137" s="13" t="s">
        <v>82</v>
      </c>
      <c r="AW137" s="13" t="s">
        <v>32</v>
      </c>
      <c r="AX137" s="13" t="s">
        <v>76</v>
      </c>
      <c r="AY137" s="228" t="s">
        <v>120</v>
      </c>
    </row>
    <row r="138" s="2" customFormat="1" ht="21.75" customHeight="1">
      <c r="A138" s="38"/>
      <c r="B138" s="39"/>
      <c r="C138" s="198" t="s">
        <v>199</v>
      </c>
      <c r="D138" s="198" t="s">
        <v>124</v>
      </c>
      <c r="E138" s="199" t="s">
        <v>200</v>
      </c>
      <c r="F138" s="200" t="s">
        <v>201</v>
      </c>
      <c r="G138" s="201" t="s">
        <v>79</v>
      </c>
      <c r="H138" s="202">
        <v>1212</v>
      </c>
      <c r="I138" s="203"/>
      <c r="J138" s="204">
        <f>ROUND(I138*H138,2)</f>
        <v>0</v>
      </c>
      <c r="K138" s="200" t="s">
        <v>128</v>
      </c>
      <c r="L138" s="44"/>
      <c r="M138" s="205" t="s">
        <v>19</v>
      </c>
      <c r="N138" s="206" t="s">
        <v>42</v>
      </c>
      <c r="O138" s="84"/>
      <c r="P138" s="207">
        <f>O138*H138</f>
        <v>0</v>
      </c>
      <c r="Q138" s="207">
        <v>0</v>
      </c>
      <c r="R138" s="207">
        <f>Q138*H138</f>
        <v>0</v>
      </c>
      <c r="S138" s="207">
        <v>0</v>
      </c>
      <c r="T138" s="20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09" t="s">
        <v>129</v>
      </c>
      <c r="AT138" s="209" t="s">
        <v>124</v>
      </c>
      <c r="AU138" s="209" t="s">
        <v>82</v>
      </c>
      <c r="AY138" s="17" t="s">
        <v>120</v>
      </c>
      <c r="BE138" s="210">
        <f>IF(N138="základní",J138,0)</f>
        <v>0</v>
      </c>
      <c r="BF138" s="210">
        <f>IF(N138="snížená",J138,0)</f>
        <v>0</v>
      </c>
      <c r="BG138" s="210">
        <f>IF(N138="zákl. přenesená",J138,0)</f>
        <v>0</v>
      </c>
      <c r="BH138" s="210">
        <f>IF(N138="sníž. přenesená",J138,0)</f>
        <v>0</v>
      </c>
      <c r="BI138" s="210">
        <f>IF(N138="nulová",J138,0)</f>
        <v>0</v>
      </c>
      <c r="BJ138" s="17" t="s">
        <v>76</v>
      </c>
      <c r="BK138" s="210">
        <f>ROUND(I138*H138,2)</f>
        <v>0</v>
      </c>
      <c r="BL138" s="17" t="s">
        <v>129</v>
      </c>
      <c r="BM138" s="209" t="s">
        <v>202</v>
      </c>
    </row>
    <row r="139" s="2" customFormat="1">
      <c r="A139" s="38"/>
      <c r="B139" s="39"/>
      <c r="C139" s="40"/>
      <c r="D139" s="211" t="s">
        <v>131</v>
      </c>
      <c r="E139" s="40"/>
      <c r="F139" s="212" t="s">
        <v>203</v>
      </c>
      <c r="G139" s="40"/>
      <c r="H139" s="40"/>
      <c r="I139" s="213"/>
      <c r="J139" s="40"/>
      <c r="K139" s="40"/>
      <c r="L139" s="44"/>
      <c r="M139" s="214"/>
      <c r="N139" s="215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131</v>
      </c>
      <c r="AU139" s="17" t="s">
        <v>82</v>
      </c>
    </row>
    <row r="140" s="2" customFormat="1">
      <c r="A140" s="38"/>
      <c r="B140" s="39"/>
      <c r="C140" s="40"/>
      <c r="D140" s="216" t="s">
        <v>145</v>
      </c>
      <c r="E140" s="40"/>
      <c r="F140" s="217" t="s">
        <v>204</v>
      </c>
      <c r="G140" s="40"/>
      <c r="H140" s="40"/>
      <c r="I140" s="213"/>
      <c r="J140" s="40"/>
      <c r="K140" s="40"/>
      <c r="L140" s="44"/>
      <c r="M140" s="214"/>
      <c r="N140" s="215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145</v>
      </c>
      <c r="AU140" s="17" t="s">
        <v>82</v>
      </c>
    </row>
    <row r="141" s="13" customFormat="1">
      <c r="A141" s="13"/>
      <c r="B141" s="218"/>
      <c r="C141" s="219"/>
      <c r="D141" s="216" t="s">
        <v>147</v>
      </c>
      <c r="E141" s="220" t="s">
        <v>19</v>
      </c>
      <c r="F141" s="221" t="s">
        <v>87</v>
      </c>
      <c r="G141" s="219"/>
      <c r="H141" s="222">
        <v>1212</v>
      </c>
      <c r="I141" s="223"/>
      <c r="J141" s="219"/>
      <c r="K141" s="219"/>
      <c r="L141" s="224"/>
      <c r="M141" s="225"/>
      <c r="N141" s="226"/>
      <c r="O141" s="226"/>
      <c r="P141" s="226"/>
      <c r="Q141" s="226"/>
      <c r="R141" s="226"/>
      <c r="S141" s="226"/>
      <c r="T141" s="22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28" t="s">
        <v>147</v>
      </c>
      <c r="AU141" s="228" t="s">
        <v>82</v>
      </c>
      <c r="AV141" s="13" t="s">
        <v>82</v>
      </c>
      <c r="AW141" s="13" t="s">
        <v>32</v>
      </c>
      <c r="AX141" s="13" t="s">
        <v>76</v>
      </c>
      <c r="AY141" s="228" t="s">
        <v>120</v>
      </c>
    </row>
    <row r="142" s="2" customFormat="1" ht="16.5" customHeight="1">
      <c r="A142" s="38"/>
      <c r="B142" s="39"/>
      <c r="C142" s="198" t="s">
        <v>205</v>
      </c>
      <c r="D142" s="198" t="s">
        <v>124</v>
      </c>
      <c r="E142" s="199" t="s">
        <v>206</v>
      </c>
      <c r="F142" s="200" t="s">
        <v>207</v>
      </c>
      <c r="G142" s="201" t="s">
        <v>208</v>
      </c>
      <c r="H142" s="202">
        <v>2020</v>
      </c>
      <c r="I142" s="203"/>
      <c r="J142" s="204">
        <f>ROUND(I142*H142,2)</f>
        <v>0</v>
      </c>
      <c r="K142" s="200" t="s">
        <v>19</v>
      </c>
      <c r="L142" s="44"/>
      <c r="M142" s="205" t="s">
        <v>19</v>
      </c>
      <c r="N142" s="206" t="s">
        <v>42</v>
      </c>
      <c r="O142" s="84"/>
      <c r="P142" s="207">
        <f>O142*H142</f>
        <v>0</v>
      </c>
      <c r="Q142" s="207">
        <v>0.076649999999999996</v>
      </c>
      <c r="R142" s="207">
        <f>Q142*H142</f>
        <v>154.833</v>
      </c>
      <c r="S142" s="207">
        <v>0</v>
      </c>
      <c r="T142" s="20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09" t="s">
        <v>129</v>
      </c>
      <c r="AT142" s="209" t="s">
        <v>124</v>
      </c>
      <c r="AU142" s="209" t="s">
        <v>82</v>
      </c>
      <c r="AY142" s="17" t="s">
        <v>120</v>
      </c>
      <c r="BE142" s="210">
        <f>IF(N142="základní",J142,0)</f>
        <v>0</v>
      </c>
      <c r="BF142" s="210">
        <f>IF(N142="snížená",J142,0)</f>
        <v>0</v>
      </c>
      <c r="BG142" s="210">
        <f>IF(N142="zákl. přenesená",J142,0)</f>
        <v>0</v>
      </c>
      <c r="BH142" s="210">
        <f>IF(N142="sníž. přenesená",J142,0)</f>
        <v>0</v>
      </c>
      <c r="BI142" s="210">
        <f>IF(N142="nulová",J142,0)</f>
        <v>0</v>
      </c>
      <c r="BJ142" s="17" t="s">
        <v>76</v>
      </c>
      <c r="BK142" s="210">
        <f>ROUND(I142*H142,2)</f>
        <v>0</v>
      </c>
      <c r="BL142" s="17" t="s">
        <v>129</v>
      </c>
      <c r="BM142" s="209" t="s">
        <v>209</v>
      </c>
    </row>
    <row r="143" s="2" customFormat="1">
      <c r="A143" s="38"/>
      <c r="B143" s="39"/>
      <c r="C143" s="40"/>
      <c r="D143" s="216" t="s">
        <v>145</v>
      </c>
      <c r="E143" s="40"/>
      <c r="F143" s="217" t="s">
        <v>210</v>
      </c>
      <c r="G143" s="40"/>
      <c r="H143" s="40"/>
      <c r="I143" s="213"/>
      <c r="J143" s="40"/>
      <c r="K143" s="40"/>
      <c r="L143" s="44"/>
      <c r="M143" s="214"/>
      <c r="N143" s="215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145</v>
      </c>
      <c r="AU143" s="17" t="s">
        <v>82</v>
      </c>
    </row>
    <row r="144" s="13" customFormat="1">
      <c r="A144" s="13"/>
      <c r="B144" s="218"/>
      <c r="C144" s="219"/>
      <c r="D144" s="216" t="s">
        <v>147</v>
      </c>
      <c r="E144" s="220" t="s">
        <v>19</v>
      </c>
      <c r="F144" s="221" t="s">
        <v>211</v>
      </c>
      <c r="G144" s="219"/>
      <c r="H144" s="222">
        <v>2020</v>
      </c>
      <c r="I144" s="223"/>
      <c r="J144" s="219"/>
      <c r="K144" s="219"/>
      <c r="L144" s="224"/>
      <c r="M144" s="225"/>
      <c r="N144" s="226"/>
      <c r="O144" s="226"/>
      <c r="P144" s="226"/>
      <c r="Q144" s="226"/>
      <c r="R144" s="226"/>
      <c r="S144" s="226"/>
      <c r="T144" s="22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28" t="s">
        <v>147</v>
      </c>
      <c r="AU144" s="228" t="s">
        <v>82</v>
      </c>
      <c r="AV144" s="13" t="s">
        <v>82</v>
      </c>
      <c r="AW144" s="13" t="s">
        <v>32</v>
      </c>
      <c r="AX144" s="13" t="s">
        <v>76</v>
      </c>
      <c r="AY144" s="228" t="s">
        <v>120</v>
      </c>
    </row>
    <row r="145" s="2" customFormat="1" ht="16.5" customHeight="1">
      <c r="A145" s="38"/>
      <c r="B145" s="39"/>
      <c r="C145" s="229" t="s">
        <v>212</v>
      </c>
      <c r="D145" s="229" t="s">
        <v>213</v>
      </c>
      <c r="E145" s="230" t="s">
        <v>214</v>
      </c>
      <c r="F145" s="231" t="s">
        <v>215</v>
      </c>
      <c r="G145" s="232" t="s">
        <v>216</v>
      </c>
      <c r="H145" s="233">
        <v>2020</v>
      </c>
      <c r="I145" s="234"/>
      <c r="J145" s="235">
        <f>ROUND(I145*H145,2)</f>
        <v>0</v>
      </c>
      <c r="K145" s="231" t="s">
        <v>19</v>
      </c>
      <c r="L145" s="236"/>
      <c r="M145" s="237" t="s">
        <v>19</v>
      </c>
      <c r="N145" s="238" t="s">
        <v>42</v>
      </c>
      <c r="O145" s="84"/>
      <c r="P145" s="207">
        <f>O145*H145</f>
        <v>0</v>
      </c>
      <c r="Q145" s="207">
        <v>0</v>
      </c>
      <c r="R145" s="207">
        <f>Q145*H145</f>
        <v>0</v>
      </c>
      <c r="S145" s="207">
        <v>0</v>
      </c>
      <c r="T145" s="20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09" t="s">
        <v>217</v>
      </c>
      <c r="AT145" s="209" t="s">
        <v>213</v>
      </c>
      <c r="AU145" s="209" t="s">
        <v>82</v>
      </c>
      <c r="AY145" s="17" t="s">
        <v>120</v>
      </c>
      <c r="BE145" s="210">
        <f>IF(N145="základní",J145,0)</f>
        <v>0</v>
      </c>
      <c r="BF145" s="210">
        <f>IF(N145="snížená",J145,0)</f>
        <v>0</v>
      </c>
      <c r="BG145" s="210">
        <f>IF(N145="zákl. přenesená",J145,0)</f>
        <v>0</v>
      </c>
      <c r="BH145" s="210">
        <f>IF(N145="sníž. přenesená",J145,0)</f>
        <v>0</v>
      </c>
      <c r="BI145" s="210">
        <f>IF(N145="nulová",J145,0)</f>
        <v>0</v>
      </c>
      <c r="BJ145" s="17" t="s">
        <v>76</v>
      </c>
      <c r="BK145" s="210">
        <f>ROUND(I145*H145,2)</f>
        <v>0</v>
      </c>
      <c r="BL145" s="17" t="s">
        <v>129</v>
      </c>
      <c r="BM145" s="209" t="s">
        <v>218</v>
      </c>
    </row>
    <row r="146" s="2" customFormat="1">
      <c r="A146" s="38"/>
      <c r="B146" s="39"/>
      <c r="C146" s="40"/>
      <c r="D146" s="216" t="s">
        <v>145</v>
      </c>
      <c r="E146" s="40"/>
      <c r="F146" s="217" t="s">
        <v>219</v>
      </c>
      <c r="G146" s="40"/>
      <c r="H146" s="40"/>
      <c r="I146" s="213"/>
      <c r="J146" s="40"/>
      <c r="K146" s="40"/>
      <c r="L146" s="44"/>
      <c r="M146" s="214"/>
      <c r="N146" s="215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145</v>
      </c>
      <c r="AU146" s="17" t="s">
        <v>82</v>
      </c>
    </row>
    <row r="147" s="2" customFormat="1" ht="16.5" customHeight="1">
      <c r="A147" s="38"/>
      <c r="B147" s="39"/>
      <c r="C147" s="229" t="s">
        <v>220</v>
      </c>
      <c r="D147" s="229" t="s">
        <v>213</v>
      </c>
      <c r="E147" s="230" t="s">
        <v>221</v>
      </c>
      <c r="F147" s="231" t="s">
        <v>222</v>
      </c>
      <c r="G147" s="232" t="s">
        <v>208</v>
      </c>
      <c r="H147" s="233">
        <v>2060.4000000000001</v>
      </c>
      <c r="I147" s="234"/>
      <c r="J147" s="235">
        <f>ROUND(I147*H147,2)</f>
        <v>0</v>
      </c>
      <c r="K147" s="231" t="s">
        <v>19</v>
      </c>
      <c r="L147" s="236"/>
      <c r="M147" s="237" t="s">
        <v>19</v>
      </c>
      <c r="N147" s="238" t="s">
        <v>42</v>
      </c>
      <c r="O147" s="84"/>
      <c r="P147" s="207">
        <f>O147*H147</f>
        <v>0</v>
      </c>
      <c r="Q147" s="207">
        <v>0.056120000000000003</v>
      </c>
      <c r="R147" s="207">
        <f>Q147*H147</f>
        <v>115.62964800000002</v>
      </c>
      <c r="S147" s="207">
        <v>0</v>
      </c>
      <c r="T147" s="20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09" t="s">
        <v>217</v>
      </c>
      <c r="AT147" s="209" t="s">
        <v>213</v>
      </c>
      <c r="AU147" s="209" t="s">
        <v>82</v>
      </c>
      <c r="AY147" s="17" t="s">
        <v>120</v>
      </c>
      <c r="BE147" s="210">
        <f>IF(N147="základní",J147,0)</f>
        <v>0</v>
      </c>
      <c r="BF147" s="210">
        <f>IF(N147="snížená",J147,0)</f>
        <v>0</v>
      </c>
      <c r="BG147" s="210">
        <f>IF(N147="zákl. přenesená",J147,0)</f>
        <v>0</v>
      </c>
      <c r="BH147" s="210">
        <f>IF(N147="sníž. přenesená",J147,0)</f>
        <v>0</v>
      </c>
      <c r="BI147" s="210">
        <f>IF(N147="nulová",J147,0)</f>
        <v>0</v>
      </c>
      <c r="BJ147" s="17" t="s">
        <v>76</v>
      </c>
      <c r="BK147" s="210">
        <f>ROUND(I147*H147,2)</f>
        <v>0</v>
      </c>
      <c r="BL147" s="17" t="s">
        <v>129</v>
      </c>
      <c r="BM147" s="209" t="s">
        <v>223</v>
      </c>
    </row>
    <row r="148" s="2" customFormat="1">
      <c r="A148" s="38"/>
      <c r="B148" s="39"/>
      <c r="C148" s="40"/>
      <c r="D148" s="216" t="s">
        <v>145</v>
      </c>
      <c r="E148" s="40"/>
      <c r="F148" s="217" t="s">
        <v>219</v>
      </c>
      <c r="G148" s="40"/>
      <c r="H148" s="40"/>
      <c r="I148" s="213"/>
      <c r="J148" s="40"/>
      <c r="K148" s="40"/>
      <c r="L148" s="44"/>
      <c r="M148" s="214"/>
      <c r="N148" s="215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145</v>
      </c>
      <c r="AU148" s="17" t="s">
        <v>82</v>
      </c>
    </row>
    <row r="149" s="13" customFormat="1">
      <c r="A149" s="13"/>
      <c r="B149" s="218"/>
      <c r="C149" s="219"/>
      <c r="D149" s="216" t="s">
        <v>147</v>
      </c>
      <c r="E149" s="219"/>
      <c r="F149" s="221" t="s">
        <v>224</v>
      </c>
      <c r="G149" s="219"/>
      <c r="H149" s="222">
        <v>2060.4000000000001</v>
      </c>
      <c r="I149" s="223"/>
      <c r="J149" s="219"/>
      <c r="K149" s="219"/>
      <c r="L149" s="224"/>
      <c r="M149" s="225"/>
      <c r="N149" s="226"/>
      <c r="O149" s="226"/>
      <c r="P149" s="226"/>
      <c r="Q149" s="226"/>
      <c r="R149" s="226"/>
      <c r="S149" s="226"/>
      <c r="T149" s="22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28" t="s">
        <v>147</v>
      </c>
      <c r="AU149" s="228" t="s">
        <v>82</v>
      </c>
      <c r="AV149" s="13" t="s">
        <v>82</v>
      </c>
      <c r="AW149" s="13" t="s">
        <v>4</v>
      </c>
      <c r="AX149" s="13" t="s">
        <v>76</v>
      </c>
      <c r="AY149" s="228" t="s">
        <v>120</v>
      </c>
    </row>
    <row r="150" s="2" customFormat="1" ht="24.15" customHeight="1">
      <c r="A150" s="38"/>
      <c r="B150" s="39"/>
      <c r="C150" s="198" t="s">
        <v>225</v>
      </c>
      <c r="D150" s="198" t="s">
        <v>124</v>
      </c>
      <c r="E150" s="199" t="s">
        <v>183</v>
      </c>
      <c r="F150" s="200" t="s">
        <v>184</v>
      </c>
      <c r="G150" s="201" t="s">
        <v>79</v>
      </c>
      <c r="H150" s="202">
        <v>1212</v>
      </c>
      <c r="I150" s="203"/>
      <c r="J150" s="204">
        <f>ROUND(I150*H150,2)</f>
        <v>0</v>
      </c>
      <c r="K150" s="200" t="s">
        <v>19</v>
      </c>
      <c r="L150" s="44"/>
      <c r="M150" s="205" t="s">
        <v>19</v>
      </c>
      <c r="N150" s="206" t="s">
        <v>42</v>
      </c>
      <c r="O150" s="84"/>
      <c r="P150" s="207">
        <f>O150*H150</f>
        <v>0</v>
      </c>
      <c r="Q150" s="207">
        <v>0.34499999999999997</v>
      </c>
      <c r="R150" s="207">
        <f>Q150*H150</f>
        <v>418.13999999999999</v>
      </c>
      <c r="S150" s="207">
        <v>0</v>
      </c>
      <c r="T150" s="20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09" t="s">
        <v>129</v>
      </c>
      <c r="AT150" s="209" t="s">
        <v>124</v>
      </c>
      <c r="AU150" s="209" t="s">
        <v>82</v>
      </c>
      <c r="AY150" s="17" t="s">
        <v>120</v>
      </c>
      <c r="BE150" s="210">
        <f>IF(N150="základní",J150,0)</f>
        <v>0</v>
      </c>
      <c r="BF150" s="210">
        <f>IF(N150="snížená",J150,0)</f>
        <v>0</v>
      </c>
      <c r="BG150" s="210">
        <f>IF(N150="zákl. přenesená",J150,0)</f>
        <v>0</v>
      </c>
      <c r="BH150" s="210">
        <f>IF(N150="sníž. přenesená",J150,0)</f>
        <v>0</v>
      </c>
      <c r="BI150" s="210">
        <f>IF(N150="nulová",J150,0)</f>
        <v>0</v>
      </c>
      <c r="BJ150" s="17" t="s">
        <v>76</v>
      </c>
      <c r="BK150" s="210">
        <f>ROUND(I150*H150,2)</f>
        <v>0</v>
      </c>
      <c r="BL150" s="17" t="s">
        <v>129</v>
      </c>
      <c r="BM150" s="209" t="s">
        <v>226</v>
      </c>
    </row>
    <row r="151" s="2" customFormat="1">
      <c r="A151" s="38"/>
      <c r="B151" s="39"/>
      <c r="C151" s="40"/>
      <c r="D151" s="216" t="s">
        <v>145</v>
      </c>
      <c r="E151" s="40"/>
      <c r="F151" s="217" t="s">
        <v>227</v>
      </c>
      <c r="G151" s="40"/>
      <c r="H151" s="40"/>
      <c r="I151" s="213"/>
      <c r="J151" s="40"/>
      <c r="K151" s="40"/>
      <c r="L151" s="44"/>
      <c r="M151" s="214"/>
      <c r="N151" s="215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145</v>
      </c>
      <c r="AU151" s="17" t="s">
        <v>82</v>
      </c>
    </row>
    <row r="152" s="13" customFormat="1">
      <c r="A152" s="13"/>
      <c r="B152" s="218"/>
      <c r="C152" s="219"/>
      <c r="D152" s="216" t="s">
        <v>147</v>
      </c>
      <c r="E152" s="220" t="s">
        <v>19</v>
      </c>
      <c r="F152" s="221" t="s">
        <v>87</v>
      </c>
      <c r="G152" s="219"/>
      <c r="H152" s="222">
        <v>1212</v>
      </c>
      <c r="I152" s="223"/>
      <c r="J152" s="219"/>
      <c r="K152" s="219"/>
      <c r="L152" s="224"/>
      <c r="M152" s="225"/>
      <c r="N152" s="226"/>
      <c r="O152" s="226"/>
      <c r="P152" s="226"/>
      <c r="Q152" s="226"/>
      <c r="R152" s="226"/>
      <c r="S152" s="226"/>
      <c r="T152" s="22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28" t="s">
        <v>147</v>
      </c>
      <c r="AU152" s="228" t="s">
        <v>82</v>
      </c>
      <c r="AV152" s="13" t="s">
        <v>82</v>
      </c>
      <c r="AW152" s="13" t="s">
        <v>32</v>
      </c>
      <c r="AX152" s="13" t="s">
        <v>76</v>
      </c>
      <c r="AY152" s="228" t="s">
        <v>120</v>
      </c>
    </row>
    <row r="153" s="2" customFormat="1" ht="37.8" customHeight="1">
      <c r="A153" s="38"/>
      <c r="B153" s="39"/>
      <c r="C153" s="198" t="s">
        <v>228</v>
      </c>
      <c r="D153" s="198" t="s">
        <v>124</v>
      </c>
      <c r="E153" s="199" t="s">
        <v>229</v>
      </c>
      <c r="F153" s="200" t="s">
        <v>230</v>
      </c>
      <c r="G153" s="201" t="s">
        <v>151</v>
      </c>
      <c r="H153" s="202">
        <v>20.199999999999999</v>
      </c>
      <c r="I153" s="203"/>
      <c r="J153" s="204">
        <f>ROUND(I153*H153,2)</f>
        <v>0</v>
      </c>
      <c r="K153" s="200" t="s">
        <v>128</v>
      </c>
      <c r="L153" s="44"/>
      <c r="M153" s="205" t="s">
        <v>19</v>
      </c>
      <c r="N153" s="206" t="s">
        <v>42</v>
      </c>
      <c r="O153" s="84"/>
      <c r="P153" s="207">
        <f>O153*H153</f>
        <v>0</v>
      </c>
      <c r="Q153" s="207">
        <v>0</v>
      </c>
      <c r="R153" s="207">
        <f>Q153*H153</f>
        <v>0</v>
      </c>
      <c r="S153" s="207">
        <v>0</v>
      </c>
      <c r="T153" s="20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09" t="s">
        <v>129</v>
      </c>
      <c r="AT153" s="209" t="s">
        <v>124</v>
      </c>
      <c r="AU153" s="209" t="s">
        <v>82</v>
      </c>
      <c r="AY153" s="17" t="s">
        <v>120</v>
      </c>
      <c r="BE153" s="210">
        <f>IF(N153="základní",J153,0)</f>
        <v>0</v>
      </c>
      <c r="BF153" s="210">
        <f>IF(N153="snížená",J153,0)</f>
        <v>0</v>
      </c>
      <c r="BG153" s="210">
        <f>IF(N153="zákl. přenesená",J153,0)</f>
        <v>0</v>
      </c>
      <c r="BH153" s="210">
        <f>IF(N153="sníž. přenesená",J153,0)</f>
        <v>0</v>
      </c>
      <c r="BI153" s="210">
        <f>IF(N153="nulová",J153,0)</f>
        <v>0</v>
      </c>
      <c r="BJ153" s="17" t="s">
        <v>76</v>
      </c>
      <c r="BK153" s="210">
        <f>ROUND(I153*H153,2)</f>
        <v>0</v>
      </c>
      <c r="BL153" s="17" t="s">
        <v>129</v>
      </c>
      <c r="BM153" s="209" t="s">
        <v>231</v>
      </c>
    </row>
    <row r="154" s="2" customFormat="1">
      <c r="A154" s="38"/>
      <c r="B154" s="39"/>
      <c r="C154" s="40"/>
      <c r="D154" s="211" t="s">
        <v>131</v>
      </c>
      <c r="E154" s="40"/>
      <c r="F154" s="212" t="s">
        <v>232</v>
      </c>
      <c r="G154" s="40"/>
      <c r="H154" s="40"/>
      <c r="I154" s="213"/>
      <c r="J154" s="40"/>
      <c r="K154" s="40"/>
      <c r="L154" s="44"/>
      <c r="M154" s="214"/>
      <c r="N154" s="215"/>
      <c r="O154" s="84"/>
      <c r="P154" s="84"/>
      <c r="Q154" s="84"/>
      <c r="R154" s="84"/>
      <c r="S154" s="84"/>
      <c r="T154" s="85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131</v>
      </c>
      <c r="AU154" s="17" t="s">
        <v>82</v>
      </c>
    </row>
    <row r="155" s="13" customFormat="1">
      <c r="A155" s="13"/>
      <c r="B155" s="218"/>
      <c r="C155" s="219"/>
      <c r="D155" s="216" t="s">
        <v>147</v>
      </c>
      <c r="E155" s="220" t="s">
        <v>19</v>
      </c>
      <c r="F155" s="221" t="s">
        <v>233</v>
      </c>
      <c r="G155" s="219"/>
      <c r="H155" s="222">
        <v>20.199999999999999</v>
      </c>
      <c r="I155" s="223"/>
      <c r="J155" s="219"/>
      <c r="K155" s="219"/>
      <c r="L155" s="224"/>
      <c r="M155" s="225"/>
      <c r="N155" s="226"/>
      <c r="O155" s="226"/>
      <c r="P155" s="226"/>
      <c r="Q155" s="226"/>
      <c r="R155" s="226"/>
      <c r="S155" s="226"/>
      <c r="T155" s="22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28" t="s">
        <v>147</v>
      </c>
      <c r="AU155" s="228" t="s">
        <v>82</v>
      </c>
      <c r="AV155" s="13" t="s">
        <v>82</v>
      </c>
      <c r="AW155" s="13" t="s">
        <v>32</v>
      </c>
      <c r="AX155" s="13" t="s">
        <v>76</v>
      </c>
      <c r="AY155" s="228" t="s">
        <v>120</v>
      </c>
    </row>
    <row r="156" s="2" customFormat="1" ht="16.5" customHeight="1">
      <c r="A156" s="38"/>
      <c r="B156" s="39"/>
      <c r="C156" s="229" t="s">
        <v>234</v>
      </c>
      <c r="D156" s="229" t="s">
        <v>213</v>
      </c>
      <c r="E156" s="230" t="s">
        <v>235</v>
      </c>
      <c r="F156" s="231" t="s">
        <v>236</v>
      </c>
      <c r="G156" s="232" t="s">
        <v>151</v>
      </c>
      <c r="H156" s="233">
        <v>20.199999999999999</v>
      </c>
      <c r="I156" s="234"/>
      <c r="J156" s="235">
        <f>ROUND(I156*H156,2)</f>
        <v>0</v>
      </c>
      <c r="K156" s="231" t="s">
        <v>19</v>
      </c>
      <c r="L156" s="236"/>
      <c r="M156" s="237" t="s">
        <v>19</v>
      </c>
      <c r="N156" s="238" t="s">
        <v>42</v>
      </c>
      <c r="O156" s="84"/>
      <c r="P156" s="207">
        <f>O156*H156</f>
        <v>0</v>
      </c>
      <c r="Q156" s="207">
        <v>1</v>
      </c>
      <c r="R156" s="207">
        <f>Q156*H156</f>
        <v>20.199999999999999</v>
      </c>
      <c r="S156" s="207">
        <v>0</v>
      </c>
      <c r="T156" s="20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09" t="s">
        <v>217</v>
      </c>
      <c r="AT156" s="209" t="s">
        <v>213</v>
      </c>
      <c r="AU156" s="209" t="s">
        <v>82</v>
      </c>
      <c r="AY156" s="17" t="s">
        <v>120</v>
      </c>
      <c r="BE156" s="210">
        <f>IF(N156="základní",J156,0)</f>
        <v>0</v>
      </c>
      <c r="BF156" s="210">
        <f>IF(N156="snížená",J156,0)</f>
        <v>0</v>
      </c>
      <c r="BG156" s="210">
        <f>IF(N156="zákl. přenesená",J156,0)</f>
        <v>0</v>
      </c>
      <c r="BH156" s="210">
        <f>IF(N156="sníž. přenesená",J156,0)</f>
        <v>0</v>
      </c>
      <c r="BI156" s="210">
        <f>IF(N156="nulová",J156,0)</f>
        <v>0</v>
      </c>
      <c r="BJ156" s="17" t="s">
        <v>76</v>
      </c>
      <c r="BK156" s="210">
        <f>ROUND(I156*H156,2)</f>
        <v>0</v>
      </c>
      <c r="BL156" s="17" t="s">
        <v>129</v>
      </c>
      <c r="BM156" s="209" t="s">
        <v>237</v>
      </c>
    </row>
    <row r="157" s="13" customFormat="1">
      <c r="A157" s="13"/>
      <c r="B157" s="218"/>
      <c r="C157" s="219"/>
      <c r="D157" s="216" t="s">
        <v>147</v>
      </c>
      <c r="E157" s="220" t="s">
        <v>19</v>
      </c>
      <c r="F157" s="221" t="s">
        <v>233</v>
      </c>
      <c r="G157" s="219"/>
      <c r="H157" s="222">
        <v>20.199999999999999</v>
      </c>
      <c r="I157" s="223"/>
      <c r="J157" s="219"/>
      <c r="K157" s="219"/>
      <c r="L157" s="224"/>
      <c r="M157" s="225"/>
      <c r="N157" s="226"/>
      <c r="O157" s="226"/>
      <c r="P157" s="226"/>
      <c r="Q157" s="226"/>
      <c r="R157" s="226"/>
      <c r="S157" s="226"/>
      <c r="T157" s="22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28" t="s">
        <v>147</v>
      </c>
      <c r="AU157" s="228" t="s">
        <v>82</v>
      </c>
      <c r="AV157" s="13" t="s">
        <v>82</v>
      </c>
      <c r="AW157" s="13" t="s">
        <v>32</v>
      </c>
      <c r="AX157" s="13" t="s">
        <v>76</v>
      </c>
      <c r="AY157" s="228" t="s">
        <v>120</v>
      </c>
    </row>
    <row r="158" s="12" customFormat="1" ht="22.8" customHeight="1">
      <c r="A158" s="12"/>
      <c r="B158" s="182"/>
      <c r="C158" s="183"/>
      <c r="D158" s="184" t="s">
        <v>70</v>
      </c>
      <c r="E158" s="196" t="s">
        <v>238</v>
      </c>
      <c r="F158" s="196" t="s">
        <v>239</v>
      </c>
      <c r="G158" s="183"/>
      <c r="H158" s="183"/>
      <c r="I158" s="186"/>
      <c r="J158" s="197">
        <f>BK158</f>
        <v>0</v>
      </c>
      <c r="K158" s="183"/>
      <c r="L158" s="188"/>
      <c r="M158" s="189"/>
      <c r="N158" s="190"/>
      <c r="O158" s="190"/>
      <c r="P158" s="191">
        <f>SUM(P159:P174)</f>
        <v>0</v>
      </c>
      <c r="Q158" s="190"/>
      <c r="R158" s="191">
        <f>SUM(R159:R174)</f>
        <v>150.696</v>
      </c>
      <c r="S158" s="190"/>
      <c r="T158" s="192">
        <f>SUM(T159:T174)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93" t="s">
        <v>76</v>
      </c>
      <c r="AT158" s="194" t="s">
        <v>70</v>
      </c>
      <c r="AU158" s="194" t="s">
        <v>76</v>
      </c>
      <c r="AY158" s="193" t="s">
        <v>120</v>
      </c>
      <c r="BK158" s="195">
        <f>SUM(BK159:BK174)</f>
        <v>0</v>
      </c>
    </row>
    <row r="159" s="2" customFormat="1" ht="16.5" customHeight="1">
      <c r="A159" s="38"/>
      <c r="B159" s="39"/>
      <c r="C159" s="198" t="s">
        <v>240</v>
      </c>
      <c r="D159" s="198" t="s">
        <v>124</v>
      </c>
      <c r="E159" s="199" t="s">
        <v>140</v>
      </c>
      <c r="F159" s="200" t="s">
        <v>141</v>
      </c>
      <c r="G159" s="201" t="s">
        <v>79</v>
      </c>
      <c r="H159" s="202">
        <v>436.80000000000001</v>
      </c>
      <c r="I159" s="203"/>
      <c r="J159" s="204">
        <f>ROUND(I159*H159,2)</f>
        <v>0</v>
      </c>
      <c r="K159" s="200" t="s">
        <v>142</v>
      </c>
      <c r="L159" s="44"/>
      <c r="M159" s="205" t="s">
        <v>19</v>
      </c>
      <c r="N159" s="206" t="s">
        <v>42</v>
      </c>
      <c r="O159" s="84"/>
      <c r="P159" s="207">
        <f>O159*H159</f>
        <v>0</v>
      </c>
      <c r="Q159" s="207">
        <v>0</v>
      </c>
      <c r="R159" s="207">
        <f>Q159*H159</f>
        <v>0</v>
      </c>
      <c r="S159" s="207">
        <v>0</v>
      </c>
      <c r="T159" s="20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09" t="s">
        <v>129</v>
      </c>
      <c r="AT159" s="209" t="s">
        <v>124</v>
      </c>
      <c r="AU159" s="209" t="s">
        <v>82</v>
      </c>
      <c r="AY159" s="17" t="s">
        <v>120</v>
      </c>
      <c r="BE159" s="210">
        <f>IF(N159="základní",J159,0)</f>
        <v>0</v>
      </c>
      <c r="BF159" s="210">
        <f>IF(N159="snížená",J159,0)</f>
        <v>0</v>
      </c>
      <c r="BG159" s="210">
        <f>IF(N159="zákl. přenesená",J159,0)</f>
        <v>0</v>
      </c>
      <c r="BH159" s="210">
        <f>IF(N159="sníž. přenesená",J159,0)</f>
        <v>0</v>
      </c>
      <c r="BI159" s="210">
        <f>IF(N159="nulová",J159,0)</f>
        <v>0</v>
      </c>
      <c r="BJ159" s="17" t="s">
        <v>76</v>
      </c>
      <c r="BK159" s="210">
        <f>ROUND(I159*H159,2)</f>
        <v>0</v>
      </c>
      <c r="BL159" s="17" t="s">
        <v>129</v>
      </c>
      <c r="BM159" s="209" t="s">
        <v>241</v>
      </c>
    </row>
    <row r="160" s="2" customFormat="1">
      <c r="A160" s="38"/>
      <c r="B160" s="39"/>
      <c r="C160" s="40"/>
      <c r="D160" s="211" t="s">
        <v>131</v>
      </c>
      <c r="E160" s="40"/>
      <c r="F160" s="212" t="s">
        <v>144</v>
      </c>
      <c r="G160" s="40"/>
      <c r="H160" s="40"/>
      <c r="I160" s="213"/>
      <c r="J160" s="40"/>
      <c r="K160" s="40"/>
      <c r="L160" s="44"/>
      <c r="M160" s="214"/>
      <c r="N160" s="215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131</v>
      </c>
      <c r="AU160" s="17" t="s">
        <v>82</v>
      </c>
    </row>
    <row r="161" s="2" customFormat="1">
      <c r="A161" s="38"/>
      <c r="B161" s="39"/>
      <c r="C161" s="40"/>
      <c r="D161" s="216" t="s">
        <v>145</v>
      </c>
      <c r="E161" s="40"/>
      <c r="F161" s="217" t="s">
        <v>242</v>
      </c>
      <c r="G161" s="40"/>
      <c r="H161" s="40"/>
      <c r="I161" s="213"/>
      <c r="J161" s="40"/>
      <c r="K161" s="40"/>
      <c r="L161" s="44"/>
      <c r="M161" s="214"/>
      <c r="N161" s="215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145</v>
      </c>
      <c r="AU161" s="17" t="s">
        <v>82</v>
      </c>
    </row>
    <row r="162" s="13" customFormat="1">
      <c r="A162" s="13"/>
      <c r="B162" s="218"/>
      <c r="C162" s="219"/>
      <c r="D162" s="216" t="s">
        <v>147</v>
      </c>
      <c r="E162" s="220" t="s">
        <v>19</v>
      </c>
      <c r="F162" s="221" t="s">
        <v>90</v>
      </c>
      <c r="G162" s="219"/>
      <c r="H162" s="222">
        <v>436.80000000000001</v>
      </c>
      <c r="I162" s="223"/>
      <c r="J162" s="219"/>
      <c r="K162" s="219"/>
      <c r="L162" s="224"/>
      <c r="M162" s="225"/>
      <c r="N162" s="226"/>
      <c r="O162" s="226"/>
      <c r="P162" s="226"/>
      <c r="Q162" s="226"/>
      <c r="R162" s="226"/>
      <c r="S162" s="226"/>
      <c r="T162" s="22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28" t="s">
        <v>147</v>
      </c>
      <c r="AU162" s="228" t="s">
        <v>82</v>
      </c>
      <c r="AV162" s="13" t="s">
        <v>82</v>
      </c>
      <c r="AW162" s="13" t="s">
        <v>32</v>
      </c>
      <c r="AX162" s="13" t="s">
        <v>76</v>
      </c>
      <c r="AY162" s="228" t="s">
        <v>120</v>
      </c>
    </row>
    <row r="163" s="2" customFormat="1" ht="37.8" customHeight="1">
      <c r="A163" s="38"/>
      <c r="B163" s="39"/>
      <c r="C163" s="198" t="s">
        <v>243</v>
      </c>
      <c r="D163" s="198" t="s">
        <v>124</v>
      </c>
      <c r="E163" s="199" t="s">
        <v>149</v>
      </c>
      <c r="F163" s="200" t="s">
        <v>150</v>
      </c>
      <c r="G163" s="201" t="s">
        <v>151</v>
      </c>
      <c r="H163" s="202">
        <v>21.84</v>
      </c>
      <c r="I163" s="203"/>
      <c r="J163" s="204">
        <f>ROUND(I163*H163,2)</f>
        <v>0</v>
      </c>
      <c r="K163" s="200" t="s">
        <v>128</v>
      </c>
      <c r="L163" s="44"/>
      <c r="M163" s="205" t="s">
        <v>19</v>
      </c>
      <c r="N163" s="206" t="s">
        <v>42</v>
      </c>
      <c r="O163" s="84"/>
      <c r="P163" s="207">
        <f>O163*H163</f>
        <v>0</v>
      </c>
      <c r="Q163" s="207">
        <v>0</v>
      </c>
      <c r="R163" s="207">
        <f>Q163*H163</f>
        <v>0</v>
      </c>
      <c r="S163" s="207">
        <v>0</v>
      </c>
      <c r="T163" s="20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09" t="s">
        <v>129</v>
      </c>
      <c r="AT163" s="209" t="s">
        <v>124</v>
      </c>
      <c r="AU163" s="209" t="s">
        <v>82</v>
      </c>
      <c r="AY163" s="17" t="s">
        <v>120</v>
      </c>
      <c r="BE163" s="210">
        <f>IF(N163="základní",J163,0)</f>
        <v>0</v>
      </c>
      <c r="BF163" s="210">
        <f>IF(N163="snížená",J163,0)</f>
        <v>0</v>
      </c>
      <c r="BG163" s="210">
        <f>IF(N163="zákl. přenesená",J163,0)</f>
        <v>0</v>
      </c>
      <c r="BH163" s="210">
        <f>IF(N163="sníž. přenesená",J163,0)</f>
        <v>0</v>
      </c>
      <c r="BI163" s="210">
        <f>IF(N163="nulová",J163,0)</f>
        <v>0</v>
      </c>
      <c r="BJ163" s="17" t="s">
        <v>76</v>
      </c>
      <c r="BK163" s="210">
        <f>ROUND(I163*H163,2)</f>
        <v>0</v>
      </c>
      <c r="BL163" s="17" t="s">
        <v>129</v>
      </c>
      <c r="BM163" s="209" t="s">
        <v>244</v>
      </c>
    </row>
    <row r="164" s="2" customFormat="1">
      <c r="A164" s="38"/>
      <c r="B164" s="39"/>
      <c r="C164" s="40"/>
      <c r="D164" s="211" t="s">
        <v>131</v>
      </c>
      <c r="E164" s="40"/>
      <c r="F164" s="212" t="s">
        <v>153</v>
      </c>
      <c r="G164" s="40"/>
      <c r="H164" s="40"/>
      <c r="I164" s="213"/>
      <c r="J164" s="40"/>
      <c r="K164" s="40"/>
      <c r="L164" s="44"/>
      <c r="M164" s="214"/>
      <c r="N164" s="215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131</v>
      </c>
      <c r="AU164" s="17" t="s">
        <v>82</v>
      </c>
    </row>
    <row r="165" s="13" customFormat="1">
      <c r="A165" s="13"/>
      <c r="B165" s="218"/>
      <c r="C165" s="219"/>
      <c r="D165" s="216" t="s">
        <v>147</v>
      </c>
      <c r="E165" s="220" t="s">
        <v>19</v>
      </c>
      <c r="F165" s="221" t="s">
        <v>245</v>
      </c>
      <c r="G165" s="219"/>
      <c r="H165" s="222">
        <v>21.84</v>
      </c>
      <c r="I165" s="223"/>
      <c r="J165" s="219"/>
      <c r="K165" s="219"/>
      <c r="L165" s="224"/>
      <c r="M165" s="225"/>
      <c r="N165" s="226"/>
      <c r="O165" s="226"/>
      <c r="P165" s="226"/>
      <c r="Q165" s="226"/>
      <c r="R165" s="226"/>
      <c r="S165" s="226"/>
      <c r="T165" s="22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28" t="s">
        <v>147</v>
      </c>
      <c r="AU165" s="228" t="s">
        <v>82</v>
      </c>
      <c r="AV165" s="13" t="s">
        <v>82</v>
      </c>
      <c r="AW165" s="13" t="s">
        <v>32</v>
      </c>
      <c r="AX165" s="13" t="s">
        <v>76</v>
      </c>
      <c r="AY165" s="228" t="s">
        <v>120</v>
      </c>
    </row>
    <row r="166" s="2" customFormat="1" ht="24.15" customHeight="1">
      <c r="A166" s="38"/>
      <c r="B166" s="39"/>
      <c r="C166" s="198" t="s">
        <v>246</v>
      </c>
      <c r="D166" s="198" t="s">
        <v>124</v>
      </c>
      <c r="E166" s="199" t="s">
        <v>156</v>
      </c>
      <c r="F166" s="200" t="s">
        <v>157</v>
      </c>
      <c r="G166" s="201" t="s">
        <v>151</v>
      </c>
      <c r="H166" s="202">
        <v>21.84</v>
      </c>
      <c r="I166" s="203"/>
      <c r="J166" s="204">
        <f>ROUND(I166*H166,2)</f>
        <v>0</v>
      </c>
      <c r="K166" s="200" t="s">
        <v>128</v>
      </c>
      <c r="L166" s="44"/>
      <c r="M166" s="205" t="s">
        <v>19</v>
      </c>
      <c r="N166" s="206" t="s">
        <v>42</v>
      </c>
      <c r="O166" s="84"/>
      <c r="P166" s="207">
        <f>O166*H166</f>
        <v>0</v>
      </c>
      <c r="Q166" s="207">
        <v>0</v>
      </c>
      <c r="R166" s="207">
        <f>Q166*H166</f>
        <v>0</v>
      </c>
      <c r="S166" s="207">
        <v>0</v>
      </c>
      <c r="T166" s="20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09" t="s">
        <v>129</v>
      </c>
      <c r="AT166" s="209" t="s">
        <v>124</v>
      </c>
      <c r="AU166" s="209" t="s">
        <v>82</v>
      </c>
      <c r="AY166" s="17" t="s">
        <v>120</v>
      </c>
      <c r="BE166" s="210">
        <f>IF(N166="základní",J166,0)</f>
        <v>0</v>
      </c>
      <c r="BF166" s="210">
        <f>IF(N166="snížená",J166,0)</f>
        <v>0</v>
      </c>
      <c r="BG166" s="210">
        <f>IF(N166="zákl. přenesená",J166,0)</f>
        <v>0</v>
      </c>
      <c r="BH166" s="210">
        <f>IF(N166="sníž. přenesená",J166,0)</f>
        <v>0</v>
      </c>
      <c r="BI166" s="210">
        <f>IF(N166="nulová",J166,0)</f>
        <v>0</v>
      </c>
      <c r="BJ166" s="17" t="s">
        <v>76</v>
      </c>
      <c r="BK166" s="210">
        <f>ROUND(I166*H166,2)</f>
        <v>0</v>
      </c>
      <c r="BL166" s="17" t="s">
        <v>129</v>
      </c>
      <c r="BM166" s="209" t="s">
        <v>247</v>
      </c>
    </row>
    <row r="167" s="2" customFormat="1">
      <c r="A167" s="38"/>
      <c r="B167" s="39"/>
      <c r="C167" s="40"/>
      <c r="D167" s="211" t="s">
        <v>131</v>
      </c>
      <c r="E167" s="40"/>
      <c r="F167" s="212" t="s">
        <v>159</v>
      </c>
      <c r="G167" s="40"/>
      <c r="H167" s="40"/>
      <c r="I167" s="213"/>
      <c r="J167" s="40"/>
      <c r="K167" s="40"/>
      <c r="L167" s="44"/>
      <c r="M167" s="214"/>
      <c r="N167" s="215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131</v>
      </c>
      <c r="AU167" s="17" t="s">
        <v>82</v>
      </c>
    </row>
    <row r="168" s="13" customFormat="1">
      <c r="A168" s="13"/>
      <c r="B168" s="218"/>
      <c r="C168" s="219"/>
      <c r="D168" s="216" t="s">
        <v>147</v>
      </c>
      <c r="E168" s="220" t="s">
        <v>19</v>
      </c>
      <c r="F168" s="221" t="s">
        <v>245</v>
      </c>
      <c r="G168" s="219"/>
      <c r="H168" s="222">
        <v>21.84</v>
      </c>
      <c r="I168" s="223"/>
      <c r="J168" s="219"/>
      <c r="K168" s="219"/>
      <c r="L168" s="224"/>
      <c r="M168" s="225"/>
      <c r="N168" s="226"/>
      <c r="O168" s="226"/>
      <c r="P168" s="226"/>
      <c r="Q168" s="226"/>
      <c r="R168" s="226"/>
      <c r="S168" s="226"/>
      <c r="T168" s="22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28" t="s">
        <v>147</v>
      </c>
      <c r="AU168" s="228" t="s">
        <v>82</v>
      </c>
      <c r="AV168" s="13" t="s">
        <v>82</v>
      </c>
      <c r="AW168" s="13" t="s">
        <v>32</v>
      </c>
      <c r="AX168" s="13" t="s">
        <v>76</v>
      </c>
      <c r="AY168" s="228" t="s">
        <v>120</v>
      </c>
    </row>
    <row r="169" s="2" customFormat="1" ht="21.75" customHeight="1">
      <c r="A169" s="38"/>
      <c r="B169" s="39"/>
      <c r="C169" s="198" t="s">
        <v>248</v>
      </c>
      <c r="D169" s="198" t="s">
        <v>124</v>
      </c>
      <c r="E169" s="199" t="s">
        <v>161</v>
      </c>
      <c r="F169" s="200" t="s">
        <v>162</v>
      </c>
      <c r="G169" s="201" t="s">
        <v>79</v>
      </c>
      <c r="H169" s="202">
        <v>436.80000000000001</v>
      </c>
      <c r="I169" s="203"/>
      <c r="J169" s="204">
        <f>ROUND(I169*H169,2)</f>
        <v>0</v>
      </c>
      <c r="K169" s="200" t="s">
        <v>128</v>
      </c>
      <c r="L169" s="44"/>
      <c r="M169" s="205" t="s">
        <v>19</v>
      </c>
      <c r="N169" s="206" t="s">
        <v>42</v>
      </c>
      <c r="O169" s="84"/>
      <c r="P169" s="207">
        <f>O169*H169</f>
        <v>0</v>
      </c>
      <c r="Q169" s="207">
        <v>0</v>
      </c>
      <c r="R169" s="207">
        <f>Q169*H169</f>
        <v>0</v>
      </c>
      <c r="S169" s="207">
        <v>0</v>
      </c>
      <c r="T169" s="20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09" t="s">
        <v>129</v>
      </c>
      <c r="AT169" s="209" t="s">
        <v>124</v>
      </c>
      <c r="AU169" s="209" t="s">
        <v>82</v>
      </c>
      <c r="AY169" s="17" t="s">
        <v>120</v>
      </c>
      <c r="BE169" s="210">
        <f>IF(N169="základní",J169,0)</f>
        <v>0</v>
      </c>
      <c r="BF169" s="210">
        <f>IF(N169="snížená",J169,0)</f>
        <v>0</v>
      </c>
      <c r="BG169" s="210">
        <f>IF(N169="zákl. přenesená",J169,0)</f>
        <v>0</v>
      </c>
      <c r="BH169" s="210">
        <f>IF(N169="sníž. přenesená",J169,0)</f>
        <v>0</v>
      </c>
      <c r="BI169" s="210">
        <f>IF(N169="nulová",J169,0)</f>
        <v>0</v>
      </c>
      <c r="BJ169" s="17" t="s">
        <v>76</v>
      </c>
      <c r="BK169" s="210">
        <f>ROUND(I169*H169,2)</f>
        <v>0</v>
      </c>
      <c r="BL169" s="17" t="s">
        <v>129</v>
      </c>
      <c r="BM169" s="209" t="s">
        <v>249</v>
      </c>
    </row>
    <row r="170" s="2" customFormat="1">
      <c r="A170" s="38"/>
      <c r="B170" s="39"/>
      <c r="C170" s="40"/>
      <c r="D170" s="211" t="s">
        <v>131</v>
      </c>
      <c r="E170" s="40"/>
      <c r="F170" s="212" t="s">
        <v>164</v>
      </c>
      <c r="G170" s="40"/>
      <c r="H170" s="40"/>
      <c r="I170" s="213"/>
      <c r="J170" s="40"/>
      <c r="K170" s="40"/>
      <c r="L170" s="44"/>
      <c r="M170" s="214"/>
      <c r="N170" s="215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131</v>
      </c>
      <c r="AU170" s="17" t="s">
        <v>82</v>
      </c>
    </row>
    <row r="171" s="13" customFormat="1">
      <c r="A171" s="13"/>
      <c r="B171" s="218"/>
      <c r="C171" s="219"/>
      <c r="D171" s="216" t="s">
        <v>147</v>
      </c>
      <c r="E171" s="220" t="s">
        <v>19</v>
      </c>
      <c r="F171" s="221" t="s">
        <v>90</v>
      </c>
      <c r="G171" s="219"/>
      <c r="H171" s="222">
        <v>436.80000000000001</v>
      </c>
      <c r="I171" s="223"/>
      <c r="J171" s="219"/>
      <c r="K171" s="219"/>
      <c r="L171" s="224"/>
      <c r="M171" s="225"/>
      <c r="N171" s="226"/>
      <c r="O171" s="226"/>
      <c r="P171" s="226"/>
      <c r="Q171" s="226"/>
      <c r="R171" s="226"/>
      <c r="S171" s="226"/>
      <c r="T171" s="22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28" t="s">
        <v>147</v>
      </c>
      <c r="AU171" s="228" t="s">
        <v>82</v>
      </c>
      <c r="AV171" s="13" t="s">
        <v>82</v>
      </c>
      <c r="AW171" s="13" t="s">
        <v>32</v>
      </c>
      <c r="AX171" s="13" t="s">
        <v>76</v>
      </c>
      <c r="AY171" s="228" t="s">
        <v>120</v>
      </c>
    </row>
    <row r="172" s="2" customFormat="1" ht="24.15" customHeight="1">
      <c r="A172" s="38"/>
      <c r="B172" s="39"/>
      <c r="C172" s="198" t="s">
        <v>250</v>
      </c>
      <c r="D172" s="198" t="s">
        <v>124</v>
      </c>
      <c r="E172" s="199" t="s">
        <v>251</v>
      </c>
      <c r="F172" s="200" t="s">
        <v>252</v>
      </c>
      <c r="G172" s="201" t="s">
        <v>79</v>
      </c>
      <c r="H172" s="202">
        <v>436.80000000000001</v>
      </c>
      <c r="I172" s="203"/>
      <c r="J172" s="204">
        <f>ROUND(I172*H172,2)</f>
        <v>0</v>
      </c>
      <c r="K172" s="200" t="s">
        <v>19</v>
      </c>
      <c r="L172" s="44"/>
      <c r="M172" s="205" t="s">
        <v>19</v>
      </c>
      <c r="N172" s="206" t="s">
        <v>42</v>
      </c>
      <c r="O172" s="84"/>
      <c r="P172" s="207">
        <f>O172*H172</f>
        <v>0</v>
      </c>
      <c r="Q172" s="207">
        <v>0.34499999999999997</v>
      </c>
      <c r="R172" s="207">
        <f>Q172*H172</f>
        <v>150.696</v>
      </c>
      <c r="S172" s="207">
        <v>0</v>
      </c>
      <c r="T172" s="20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09" t="s">
        <v>129</v>
      </c>
      <c r="AT172" s="209" t="s">
        <v>124</v>
      </c>
      <c r="AU172" s="209" t="s">
        <v>82</v>
      </c>
      <c r="AY172" s="17" t="s">
        <v>120</v>
      </c>
      <c r="BE172" s="210">
        <f>IF(N172="základní",J172,0)</f>
        <v>0</v>
      </c>
      <c r="BF172" s="210">
        <f>IF(N172="snížená",J172,0)</f>
        <v>0</v>
      </c>
      <c r="BG172" s="210">
        <f>IF(N172="zákl. přenesená",J172,0)</f>
        <v>0</v>
      </c>
      <c r="BH172" s="210">
        <f>IF(N172="sníž. přenesená",J172,0)</f>
        <v>0</v>
      </c>
      <c r="BI172" s="210">
        <f>IF(N172="nulová",J172,0)</f>
        <v>0</v>
      </c>
      <c r="BJ172" s="17" t="s">
        <v>76</v>
      </c>
      <c r="BK172" s="210">
        <f>ROUND(I172*H172,2)</f>
        <v>0</v>
      </c>
      <c r="BL172" s="17" t="s">
        <v>129</v>
      </c>
      <c r="BM172" s="209" t="s">
        <v>253</v>
      </c>
    </row>
    <row r="173" s="2" customFormat="1">
      <c r="A173" s="38"/>
      <c r="B173" s="39"/>
      <c r="C173" s="40"/>
      <c r="D173" s="216" t="s">
        <v>145</v>
      </c>
      <c r="E173" s="40"/>
      <c r="F173" s="217" t="s">
        <v>254</v>
      </c>
      <c r="G173" s="40"/>
      <c r="H173" s="40"/>
      <c r="I173" s="213"/>
      <c r="J173" s="40"/>
      <c r="K173" s="40"/>
      <c r="L173" s="44"/>
      <c r="M173" s="214"/>
      <c r="N173" s="215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145</v>
      </c>
      <c r="AU173" s="17" t="s">
        <v>82</v>
      </c>
    </row>
    <row r="174" s="13" customFormat="1">
      <c r="A174" s="13"/>
      <c r="B174" s="218"/>
      <c r="C174" s="219"/>
      <c r="D174" s="216" t="s">
        <v>147</v>
      </c>
      <c r="E174" s="220" t="s">
        <v>19</v>
      </c>
      <c r="F174" s="221" t="s">
        <v>90</v>
      </c>
      <c r="G174" s="219"/>
      <c r="H174" s="222">
        <v>436.80000000000001</v>
      </c>
      <c r="I174" s="223"/>
      <c r="J174" s="219"/>
      <c r="K174" s="219"/>
      <c r="L174" s="224"/>
      <c r="M174" s="225"/>
      <c r="N174" s="226"/>
      <c r="O174" s="226"/>
      <c r="P174" s="226"/>
      <c r="Q174" s="226"/>
      <c r="R174" s="226"/>
      <c r="S174" s="226"/>
      <c r="T174" s="22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28" t="s">
        <v>147</v>
      </c>
      <c r="AU174" s="228" t="s">
        <v>82</v>
      </c>
      <c r="AV174" s="13" t="s">
        <v>82</v>
      </c>
      <c r="AW174" s="13" t="s">
        <v>32</v>
      </c>
      <c r="AX174" s="13" t="s">
        <v>76</v>
      </c>
      <c r="AY174" s="228" t="s">
        <v>120</v>
      </c>
    </row>
    <row r="175" s="12" customFormat="1" ht="22.8" customHeight="1">
      <c r="A175" s="12"/>
      <c r="B175" s="182"/>
      <c r="C175" s="183"/>
      <c r="D175" s="184" t="s">
        <v>70</v>
      </c>
      <c r="E175" s="196" t="s">
        <v>255</v>
      </c>
      <c r="F175" s="196" t="s">
        <v>256</v>
      </c>
      <c r="G175" s="183"/>
      <c r="H175" s="183"/>
      <c r="I175" s="186"/>
      <c r="J175" s="197">
        <f>BK175</f>
        <v>0</v>
      </c>
      <c r="K175" s="183"/>
      <c r="L175" s="188"/>
      <c r="M175" s="189"/>
      <c r="N175" s="190"/>
      <c r="O175" s="190"/>
      <c r="P175" s="191">
        <f>SUM(P176:P193)</f>
        <v>0</v>
      </c>
      <c r="Q175" s="190"/>
      <c r="R175" s="191">
        <f>SUM(R176:R193)</f>
        <v>0</v>
      </c>
      <c r="S175" s="190"/>
      <c r="T175" s="192">
        <f>SUM(T176:T193)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93" t="s">
        <v>76</v>
      </c>
      <c r="AT175" s="194" t="s">
        <v>70</v>
      </c>
      <c r="AU175" s="194" t="s">
        <v>76</v>
      </c>
      <c r="AY175" s="193" t="s">
        <v>120</v>
      </c>
      <c r="BK175" s="195">
        <f>SUM(BK176:BK193)</f>
        <v>0</v>
      </c>
    </row>
    <row r="176" s="2" customFormat="1" ht="16.5" customHeight="1">
      <c r="A176" s="38"/>
      <c r="B176" s="39"/>
      <c r="C176" s="198" t="s">
        <v>81</v>
      </c>
      <c r="D176" s="198" t="s">
        <v>124</v>
      </c>
      <c r="E176" s="199" t="s">
        <v>257</v>
      </c>
      <c r="F176" s="200" t="s">
        <v>258</v>
      </c>
      <c r="G176" s="201" t="s">
        <v>259</v>
      </c>
      <c r="H176" s="202">
        <v>1</v>
      </c>
      <c r="I176" s="203"/>
      <c r="J176" s="204">
        <f>ROUND(I176*H176,2)</f>
        <v>0</v>
      </c>
      <c r="K176" s="200" t="s">
        <v>19</v>
      </c>
      <c r="L176" s="44"/>
      <c r="M176" s="205" t="s">
        <v>19</v>
      </c>
      <c r="N176" s="206" t="s">
        <v>42</v>
      </c>
      <c r="O176" s="84"/>
      <c r="P176" s="207">
        <f>O176*H176</f>
        <v>0</v>
      </c>
      <c r="Q176" s="207">
        <v>0</v>
      </c>
      <c r="R176" s="207">
        <f>Q176*H176</f>
        <v>0</v>
      </c>
      <c r="S176" s="207">
        <v>0</v>
      </c>
      <c r="T176" s="20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09" t="s">
        <v>260</v>
      </c>
      <c r="AT176" s="209" t="s">
        <v>124</v>
      </c>
      <c r="AU176" s="209" t="s">
        <v>82</v>
      </c>
      <c r="AY176" s="17" t="s">
        <v>120</v>
      </c>
      <c r="BE176" s="210">
        <f>IF(N176="základní",J176,0)</f>
        <v>0</v>
      </c>
      <c r="BF176" s="210">
        <f>IF(N176="snížená",J176,0)</f>
        <v>0</v>
      </c>
      <c r="BG176" s="210">
        <f>IF(N176="zákl. přenesená",J176,0)</f>
        <v>0</v>
      </c>
      <c r="BH176" s="210">
        <f>IF(N176="sníž. přenesená",J176,0)</f>
        <v>0</v>
      </c>
      <c r="BI176" s="210">
        <f>IF(N176="nulová",J176,0)</f>
        <v>0</v>
      </c>
      <c r="BJ176" s="17" t="s">
        <v>76</v>
      </c>
      <c r="BK176" s="210">
        <f>ROUND(I176*H176,2)</f>
        <v>0</v>
      </c>
      <c r="BL176" s="17" t="s">
        <v>260</v>
      </c>
      <c r="BM176" s="209" t="s">
        <v>261</v>
      </c>
    </row>
    <row r="177" s="2" customFormat="1" ht="16.5" customHeight="1">
      <c r="A177" s="38"/>
      <c r="B177" s="39"/>
      <c r="C177" s="198" t="s">
        <v>262</v>
      </c>
      <c r="D177" s="198" t="s">
        <v>124</v>
      </c>
      <c r="E177" s="199" t="s">
        <v>263</v>
      </c>
      <c r="F177" s="200" t="s">
        <v>264</v>
      </c>
      <c r="G177" s="201" t="s">
        <v>265</v>
      </c>
      <c r="H177" s="202">
        <v>1</v>
      </c>
      <c r="I177" s="203"/>
      <c r="J177" s="204">
        <f>ROUND(I177*H177,2)</f>
        <v>0</v>
      </c>
      <c r="K177" s="200" t="s">
        <v>128</v>
      </c>
      <c r="L177" s="44"/>
      <c r="M177" s="205" t="s">
        <v>19</v>
      </c>
      <c r="N177" s="206" t="s">
        <v>42</v>
      </c>
      <c r="O177" s="84"/>
      <c r="P177" s="207">
        <f>O177*H177</f>
        <v>0</v>
      </c>
      <c r="Q177" s="207">
        <v>0</v>
      </c>
      <c r="R177" s="207">
        <f>Q177*H177</f>
        <v>0</v>
      </c>
      <c r="S177" s="207">
        <v>0</v>
      </c>
      <c r="T177" s="20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09" t="s">
        <v>260</v>
      </c>
      <c r="AT177" s="209" t="s">
        <v>124</v>
      </c>
      <c r="AU177" s="209" t="s">
        <v>82</v>
      </c>
      <c r="AY177" s="17" t="s">
        <v>120</v>
      </c>
      <c r="BE177" s="210">
        <f>IF(N177="základní",J177,0)</f>
        <v>0</v>
      </c>
      <c r="BF177" s="210">
        <f>IF(N177="snížená",J177,0)</f>
        <v>0</v>
      </c>
      <c r="BG177" s="210">
        <f>IF(N177="zákl. přenesená",J177,0)</f>
        <v>0</v>
      </c>
      <c r="BH177" s="210">
        <f>IF(N177="sníž. přenesená",J177,0)</f>
        <v>0</v>
      </c>
      <c r="BI177" s="210">
        <f>IF(N177="nulová",J177,0)</f>
        <v>0</v>
      </c>
      <c r="BJ177" s="17" t="s">
        <v>76</v>
      </c>
      <c r="BK177" s="210">
        <f>ROUND(I177*H177,2)</f>
        <v>0</v>
      </c>
      <c r="BL177" s="17" t="s">
        <v>260</v>
      </c>
      <c r="BM177" s="209" t="s">
        <v>266</v>
      </c>
    </row>
    <row r="178" s="2" customFormat="1">
      <c r="A178" s="38"/>
      <c r="B178" s="39"/>
      <c r="C178" s="40"/>
      <c r="D178" s="211" t="s">
        <v>131</v>
      </c>
      <c r="E178" s="40"/>
      <c r="F178" s="212" t="s">
        <v>267</v>
      </c>
      <c r="G178" s="40"/>
      <c r="H178" s="40"/>
      <c r="I178" s="213"/>
      <c r="J178" s="40"/>
      <c r="K178" s="40"/>
      <c r="L178" s="44"/>
      <c r="M178" s="214"/>
      <c r="N178" s="215"/>
      <c r="O178" s="84"/>
      <c r="P178" s="84"/>
      <c r="Q178" s="84"/>
      <c r="R178" s="84"/>
      <c r="S178" s="84"/>
      <c r="T178" s="85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131</v>
      </c>
      <c r="AU178" s="17" t="s">
        <v>82</v>
      </c>
    </row>
    <row r="179" s="2" customFormat="1">
      <c r="A179" s="38"/>
      <c r="B179" s="39"/>
      <c r="C179" s="40"/>
      <c r="D179" s="216" t="s">
        <v>145</v>
      </c>
      <c r="E179" s="40"/>
      <c r="F179" s="217" t="s">
        <v>268</v>
      </c>
      <c r="G179" s="40"/>
      <c r="H179" s="40"/>
      <c r="I179" s="213"/>
      <c r="J179" s="40"/>
      <c r="K179" s="40"/>
      <c r="L179" s="44"/>
      <c r="M179" s="214"/>
      <c r="N179" s="215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145</v>
      </c>
      <c r="AU179" s="17" t="s">
        <v>82</v>
      </c>
    </row>
    <row r="180" s="2" customFormat="1" ht="16.5" customHeight="1">
      <c r="A180" s="38"/>
      <c r="B180" s="39"/>
      <c r="C180" s="198" t="s">
        <v>269</v>
      </c>
      <c r="D180" s="198" t="s">
        <v>124</v>
      </c>
      <c r="E180" s="199" t="s">
        <v>270</v>
      </c>
      <c r="F180" s="200" t="s">
        <v>271</v>
      </c>
      <c r="G180" s="201" t="s">
        <v>265</v>
      </c>
      <c r="H180" s="202">
        <v>1</v>
      </c>
      <c r="I180" s="203"/>
      <c r="J180" s="204">
        <f>ROUND(I180*H180,2)</f>
        <v>0</v>
      </c>
      <c r="K180" s="200" t="s">
        <v>128</v>
      </c>
      <c r="L180" s="44"/>
      <c r="M180" s="205" t="s">
        <v>19</v>
      </c>
      <c r="N180" s="206" t="s">
        <v>42</v>
      </c>
      <c r="O180" s="84"/>
      <c r="P180" s="207">
        <f>O180*H180</f>
        <v>0</v>
      </c>
      <c r="Q180" s="207">
        <v>0</v>
      </c>
      <c r="R180" s="207">
        <f>Q180*H180</f>
        <v>0</v>
      </c>
      <c r="S180" s="207">
        <v>0</v>
      </c>
      <c r="T180" s="20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09" t="s">
        <v>260</v>
      </c>
      <c r="AT180" s="209" t="s">
        <v>124</v>
      </c>
      <c r="AU180" s="209" t="s">
        <v>82</v>
      </c>
      <c r="AY180" s="17" t="s">
        <v>120</v>
      </c>
      <c r="BE180" s="210">
        <f>IF(N180="základní",J180,0)</f>
        <v>0</v>
      </c>
      <c r="BF180" s="210">
        <f>IF(N180="snížená",J180,0)</f>
        <v>0</v>
      </c>
      <c r="BG180" s="210">
        <f>IF(N180="zákl. přenesená",J180,0)</f>
        <v>0</v>
      </c>
      <c r="BH180" s="210">
        <f>IF(N180="sníž. přenesená",J180,0)</f>
        <v>0</v>
      </c>
      <c r="BI180" s="210">
        <f>IF(N180="nulová",J180,0)</f>
        <v>0</v>
      </c>
      <c r="BJ180" s="17" t="s">
        <v>76</v>
      </c>
      <c r="BK180" s="210">
        <f>ROUND(I180*H180,2)</f>
        <v>0</v>
      </c>
      <c r="BL180" s="17" t="s">
        <v>260</v>
      </c>
      <c r="BM180" s="209" t="s">
        <v>272</v>
      </c>
    </row>
    <row r="181" s="2" customFormat="1">
      <c r="A181" s="38"/>
      <c r="B181" s="39"/>
      <c r="C181" s="40"/>
      <c r="D181" s="211" t="s">
        <v>131</v>
      </c>
      <c r="E181" s="40"/>
      <c r="F181" s="212" t="s">
        <v>273</v>
      </c>
      <c r="G181" s="40"/>
      <c r="H181" s="40"/>
      <c r="I181" s="213"/>
      <c r="J181" s="40"/>
      <c r="K181" s="40"/>
      <c r="L181" s="44"/>
      <c r="M181" s="214"/>
      <c r="N181" s="215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131</v>
      </c>
      <c r="AU181" s="17" t="s">
        <v>82</v>
      </c>
    </row>
    <row r="182" s="2" customFormat="1">
      <c r="A182" s="38"/>
      <c r="B182" s="39"/>
      <c r="C182" s="40"/>
      <c r="D182" s="216" t="s">
        <v>145</v>
      </c>
      <c r="E182" s="40"/>
      <c r="F182" s="217" t="s">
        <v>274</v>
      </c>
      <c r="G182" s="40"/>
      <c r="H182" s="40"/>
      <c r="I182" s="213"/>
      <c r="J182" s="40"/>
      <c r="K182" s="40"/>
      <c r="L182" s="44"/>
      <c r="M182" s="214"/>
      <c r="N182" s="215"/>
      <c r="O182" s="84"/>
      <c r="P182" s="84"/>
      <c r="Q182" s="84"/>
      <c r="R182" s="84"/>
      <c r="S182" s="84"/>
      <c r="T182" s="85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145</v>
      </c>
      <c r="AU182" s="17" t="s">
        <v>82</v>
      </c>
    </row>
    <row r="183" s="2" customFormat="1" ht="16.5" customHeight="1">
      <c r="A183" s="38"/>
      <c r="B183" s="39"/>
      <c r="C183" s="198" t="s">
        <v>275</v>
      </c>
      <c r="D183" s="198" t="s">
        <v>124</v>
      </c>
      <c r="E183" s="199" t="s">
        <v>276</v>
      </c>
      <c r="F183" s="200" t="s">
        <v>277</v>
      </c>
      <c r="G183" s="201" t="s">
        <v>265</v>
      </c>
      <c r="H183" s="202">
        <v>1</v>
      </c>
      <c r="I183" s="203"/>
      <c r="J183" s="204">
        <f>ROUND(I183*H183,2)</f>
        <v>0</v>
      </c>
      <c r="K183" s="200" t="s">
        <v>19</v>
      </c>
      <c r="L183" s="44"/>
      <c r="M183" s="205" t="s">
        <v>19</v>
      </c>
      <c r="N183" s="206" t="s">
        <v>42</v>
      </c>
      <c r="O183" s="84"/>
      <c r="P183" s="207">
        <f>O183*H183</f>
        <v>0</v>
      </c>
      <c r="Q183" s="207">
        <v>0</v>
      </c>
      <c r="R183" s="207">
        <f>Q183*H183</f>
        <v>0</v>
      </c>
      <c r="S183" s="207">
        <v>0</v>
      </c>
      <c r="T183" s="20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09" t="s">
        <v>260</v>
      </c>
      <c r="AT183" s="209" t="s">
        <v>124</v>
      </c>
      <c r="AU183" s="209" t="s">
        <v>82</v>
      </c>
      <c r="AY183" s="17" t="s">
        <v>120</v>
      </c>
      <c r="BE183" s="210">
        <f>IF(N183="základní",J183,0)</f>
        <v>0</v>
      </c>
      <c r="BF183" s="210">
        <f>IF(N183="snížená",J183,0)</f>
        <v>0</v>
      </c>
      <c r="BG183" s="210">
        <f>IF(N183="zákl. přenesená",J183,0)</f>
        <v>0</v>
      </c>
      <c r="BH183" s="210">
        <f>IF(N183="sníž. přenesená",J183,0)</f>
        <v>0</v>
      </c>
      <c r="BI183" s="210">
        <f>IF(N183="nulová",J183,0)</f>
        <v>0</v>
      </c>
      <c r="BJ183" s="17" t="s">
        <v>76</v>
      </c>
      <c r="BK183" s="210">
        <f>ROUND(I183*H183,2)</f>
        <v>0</v>
      </c>
      <c r="BL183" s="17" t="s">
        <v>260</v>
      </c>
      <c r="BM183" s="209" t="s">
        <v>278</v>
      </c>
    </row>
    <row r="184" s="2" customFormat="1" ht="16.5" customHeight="1">
      <c r="A184" s="38"/>
      <c r="B184" s="39"/>
      <c r="C184" s="198" t="s">
        <v>217</v>
      </c>
      <c r="D184" s="198" t="s">
        <v>124</v>
      </c>
      <c r="E184" s="199" t="s">
        <v>279</v>
      </c>
      <c r="F184" s="200" t="s">
        <v>280</v>
      </c>
      <c r="G184" s="201" t="s">
        <v>265</v>
      </c>
      <c r="H184" s="202">
        <v>1</v>
      </c>
      <c r="I184" s="203"/>
      <c r="J184" s="204">
        <f>ROUND(I184*H184,2)</f>
        <v>0</v>
      </c>
      <c r="K184" s="200" t="s">
        <v>128</v>
      </c>
      <c r="L184" s="44"/>
      <c r="M184" s="205" t="s">
        <v>19</v>
      </c>
      <c r="N184" s="206" t="s">
        <v>42</v>
      </c>
      <c r="O184" s="84"/>
      <c r="P184" s="207">
        <f>O184*H184</f>
        <v>0</v>
      </c>
      <c r="Q184" s="207">
        <v>0</v>
      </c>
      <c r="R184" s="207">
        <f>Q184*H184</f>
        <v>0</v>
      </c>
      <c r="S184" s="207">
        <v>0</v>
      </c>
      <c r="T184" s="20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09" t="s">
        <v>260</v>
      </c>
      <c r="AT184" s="209" t="s">
        <v>124</v>
      </c>
      <c r="AU184" s="209" t="s">
        <v>82</v>
      </c>
      <c r="AY184" s="17" t="s">
        <v>120</v>
      </c>
      <c r="BE184" s="210">
        <f>IF(N184="základní",J184,0)</f>
        <v>0</v>
      </c>
      <c r="BF184" s="210">
        <f>IF(N184="snížená",J184,0)</f>
        <v>0</v>
      </c>
      <c r="BG184" s="210">
        <f>IF(N184="zákl. přenesená",J184,0)</f>
        <v>0</v>
      </c>
      <c r="BH184" s="210">
        <f>IF(N184="sníž. přenesená",J184,0)</f>
        <v>0</v>
      </c>
      <c r="BI184" s="210">
        <f>IF(N184="nulová",J184,0)</f>
        <v>0</v>
      </c>
      <c r="BJ184" s="17" t="s">
        <v>76</v>
      </c>
      <c r="BK184" s="210">
        <f>ROUND(I184*H184,2)</f>
        <v>0</v>
      </c>
      <c r="BL184" s="17" t="s">
        <v>260</v>
      </c>
      <c r="BM184" s="209" t="s">
        <v>281</v>
      </c>
    </row>
    <row r="185" s="2" customFormat="1">
      <c r="A185" s="38"/>
      <c r="B185" s="39"/>
      <c r="C185" s="40"/>
      <c r="D185" s="211" t="s">
        <v>131</v>
      </c>
      <c r="E185" s="40"/>
      <c r="F185" s="212" t="s">
        <v>282</v>
      </c>
      <c r="G185" s="40"/>
      <c r="H185" s="40"/>
      <c r="I185" s="213"/>
      <c r="J185" s="40"/>
      <c r="K185" s="40"/>
      <c r="L185" s="44"/>
      <c r="M185" s="214"/>
      <c r="N185" s="215"/>
      <c r="O185" s="84"/>
      <c r="P185" s="84"/>
      <c r="Q185" s="84"/>
      <c r="R185" s="84"/>
      <c r="S185" s="84"/>
      <c r="T185" s="85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131</v>
      </c>
      <c r="AU185" s="17" t="s">
        <v>82</v>
      </c>
    </row>
    <row r="186" s="2" customFormat="1">
      <c r="A186" s="38"/>
      <c r="B186" s="39"/>
      <c r="C186" s="40"/>
      <c r="D186" s="216" t="s">
        <v>145</v>
      </c>
      <c r="E186" s="40"/>
      <c r="F186" s="217" t="s">
        <v>283</v>
      </c>
      <c r="G186" s="40"/>
      <c r="H186" s="40"/>
      <c r="I186" s="213"/>
      <c r="J186" s="40"/>
      <c r="K186" s="40"/>
      <c r="L186" s="44"/>
      <c r="M186" s="214"/>
      <c r="N186" s="215"/>
      <c r="O186" s="84"/>
      <c r="P186" s="84"/>
      <c r="Q186" s="84"/>
      <c r="R186" s="84"/>
      <c r="S186" s="84"/>
      <c r="T186" s="85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145</v>
      </c>
      <c r="AU186" s="17" t="s">
        <v>82</v>
      </c>
    </row>
    <row r="187" s="2" customFormat="1" ht="16.5" customHeight="1">
      <c r="A187" s="38"/>
      <c r="B187" s="39"/>
      <c r="C187" s="198" t="s">
        <v>284</v>
      </c>
      <c r="D187" s="198" t="s">
        <v>124</v>
      </c>
      <c r="E187" s="199" t="s">
        <v>285</v>
      </c>
      <c r="F187" s="200" t="s">
        <v>286</v>
      </c>
      <c r="G187" s="201" t="s">
        <v>265</v>
      </c>
      <c r="H187" s="202">
        <v>1</v>
      </c>
      <c r="I187" s="203"/>
      <c r="J187" s="204">
        <f>ROUND(I187*H187,2)</f>
        <v>0</v>
      </c>
      <c r="K187" s="200" t="s">
        <v>128</v>
      </c>
      <c r="L187" s="44"/>
      <c r="M187" s="205" t="s">
        <v>19</v>
      </c>
      <c r="N187" s="206" t="s">
        <v>42</v>
      </c>
      <c r="O187" s="84"/>
      <c r="P187" s="207">
        <f>O187*H187</f>
        <v>0</v>
      </c>
      <c r="Q187" s="207">
        <v>0</v>
      </c>
      <c r="R187" s="207">
        <f>Q187*H187</f>
        <v>0</v>
      </c>
      <c r="S187" s="207">
        <v>0</v>
      </c>
      <c r="T187" s="20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09" t="s">
        <v>260</v>
      </c>
      <c r="AT187" s="209" t="s">
        <v>124</v>
      </c>
      <c r="AU187" s="209" t="s">
        <v>82</v>
      </c>
      <c r="AY187" s="17" t="s">
        <v>120</v>
      </c>
      <c r="BE187" s="210">
        <f>IF(N187="základní",J187,0)</f>
        <v>0</v>
      </c>
      <c r="BF187" s="210">
        <f>IF(N187="snížená",J187,0)</f>
        <v>0</v>
      </c>
      <c r="BG187" s="210">
        <f>IF(N187="zákl. přenesená",J187,0)</f>
        <v>0</v>
      </c>
      <c r="BH187" s="210">
        <f>IF(N187="sníž. přenesená",J187,0)</f>
        <v>0</v>
      </c>
      <c r="BI187" s="210">
        <f>IF(N187="nulová",J187,0)</f>
        <v>0</v>
      </c>
      <c r="BJ187" s="17" t="s">
        <v>76</v>
      </c>
      <c r="BK187" s="210">
        <f>ROUND(I187*H187,2)</f>
        <v>0</v>
      </c>
      <c r="BL187" s="17" t="s">
        <v>260</v>
      </c>
      <c r="BM187" s="209" t="s">
        <v>287</v>
      </c>
    </row>
    <row r="188" s="2" customFormat="1">
      <c r="A188" s="38"/>
      <c r="B188" s="39"/>
      <c r="C188" s="40"/>
      <c r="D188" s="211" t="s">
        <v>131</v>
      </c>
      <c r="E188" s="40"/>
      <c r="F188" s="212" t="s">
        <v>288</v>
      </c>
      <c r="G188" s="40"/>
      <c r="H188" s="40"/>
      <c r="I188" s="213"/>
      <c r="J188" s="40"/>
      <c r="K188" s="40"/>
      <c r="L188" s="44"/>
      <c r="M188" s="214"/>
      <c r="N188" s="215"/>
      <c r="O188" s="84"/>
      <c r="P188" s="84"/>
      <c r="Q188" s="84"/>
      <c r="R188" s="84"/>
      <c r="S188" s="84"/>
      <c r="T188" s="85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131</v>
      </c>
      <c r="AU188" s="17" t="s">
        <v>82</v>
      </c>
    </row>
    <row r="189" s="2" customFormat="1" ht="16.5" customHeight="1">
      <c r="A189" s="38"/>
      <c r="B189" s="39"/>
      <c r="C189" s="198" t="s">
        <v>289</v>
      </c>
      <c r="D189" s="198" t="s">
        <v>124</v>
      </c>
      <c r="E189" s="199" t="s">
        <v>290</v>
      </c>
      <c r="F189" s="200" t="s">
        <v>291</v>
      </c>
      <c r="G189" s="201" t="s">
        <v>265</v>
      </c>
      <c r="H189" s="202">
        <v>1</v>
      </c>
      <c r="I189" s="203"/>
      <c r="J189" s="204">
        <f>ROUND(I189*H189,2)</f>
        <v>0</v>
      </c>
      <c r="K189" s="200" t="s">
        <v>128</v>
      </c>
      <c r="L189" s="44"/>
      <c r="M189" s="205" t="s">
        <v>19</v>
      </c>
      <c r="N189" s="206" t="s">
        <v>42</v>
      </c>
      <c r="O189" s="84"/>
      <c r="P189" s="207">
        <f>O189*H189</f>
        <v>0</v>
      </c>
      <c r="Q189" s="207">
        <v>0</v>
      </c>
      <c r="R189" s="207">
        <f>Q189*H189</f>
        <v>0</v>
      </c>
      <c r="S189" s="207">
        <v>0</v>
      </c>
      <c r="T189" s="20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09" t="s">
        <v>260</v>
      </c>
      <c r="AT189" s="209" t="s">
        <v>124</v>
      </c>
      <c r="AU189" s="209" t="s">
        <v>82</v>
      </c>
      <c r="AY189" s="17" t="s">
        <v>120</v>
      </c>
      <c r="BE189" s="210">
        <f>IF(N189="základní",J189,0)</f>
        <v>0</v>
      </c>
      <c r="BF189" s="210">
        <f>IF(N189="snížená",J189,0)</f>
        <v>0</v>
      </c>
      <c r="BG189" s="210">
        <f>IF(N189="zákl. přenesená",J189,0)</f>
        <v>0</v>
      </c>
      <c r="BH189" s="210">
        <f>IF(N189="sníž. přenesená",J189,0)</f>
        <v>0</v>
      </c>
      <c r="BI189" s="210">
        <f>IF(N189="nulová",J189,0)</f>
        <v>0</v>
      </c>
      <c r="BJ189" s="17" t="s">
        <v>76</v>
      </c>
      <c r="BK189" s="210">
        <f>ROUND(I189*H189,2)</f>
        <v>0</v>
      </c>
      <c r="BL189" s="17" t="s">
        <v>260</v>
      </c>
      <c r="BM189" s="209" t="s">
        <v>292</v>
      </c>
    </row>
    <row r="190" s="2" customFormat="1">
      <c r="A190" s="38"/>
      <c r="B190" s="39"/>
      <c r="C190" s="40"/>
      <c r="D190" s="211" t="s">
        <v>131</v>
      </c>
      <c r="E190" s="40"/>
      <c r="F190" s="212" t="s">
        <v>293</v>
      </c>
      <c r="G190" s="40"/>
      <c r="H190" s="40"/>
      <c r="I190" s="213"/>
      <c r="J190" s="40"/>
      <c r="K190" s="40"/>
      <c r="L190" s="44"/>
      <c r="M190" s="214"/>
      <c r="N190" s="215"/>
      <c r="O190" s="84"/>
      <c r="P190" s="84"/>
      <c r="Q190" s="84"/>
      <c r="R190" s="84"/>
      <c r="S190" s="84"/>
      <c r="T190" s="85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131</v>
      </c>
      <c r="AU190" s="17" t="s">
        <v>82</v>
      </c>
    </row>
    <row r="191" s="2" customFormat="1">
      <c r="A191" s="38"/>
      <c r="B191" s="39"/>
      <c r="C191" s="40"/>
      <c r="D191" s="216" t="s">
        <v>145</v>
      </c>
      <c r="E191" s="40"/>
      <c r="F191" s="217" t="s">
        <v>294</v>
      </c>
      <c r="G191" s="40"/>
      <c r="H191" s="40"/>
      <c r="I191" s="213"/>
      <c r="J191" s="40"/>
      <c r="K191" s="40"/>
      <c r="L191" s="44"/>
      <c r="M191" s="214"/>
      <c r="N191" s="215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145</v>
      </c>
      <c r="AU191" s="17" t="s">
        <v>82</v>
      </c>
    </row>
    <row r="192" s="2" customFormat="1" ht="16.5" customHeight="1">
      <c r="A192" s="38"/>
      <c r="B192" s="39"/>
      <c r="C192" s="198" t="s">
        <v>295</v>
      </c>
      <c r="D192" s="198" t="s">
        <v>124</v>
      </c>
      <c r="E192" s="199" t="s">
        <v>296</v>
      </c>
      <c r="F192" s="200" t="s">
        <v>297</v>
      </c>
      <c r="G192" s="201" t="s">
        <v>265</v>
      </c>
      <c r="H192" s="202">
        <v>1</v>
      </c>
      <c r="I192" s="203"/>
      <c r="J192" s="204">
        <f>ROUND(I192*H192,2)</f>
        <v>0</v>
      </c>
      <c r="K192" s="200" t="s">
        <v>128</v>
      </c>
      <c r="L192" s="44"/>
      <c r="M192" s="205" t="s">
        <v>19</v>
      </c>
      <c r="N192" s="206" t="s">
        <v>42</v>
      </c>
      <c r="O192" s="84"/>
      <c r="P192" s="207">
        <f>O192*H192</f>
        <v>0</v>
      </c>
      <c r="Q192" s="207">
        <v>0</v>
      </c>
      <c r="R192" s="207">
        <f>Q192*H192</f>
        <v>0</v>
      </c>
      <c r="S192" s="207">
        <v>0</v>
      </c>
      <c r="T192" s="20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09" t="s">
        <v>260</v>
      </c>
      <c r="AT192" s="209" t="s">
        <v>124</v>
      </c>
      <c r="AU192" s="209" t="s">
        <v>82</v>
      </c>
      <c r="AY192" s="17" t="s">
        <v>120</v>
      </c>
      <c r="BE192" s="210">
        <f>IF(N192="základní",J192,0)</f>
        <v>0</v>
      </c>
      <c r="BF192" s="210">
        <f>IF(N192="snížená",J192,0)</f>
        <v>0</v>
      </c>
      <c r="BG192" s="210">
        <f>IF(N192="zákl. přenesená",J192,0)</f>
        <v>0</v>
      </c>
      <c r="BH192" s="210">
        <f>IF(N192="sníž. přenesená",J192,0)</f>
        <v>0</v>
      </c>
      <c r="BI192" s="210">
        <f>IF(N192="nulová",J192,0)</f>
        <v>0</v>
      </c>
      <c r="BJ192" s="17" t="s">
        <v>76</v>
      </c>
      <c r="BK192" s="210">
        <f>ROUND(I192*H192,2)</f>
        <v>0</v>
      </c>
      <c r="BL192" s="17" t="s">
        <v>260</v>
      </c>
      <c r="BM192" s="209" t="s">
        <v>298</v>
      </c>
    </row>
    <row r="193" s="2" customFormat="1">
      <c r="A193" s="38"/>
      <c r="B193" s="39"/>
      <c r="C193" s="40"/>
      <c r="D193" s="211" t="s">
        <v>131</v>
      </c>
      <c r="E193" s="40"/>
      <c r="F193" s="212" t="s">
        <v>299</v>
      </c>
      <c r="G193" s="40"/>
      <c r="H193" s="40"/>
      <c r="I193" s="213"/>
      <c r="J193" s="40"/>
      <c r="K193" s="40"/>
      <c r="L193" s="44"/>
      <c r="M193" s="214"/>
      <c r="N193" s="215"/>
      <c r="O193" s="84"/>
      <c r="P193" s="84"/>
      <c r="Q193" s="84"/>
      <c r="R193" s="84"/>
      <c r="S193" s="84"/>
      <c r="T193" s="85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131</v>
      </c>
      <c r="AU193" s="17" t="s">
        <v>82</v>
      </c>
    </row>
    <row r="194" s="12" customFormat="1" ht="22.8" customHeight="1">
      <c r="A194" s="12"/>
      <c r="B194" s="182"/>
      <c r="C194" s="183"/>
      <c r="D194" s="184" t="s">
        <v>70</v>
      </c>
      <c r="E194" s="196" t="s">
        <v>300</v>
      </c>
      <c r="F194" s="196" t="s">
        <v>301</v>
      </c>
      <c r="G194" s="183"/>
      <c r="H194" s="183"/>
      <c r="I194" s="186"/>
      <c r="J194" s="197">
        <f>BK194</f>
        <v>0</v>
      </c>
      <c r="K194" s="183"/>
      <c r="L194" s="188"/>
      <c r="M194" s="189"/>
      <c r="N194" s="190"/>
      <c r="O194" s="190"/>
      <c r="P194" s="191">
        <f>SUM(P195:P231)</f>
        <v>0</v>
      </c>
      <c r="Q194" s="190"/>
      <c r="R194" s="191">
        <f>SUM(R195:R231)</f>
        <v>218.1582224</v>
      </c>
      <c r="S194" s="190"/>
      <c r="T194" s="192">
        <f>SUM(T195:T231)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93" t="s">
        <v>76</v>
      </c>
      <c r="AT194" s="194" t="s">
        <v>70</v>
      </c>
      <c r="AU194" s="194" t="s">
        <v>76</v>
      </c>
      <c r="AY194" s="193" t="s">
        <v>120</v>
      </c>
      <c r="BK194" s="195">
        <f>SUM(BK195:BK231)</f>
        <v>0</v>
      </c>
    </row>
    <row r="195" s="2" customFormat="1" ht="24.15" customHeight="1">
      <c r="A195" s="38"/>
      <c r="B195" s="39"/>
      <c r="C195" s="198" t="s">
        <v>302</v>
      </c>
      <c r="D195" s="198" t="s">
        <v>124</v>
      </c>
      <c r="E195" s="199" t="s">
        <v>303</v>
      </c>
      <c r="F195" s="200" t="s">
        <v>304</v>
      </c>
      <c r="G195" s="201" t="s">
        <v>79</v>
      </c>
      <c r="H195" s="202">
        <v>20.399999999999999</v>
      </c>
      <c r="I195" s="203"/>
      <c r="J195" s="204">
        <f>ROUND(I195*H195,2)</f>
        <v>0</v>
      </c>
      <c r="K195" s="200" t="s">
        <v>19</v>
      </c>
      <c r="L195" s="44"/>
      <c r="M195" s="205" t="s">
        <v>19</v>
      </c>
      <c r="N195" s="206" t="s">
        <v>42</v>
      </c>
      <c r="O195" s="84"/>
      <c r="P195" s="207">
        <f>O195*H195</f>
        <v>0</v>
      </c>
      <c r="Q195" s="207">
        <v>0.34499999999999997</v>
      </c>
      <c r="R195" s="207">
        <f>Q195*H195</f>
        <v>7.0379999999999994</v>
      </c>
      <c r="S195" s="207">
        <v>0</v>
      </c>
      <c r="T195" s="20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09" t="s">
        <v>129</v>
      </c>
      <c r="AT195" s="209" t="s">
        <v>124</v>
      </c>
      <c r="AU195" s="209" t="s">
        <v>82</v>
      </c>
      <c r="AY195" s="17" t="s">
        <v>120</v>
      </c>
      <c r="BE195" s="210">
        <f>IF(N195="základní",J195,0)</f>
        <v>0</v>
      </c>
      <c r="BF195" s="210">
        <f>IF(N195="snížená",J195,0)</f>
        <v>0</v>
      </c>
      <c r="BG195" s="210">
        <f>IF(N195="zákl. přenesená",J195,0)</f>
        <v>0</v>
      </c>
      <c r="BH195" s="210">
        <f>IF(N195="sníž. přenesená",J195,0)</f>
        <v>0</v>
      </c>
      <c r="BI195" s="210">
        <f>IF(N195="nulová",J195,0)</f>
        <v>0</v>
      </c>
      <c r="BJ195" s="17" t="s">
        <v>76</v>
      </c>
      <c r="BK195" s="210">
        <f>ROUND(I195*H195,2)</f>
        <v>0</v>
      </c>
      <c r="BL195" s="17" t="s">
        <v>129</v>
      </c>
      <c r="BM195" s="209" t="s">
        <v>305</v>
      </c>
    </row>
    <row r="196" s="2" customFormat="1">
      <c r="A196" s="38"/>
      <c r="B196" s="39"/>
      <c r="C196" s="40"/>
      <c r="D196" s="216" t="s">
        <v>145</v>
      </c>
      <c r="E196" s="40"/>
      <c r="F196" s="217" t="s">
        <v>306</v>
      </c>
      <c r="G196" s="40"/>
      <c r="H196" s="40"/>
      <c r="I196" s="213"/>
      <c r="J196" s="40"/>
      <c r="K196" s="40"/>
      <c r="L196" s="44"/>
      <c r="M196" s="214"/>
      <c r="N196" s="215"/>
      <c r="O196" s="84"/>
      <c r="P196" s="84"/>
      <c r="Q196" s="84"/>
      <c r="R196" s="84"/>
      <c r="S196" s="84"/>
      <c r="T196" s="85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145</v>
      </c>
      <c r="AU196" s="17" t="s">
        <v>82</v>
      </c>
    </row>
    <row r="197" s="13" customFormat="1">
      <c r="A197" s="13"/>
      <c r="B197" s="218"/>
      <c r="C197" s="219"/>
      <c r="D197" s="216" t="s">
        <v>147</v>
      </c>
      <c r="E197" s="220" t="s">
        <v>19</v>
      </c>
      <c r="F197" s="221" t="s">
        <v>154</v>
      </c>
      <c r="G197" s="219"/>
      <c r="H197" s="222">
        <v>20.399999999999999</v>
      </c>
      <c r="I197" s="223"/>
      <c r="J197" s="219"/>
      <c r="K197" s="219"/>
      <c r="L197" s="224"/>
      <c r="M197" s="225"/>
      <c r="N197" s="226"/>
      <c r="O197" s="226"/>
      <c r="P197" s="226"/>
      <c r="Q197" s="226"/>
      <c r="R197" s="226"/>
      <c r="S197" s="226"/>
      <c r="T197" s="22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28" t="s">
        <v>147</v>
      </c>
      <c r="AU197" s="228" t="s">
        <v>82</v>
      </c>
      <c r="AV197" s="13" t="s">
        <v>82</v>
      </c>
      <c r="AW197" s="13" t="s">
        <v>32</v>
      </c>
      <c r="AX197" s="13" t="s">
        <v>76</v>
      </c>
      <c r="AY197" s="228" t="s">
        <v>120</v>
      </c>
    </row>
    <row r="198" s="2" customFormat="1" ht="24.15" customHeight="1">
      <c r="A198" s="38"/>
      <c r="B198" s="39"/>
      <c r="C198" s="198" t="s">
        <v>307</v>
      </c>
      <c r="D198" s="198" t="s">
        <v>124</v>
      </c>
      <c r="E198" s="199" t="s">
        <v>308</v>
      </c>
      <c r="F198" s="200" t="s">
        <v>309</v>
      </c>
      <c r="G198" s="201" t="s">
        <v>79</v>
      </c>
      <c r="H198" s="202">
        <v>245.03999999999999</v>
      </c>
      <c r="I198" s="203"/>
      <c r="J198" s="204">
        <f>ROUND(I198*H198,2)</f>
        <v>0</v>
      </c>
      <c r="K198" s="200" t="s">
        <v>19</v>
      </c>
      <c r="L198" s="44"/>
      <c r="M198" s="205" t="s">
        <v>19</v>
      </c>
      <c r="N198" s="206" t="s">
        <v>42</v>
      </c>
      <c r="O198" s="84"/>
      <c r="P198" s="207">
        <f>O198*H198</f>
        <v>0</v>
      </c>
      <c r="Q198" s="207">
        <v>0.34499999999999997</v>
      </c>
      <c r="R198" s="207">
        <f>Q198*H198</f>
        <v>84.538799999999995</v>
      </c>
      <c r="S198" s="207">
        <v>0</v>
      </c>
      <c r="T198" s="20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09" t="s">
        <v>129</v>
      </c>
      <c r="AT198" s="209" t="s">
        <v>124</v>
      </c>
      <c r="AU198" s="209" t="s">
        <v>82</v>
      </c>
      <c r="AY198" s="17" t="s">
        <v>120</v>
      </c>
      <c r="BE198" s="210">
        <f>IF(N198="základní",J198,0)</f>
        <v>0</v>
      </c>
      <c r="BF198" s="210">
        <f>IF(N198="snížená",J198,0)</f>
        <v>0</v>
      </c>
      <c r="BG198" s="210">
        <f>IF(N198="zákl. přenesená",J198,0)</f>
        <v>0</v>
      </c>
      <c r="BH198" s="210">
        <f>IF(N198="sníž. přenesená",J198,0)</f>
        <v>0</v>
      </c>
      <c r="BI198" s="210">
        <f>IF(N198="nulová",J198,0)</f>
        <v>0</v>
      </c>
      <c r="BJ198" s="17" t="s">
        <v>76</v>
      </c>
      <c r="BK198" s="210">
        <f>ROUND(I198*H198,2)</f>
        <v>0</v>
      </c>
      <c r="BL198" s="17" t="s">
        <v>129</v>
      </c>
      <c r="BM198" s="209" t="s">
        <v>310</v>
      </c>
    </row>
    <row r="199" s="2" customFormat="1">
      <c r="A199" s="38"/>
      <c r="B199" s="39"/>
      <c r="C199" s="40"/>
      <c r="D199" s="216" t="s">
        <v>145</v>
      </c>
      <c r="E199" s="40"/>
      <c r="F199" s="217" t="s">
        <v>311</v>
      </c>
      <c r="G199" s="40"/>
      <c r="H199" s="40"/>
      <c r="I199" s="213"/>
      <c r="J199" s="40"/>
      <c r="K199" s="40"/>
      <c r="L199" s="44"/>
      <c r="M199" s="214"/>
      <c r="N199" s="215"/>
      <c r="O199" s="84"/>
      <c r="P199" s="84"/>
      <c r="Q199" s="84"/>
      <c r="R199" s="84"/>
      <c r="S199" s="84"/>
      <c r="T199" s="85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145</v>
      </c>
      <c r="AU199" s="17" t="s">
        <v>82</v>
      </c>
    </row>
    <row r="200" s="13" customFormat="1">
      <c r="A200" s="13"/>
      <c r="B200" s="218"/>
      <c r="C200" s="219"/>
      <c r="D200" s="216" t="s">
        <v>147</v>
      </c>
      <c r="E200" s="220" t="s">
        <v>19</v>
      </c>
      <c r="F200" s="221" t="s">
        <v>177</v>
      </c>
      <c r="G200" s="219"/>
      <c r="H200" s="222">
        <v>245.03999999999999</v>
      </c>
      <c r="I200" s="223"/>
      <c r="J200" s="219"/>
      <c r="K200" s="219"/>
      <c r="L200" s="224"/>
      <c r="M200" s="225"/>
      <c r="N200" s="226"/>
      <c r="O200" s="226"/>
      <c r="P200" s="226"/>
      <c r="Q200" s="226"/>
      <c r="R200" s="226"/>
      <c r="S200" s="226"/>
      <c r="T200" s="22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28" t="s">
        <v>147</v>
      </c>
      <c r="AU200" s="228" t="s">
        <v>82</v>
      </c>
      <c r="AV200" s="13" t="s">
        <v>82</v>
      </c>
      <c r="AW200" s="13" t="s">
        <v>32</v>
      </c>
      <c r="AX200" s="13" t="s">
        <v>76</v>
      </c>
      <c r="AY200" s="228" t="s">
        <v>120</v>
      </c>
    </row>
    <row r="201" s="2" customFormat="1" ht="24.15" customHeight="1">
      <c r="A201" s="38"/>
      <c r="B201" s="39"/>
      <c r="C201" s="198" t="s">
        <v>312</v>
      </c>
      <c r="D201" s="198" t="s">
        <v>124</v>
      </c>
      <c r="E201" s="199" t="s">
        <v>308</v>
      </c>
      <c r="F201" s="200" t="s">
        <v>309</v>
      </c>
      <c r="G201" s="201" t="s">
        <v>79</v>
      </c>
      <c r="H201" s="202">
        <v>121.2</v>
      </c>
      <c r="I201" s="203"/>
      <c r="J201" s="204">
        <f>ROUND(I201*H201,2)</f>
        <v>0</v>
      </c>
      <c r="K201" s="200" t="s">
        <v>19</v>
      </c>
      <c r="L201" s="44"/>
      <c r="M201" s="205" t="s">
        <v>19</v>
      </c>
      <c r="N201" s="206" t="s">
        <v>42</v>
      </c>
      <c r="O201" s="84"/>
      <c r="P201" s="207">
        <f>O201*H201</f>
        <v>0</v>
      </c>
      <c r="Q201" s="207">
        <v>0.34499999999999997</v>
      </c>
      <c r="R201" s="207">
        <f>Q201*H201</f>
        <v>41.814</v>
      </c>
      <c r="S201" s="207">
        <v>0</v>
      </c>
      <c r="T201" s="20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09" t="s">
        <v>129</v>
      </c>
      <c r="AT201" s="209" t="s">
        <v>124</v>
      </c>
      <c r="AU201" s="209" t="s">
        <v>82</v>
      </c>
      <c r="AY201" s="17" t="s">
        <v>120</v>
      </c>
      <c r="BE201" s="210">
        <f>IF(N201="základní",J201,0)</f>
        <v>0</v>
      </c>
      <c r="BF201" s="210">
        <f>IF(N201="snížená",J201,0)</f>
        <v>0</v>
      </c>
      <c r="BG201" s="210">
        <f>IF(N201="zákl. přenesená",J201,0)</f>
        <v>0</v>
      </c>
      <c r="BH201" s="210">
        <f>IF(N201="sníž. přenesená",J201,0)</f>
        <v>0</v>
      </c>
      <c r="BI201" s="210">
        <f>IF(N201="nulová",J201,0)</f>
        <v>0</v>
      </c>
      <c r="BJ201" s="17" t="s">
        <v>76</v>
      </c>
      <c r="BK201" s="210">
        <f>ROUND(I201*H201,2)</f>
        <v>0</v>
      </c>
      <c r="BL201" s="17" t="s">
        <v>129</v>
      </c>
      <c r="BM201" s="209" t="s">
        <v>313</v>
      </c>
    </row>
    <row r="202" s="2" customFormat="1">
      <c r="A202" s="38"/>
      <c r="B202" s="39"/>
      <c r="C202" s="40"/>
      <c r="D202" s="216" t="s">
        <v>145</v>
      </c>
      <c r="E202" s="40"/>
      <c r="F202" s="217" t="s">
        <v>314</v>
      </c>
      <c r="G202" s="40"/>
      <c r="H202" s="40"/>
      <c r="I202" s="213"/>
      <c r="J202" s="40"/>
      <c r="K202" s="40"/>
      <c r="L202" s="44"/>
      <c r="M202" s="214"/>
      <c r="N202" s="215"/>
      <c r="O202" s="84"/>
      <c r="P202" s="84"/>
      <c r="Q202" s="84"/>
      <c r="R202" s="84"/>
      <c r="S202" s="84"/>
      <c r="T202" s="85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145</v>
      </c>
      <c r="AU202" s="17" t="s">
        <v>82</v>
      </c>
    </row>
    <row r="203" s="13" customFormat="1">
      <c r="A203" s="13"/>
      <c r="B203" s="218"/>
      <c r="C203" s="219"/>
      <c r="D203" s="216" t="s">
        <v>147</v>
      </c>
      <c r="E203" s="220" t="s">
        <v>19</v>
      </c>
      <c r="F203" s="221" t="s">
        <v>315</v>
      </c>
      <c r="G203" s="219"/>
      <c r="H203" s="222">
        <v>121.2</v>
      </c>
      <c r="I203" s="223"/>
      <c r="J203" s="219"/>
      <c r="K203" s="219"/>
      <c r="L203" s="224"/>
      <c r="M203" s="225"/>
      <c r="N203" s="226"/>
      <c r="O203" s="226"/>
      <c r="P203" s="226"/>
      <c r="Q203" s="226"/>
      <c r="R203" s="226"/>
      <c r="S203" s="226"/>
      <c r="T203" s="227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28" t="s">
        <v>147</v>
      </c>
      <c r="AU203" s="228" t="s">
        <v>82</v>
      </c>
      <c r="AV203" s="13" t="s">
        <v>82</v>
      </c>
      <c r="AW203" s="13" t="s">
        <v>32</v>
      </c>
      <c r="AX203" s="13" t="s">
        <v>76</v>
      </c>
      <c r="AY203" s="228" t="s">
        <v>120</v>
      </c>
    </row>
    <row r="204" s="2" customFormat="1" ht="24.15" customHeight="1">
      <c r="A204" s="38"/>
      <c r="B204" s="39"/>
      <c r="C204" s="198" t="s">
        <v>316</v>
      </c>
      <c r="D204" s="198" t="s">
        <v>124</v>
      </c>
      <c r="E204" s="199" t="s">
        <v>317</v>
      </c>
      <c r="F204" s="200" t="s">
        <v>318</v>
      </c>
      <c r="G204" s="201" t="s">
        <v>79</v>
      </c>
      <c r="H204" s="202">
        <v>43.68</v>
      </c>
      <c r="I204" s="203"/>
      <c r="J204" s="204">
        <f>ROUND(I204*H204,2)</f>
        <v>0</v>
      </c>
      <c r="K204" s="200" t="s">
        <v>19</v>
      </c>
      <c r="L204" s="44"/>
      <c r="M204" s="205" t="s">
        <v>19</v>
      </c>
      <c r="N204" s="206" t="s">
        <v>42</v>
      </c>
      <c r="O204" s="84"/>
      <c r="P204" s="207">
        <f>O204*H204</f>
        <v>0</v>
      </c>
      <c r="Q204" s="207">
        <v>0.34499999999999997</v>
      </c>
      <c r="R204" s="207">
        <f>Q204*H204</f>
        <v>15.069599999999999</v>
      </c>
      <c r="S204" s="207">
        <v>0</v>
      </c>
      <c r="T204" s="20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09" t="s">
        <v>129</v>
      </c>
      <c r="AT204" s="209" t="s">
        <v>124</v>
      </c>
      <c r="AU204" s="209" t="s">
        <v>82</v>
      </c>
      <c r="AY204" s="17" t="s">
        <v>120</v>
      </c>
      <c r="BE204" s="210">
        <f>IF(N204="základní",J204,0)</f>
        <v>0</v>
      </c>
      <c r="BF204" s="210">
        <f>IF(N204="snížená",J204,0)</f>
        <v>0</v>
      </c>
      <c r="BG204" s="210">
        <f>IF(N204="zákl. přenesená",J204,0)</f>
        <v>0</v>
      </c>
      <c r="BH204" s="210">
        <f>IF(N204="sníž. přenesená",J204,0)</f>
        <v>0</v>
      </c>
      <c r="BI204" s="210">
        <f>IF(N204="nulová",J204,0)</f>
        <v>0</v>
      </c>
      <c r="BJ204" s="17" t="s">
        <v>76</v>
      </c>
      <c r="BK204" s="210">
        <f>ROUND(I204*H204,2)</f>
        <v>0</v>
      </c>
      <c r="BL204" s="17" t="s">
        <v>129</v>
      </c>
      <c r="BM204" s="209" t="s">
        <v>319</v>
      </c>
    </row>
    <row r="205" s="2" customFormat="1">
      <c r="A205" s="38"/>
      <c r="B205" s="39"/>
      <c r="C205" s="40"/>
      <c r="D205" s="216" t="s">
        <v>145</v>
      </c>
      <c r="E205" s="40"/>
      <c r="F205" s="217" t="s">
        <v>320</v>
      </c>
      <c r="G205" s="40"/>
      <c r="H205" s="40"/>
      <c r="I205" s="213"/>
      <c r="J205" s="40"/>
      <c r="K205" s="40"/>
      <c r="L205" s="44"/>
      <c r="M205" s="214"/>
      <c r="N205" s="215"/>
      <c r="O205" s="84"/>
      <c r="P205" s="84"/>
      <c r="Q205" s="84"/>
      <c r="R205" s="84"/>
      <c r="S205" s="84"/>
      <c r="T205" s="85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145</v>
      </c>
      <c r="AU205" s="17" t="s">
        <v>82</v>
      </c>
    </row>
    <row r="206" s="13" customFormat="1">
      <c r="A206" s="13"/>
      <c r="B206" s="218"/>
      <c r="C206" s="219"/>
      <c r="D206" s="216" t="s">
        <v>147</v>
      </c>
      <c r="E206" s="220" t="s">
        <v>19</v>
      </c>
      <c r="F206" s="221" t="s">
        <v>321</v>
      </c>
      <c r="G206" s="219"/>
      <c r="H206" s="222">
        <v>43.68</v>
      </c>
      <c r="I206" s="223"/>
      <c r="J206" s="219"/>
      <c r="K206" s="219"/>
      <c r="L206" s="224"/>
      <c r="M206" s="225"/>
      <c r="N206" s="226"/>
      <c r="O206" s="226"/>
      <c r="P206" s="226"/>
      <c r="Q206" s="226"/>
      <c r="R206" s="226"/>
      <c r="S206" s="226"/>
      <c r="T206" s="22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28" t="s">
        <v>147</v>
      </c>
      <c r="AU206" s="228" t="s">
        <v>82</v>
      </c>
      <c r="AV206" s="13" t="s">
        <v>82</v>
      </c>
      <c r="AW206" s="13" t="s">
        <v>32</v>
      </c>
      <c r="AX206" s="13" t="s">
        <v>76</v>
      </c>
      <c r="AY206" s="228" t="s">
        <v>120</v>
      </c>
    </row>
    <row r="207" s="2" customFormat="1" ht="21.75" customHeight="1">
      <c r="A207" s="38"/>
      <c r="B207" s="39"/>
      <c r="C207" s="198" t="s">
        <v>322</v>
      </c>
      <c r="D207" s="198" t="s">
        <v>124</v>
      </c>
      <c r="E207" s="199" t="s">
        <v>161</v>
      </c>
      <c r="F207" s="200" t="s">
        <v>162</v>
      </c>
      <c r="G207" s="201" t="s">
        <v>79</v>
      </c>
      <c r="H207" s="202">
        <v>107.58</v>
      </c>
      <c r="I207" s="203"/>
      <c r="J207" s="204">
        <f>ROUND(I207*H207,2)</f>
        <v>0</v>
      </c>
      <c r="K207" s="200" t="s">
        <v>128</v>
      </c>
      <c r="L207" s="44"/>
      <c r="M207" s="205" t="s">
        <v>19</v>
      </c>
      <c r="N207" s="206" t="s">
        <v>42</v>
      </c>
      <c r="O207" s="84"/>
      <c r="P207" s="207">
        <f>O207*H207</f>
        <v>0</v>
      </c>
      <c r="Q207" s="207">
        <v>0</v>
      </c>
      <c r="R207" s="207">
        <f>Q207*H207</f>
        <v>0</v>
      </c>
      <c r="S207" s="207">
        <v>0</v>
      </c>
      <c r="T207" s="20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09" t="s">
        <v>129</v>
      </c>
      <c r="AT207" s="209" t="s">
        <v>124</v>
      </c>
      <c r="AU207" s="209" t="s">
        <v>82</v>
      </c>
      <c r="AY207" s="17" t="s">
        <v>120</v>
      </c>
      <c r="BE207" s="210">
        <f>IF(N207="základní",J207,0)</f>
        <v>0</v>
      </c>
      <c r="BF207" s="210">
        <f>IF(N207="snížená",J207,0)</f>
        <v>0</v>
      </c>
      <c r="BG207" s="210">
        <f>IF(N207="zákl. přenesená",J207,0)</f>
        <v>0</v>
      </c>
      <c r="BH207" s="210">
        <f>IF(N207="sníž. přenesená",J207,0)</f>
        <v>0</v>
      </c>
      <c r="BI207" s="210">
        <f>IF(N207="nulová",J207,0)</f>
        <v>0</v>
      </c>
      <c r="BJ207" s="17" t="s">
        <v>76</v>
      </c>
      <c r="BK207" s="210">
        <f>ROUND(I207*H207,2)</f>
        <v>0</v>
      </c>
      <c r="BL207" s="17" t="s">
        <v>129</v>
      </c>
      <c r="BM207" s="209" t="s">
        <v>323</v>
      </c>
    </row>
    <row r="208" s="2" customFormat="1">
      <c r="A208" s="38"/>
      <c r="B208" s="39"/>
      <c r="C208" s="40"/>
      <c r="D208" s="211" t="s">
        <v>131</v>
      </c>
      <c r="E208" s="40"/>
      <c r="F208" s="212" t="s">
        <v>164</v>
      </c>
      <c r="G208" s="40"/>
      <c r="H208" s="40"/>
      <c r="I208" s="213"/>
      <c r="J208" s="40"/>
      <c r="K208" s="40"/>
      <c r="L208" s="44"/>
      <c r="M208" s="214"/>
      <c r="N208" s="215"/>
      <c r="O208" s="84"/>
      <c r="P208" s="84"/>
      <c r="Q208" s="84"/>
      <c r="R208" s="84"/>
      <c r="S208" s="84"/>
      <c r="T208" s="85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131</v>
      </c>
      <c r="AU208" s="17" t="s">
        <v>82</v>
      </c>
    </row>
    <row r="209" s="2" customFormat="1">
      <c r="A209" s="38"/>
      <c r="B209" s="39"/>
      <c r="C209" s="40"/>
      <c r="D209" s="216" t="s">
        <v>145</v>
      </c>
      <c r="E209" s="40"/>
      <c r="F209" s="217" t="s">
        <v>324</v>
      </c>
      <c r="G209" s="40"/>
      <c r="H209" s="40"/>
      <c r="I209" s="213"/>
      <c r="J209" s="40"/>
      <c r="K209" s="40"/>
      <c r="L209" s="44"/>
      <c r="M209" s="214"/>
      <c r="N209" s="215"/>
      <c r="O209" s="84"/>
      <c r="P209" s="84"/>
      <c r="Q209" s="84"/>
      <c r="R209" s="84"/>
      <c r="S209" s="84"/>
      <c r="T209" s="85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145</v>
      </c>
      <c r="AU209" s="17" t="s">
        <v>82</v>
      </c>
    </row>
    <row r="210" s="13" customFormat="1">
      <c r="A210" s="13"/>
      <c r="B210" s="218"/>
      <c r="C210" s="219"/>
      <c r="D210" s="216" t="s">
        <v>147</v>
      </c>
      <c r="E210" s="220" t="s">
        <v>19</v>
      </c>
      <c r="F210" s="221" t="s">
        <v>325</v>
      </c>
      <c r="G210" s="219"/>
      <c r="H210" s="222">
        <v>107.58</v>
      </c>
      <c r="I210" s="223"/>
      <c r="J210" s="219"/>
      <c r="K210" s="219"/>
      <c r="L210" s="224"/>
      <c r="M210" s="225"/>
      <c r="N210" s="226"/>
      <c r="O210" s="226"/>
      <c r="P210" s="226"/>
      <c r="Q210" s="226"/>
      <c r="R210" s="226"/>
      <c r="S210" s="226"/>
      <c r="T210" s="227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28" t="s">
        <v>147</v>
      </c>
      <c r="AU210" s="228" t="s">
        <v>82</v>
      </c>
      <c r="AV210" s="13" t="s">
        <v>82</v>
      </c>
      <c r="AW210" s="13" t="s">
        <v>32</v>
      </c>
      <c r="AX210" s="13" t="s">
        <v>76</v>
      </c>
      <c r="AY210" s="228" t="s">
        <v>120</v>
      </c>
    </row>
    <row r="211" s="2" customFormat="1" ht="16.5" customHeight="1">
      <c r="A211" s="38"/>
      <c r="B211" s="39"/>
      <c r="C211" s="198" t="s">
        <v>326</v>
      </c>
      <c r="D211" s="198" t="s">
        <v>124</v>
      </c>
      <c r="E211" s="199" t="s">
        <v>327</v>
      </c>
      <c r="F211" s="200" t="s">
        <v>328</v>
      </c>
      <c r="G211" s="201" t="s">
        <v>208</v>
      </c>
      <c r="H211" s="202">
        <v>358.60000000000002</v>
      </c>
      <c r="I211" s="203"/>
      <c r="J211" s="204">
        <f>ROUND(I211*H211,2)</f>
        <v>0</v>
      </c>
      <c r="K211" s="200" t="s">
        <v>19</v>
      </c>
      <c r="L211" s="44"/>
      <c r="M211" s="205" t="s">
        <v>19</v>
      </c>
      <c r="N211" s="206" t="s">
        <v>42</v>
      </c>
      <c r="O211" s="84"/>
      <c r="P211" s="207">
        <f>O211*H211</f>
        <v>0</v>
      </c>
      <c r="Q211" s="207">
        <v>0.076649999999999996</v>
      </c>
      <c r="R211" s="207">
        <f>Q211*H211</f>
        <v>27.486689999999999</v>
      </c>
      <c r="S211" s="207">
        <v>0</v>
      </c>
      <c r="T211" s="20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09" t="s">
        <v>129</v>
      </c>
      <c r="AT211" s="209" t="s">
        <v>124</v>
      </c>
      <c r="AU211" s="209" t="s">
        <v>82</v>
      </c>
      <c r="AY211" s="17" t="s">
        <v>120</v>
      </c>
      <c r="BE211" s="210">
        <f>IF(N211="základní",J211,0)</f>
        <v>0</v>
      </c>
      <c r="BF211" s="210">
        <f>IF(N211="snížená",J211,0)</f>
        <v>0</v>
      </c>
      <c r="BG211" s="210">
        <f>IF(N211="zákl. přenesená",J211,0)</f>
        <v>0</v>
      </c>
      <c r="BH211" s="210">
        <f>IF(N211="sníž. přenesená",J211,0)</f>
        <v>0</v>
      </c>
      <c r="BI211" s="210">
        <f>IF(N211="nulová",J211,0)</f>
        <v>0</v>
      </c>
      <c r="BJ211" s="17" t="s">
        <v>76</v>
      </c>
      <c r="BK211" s="210">
        <f>ROUND(I211*H211,2)</f>
        <v>0</v>
      </c>
      <c r="BL211" s="17" t="s">
        <v>129</v>
      </c>
      <c r="BM211" s="209" t="s">
        <v>329</v>
      </c>
    </row>
    <row r="212" s="2" customFormat="1">
      <c r="A212" s="38"/>
      <c r="B212" s="39"/>
      <c r="C212" s="40"/>
      <c r="D212" s="216" t="s">
        <v>145</v>
      </c>
      <c r="E212" s="40"/>
      <c r="F212" s="217" t="s">
        <v>330</v>
      </c>
      <c r="G212" s="40"/>
      <c r="H212" s="40"/>
      <c r="I212" s="213"/>
      <c r="J212" s="40"/>
      <c r="K212" s="40"/>
      <c r="L212" s="44"/>
      <c r="M212" s="214"/>
      <c r="N212" s="215"/>
      <c r="O212" s="84"/>
      <c r="P212" s="84"/>
      <c r="Q212" s="84"/>
      <c r="R212" s="84"/>
      <c r="S212" s="84"/>
      <c r="T212" s="85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145</v>
      </c>
      <c r="AU212" s="17" t="s">
        <v>82</v>
      </c>
    </row>
    <row r="213" s="13" customFormat="1">
      <c r="A213" s="13"/>
      <c r="B213" s="218"/>
      <c r="C213" s="219"/>
      <c r="D213" s="216" t="s">
        <v>147</v>
      </c>
      <c r="E213" s="220" t="s">
        <v>19</v>
      </c>
      <c r="F213" s="221" t="s">
        <v>331</v>
      </c>
      <c r="G213" s="219"/>
      <c r="H213" s="222">
        <v>358.60000000000002</v>
      </c>
      <c r="I213" s="223"/>
      <c r="J213" s="219"/>
      <c r="K213" s="219"/>
      <c r="L213" s="224"/>
      <c r="M213" s="225"/>
      <c r="N213" s="226"/>
      <c r="O213" s="226"/>
      <c r="P213" s="226"/>
      <c r="Q213" s="226"/>
      <c r="R213" s="226"/>
      <c r="S213" s="226"/>
      <c r="T213" s="227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28" t="s">
        <v>147</v>
      </c>
      <c r="AU213" s="228" t="s">
        <v>82</v>
      </c>
      <c r="AV213" s="13" t="s">
        <v>82</v>
      </c>
      <c r="AW213" s="13" t="s">
        <v>32</v>
      </c>
      <c r="AX213" s="13" t="s">
        <v>76</v>
      </c>
      <c r="AY213" s="228" t="s">
        <v>120</v>
      </c>
    </row>
    <row r="214" s="2" customFormat="1" ht="24.15" customHeight="1">
      <c r="A214" s="38"/>
      <c r="B214" s="39"/>
      <c r="C214" s="198" t="s">
        <v>332</v>
      </c>
      <c r="D214" s="198" t="s">
        <v>124</v>
      </c>
      <c r="E214" s="199" t="s">
        <v>333</v>
      </c>
      <c r="F214" s="200" t="s">
        <v>207</v>
      </c>
      <c r="G214" s="201" t="s">
        <v>208</v>
      </c>
      <c r="H214" s="202">
        <v>101</v>
      </c>
      <c r="I214" s="203"/>
      <c r="J214" s="204">
        <f>ROUND(I214*H214,2)</f>
        <v>0</v>
      </c>
      <c r="K214" s="200" t="s">
        <v>19</v>
      </c>
      <c r="L214" s="44"/>
      <c r="M214" s="205" t="s">
        <v>19</v>
      </c>
      <c r="N214" s="206" t="s">
        <v>42</v>
      </c>
      <c r="O214" s="84"/>
      <c r="P214" s="207">
        <f>O214*H214</f>
        <v>0</v>
      </c>
      <c r="Q214" s="207">
        <v>0.076649999999999996</v>
      </c>
      <c r="R214" s="207">
        <f>Q214*H214</f>
        <v>7.7416499999999999</v>
      </c>
      <c r="S214" s="207">
        <v>0</v>
      </c>
      <c r="T214" s="20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09" t="s">
        <v>129</v>
      </c>
      <c r="AT214" s="209" t="s">
        <v>124</v>
      </c>
      <c r="AU214" s="209" t="s">
        <v>82</v>
      </c>
      <c r="AY214" s="17" t="s">
        <v>120</v>
      </c>
      <c r="BE214" s="210">
        <f>IF(N214="základní",J214,0)</f>
        <v>0</v>
      </c>
      <c r="BF214" s="210">
        <f>IF(N214="snížená",J214,0)</f>
        <v>0</v>
      </c>
      <c r="BG214" s="210">
        <f>IF(N214="zákl. přenesená",J214,0)</f>
        <v>0</v>
      </c>
      <c r="BH214" s="210">
        <f>IF(N214="sníž. přenesená",J214,0)</f>
        <v>0</v>
      </c>
      <c r="BI214" s="210">
        <f>IF(N214="nulová",J214,0)</f>
        <v>0</v>
      </c>
      <c r="BJ214" s="17" t="s">
        <v>76</v>
      </c>
      <c r="BK214" s="210">
        <f>ROUND(I214*H214,2)</f>
        <v>0</v>
      </c>
      <c r="BL214" s="17" t="s">
        <v>129</v>
      </c>
      <c r="BM214" s="209" t="s">
        <v>334</v>
      </c>
    </row>
    <row r="215" s="2" customFormat="1">
      <c r="A215" s="38"/>
      <c r="B215" s="39"/>
      <c r="C215" s="40"/>
      <c r="D215" s="216" t="s">
        <v>145</v>
      </c>
      <c r="E215" s="40"/>
      <c r="F215" s="217" t="s">
        <v>335</v>
      </c>
      <c r="G215" s="40"/>
      <c r="H215" s="40"/>
      <c r="I215" s="213"/>
      <c r="J215" s="40"/>
      <c r="K215" s="40"/>
      <c r="L215" s="44"/>
      <c r="M215" s="214"/>
      <c r="N215" s="215"/>
      <c r="O215" s="84"/>
      <c r="P215" s="84"/>
      <c r="Q215" s="84"/>
      <c r="R215" s="84"/>
      <c r="S215" s="84"/>
      <c r="T215" s="85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145</v>
      </c>
      <c r="AU215" s="17" t="s">
        <v>82</v>
      </c>
    </row>
    <row r="216" s="13" customFormat="1">
      <c r="A216" s="13"/>
      <c r="B216" s="218"/>
      <c r="C216" s="219"/>
      <c r="D216" s="216" t="s">
        <v>147</v>
      </c>
      <c r="E216" s="220" t="s">
        <v>19</v>
      </c>
      <c r="F216" s="221" t="s">
        <v>336</v>
      </c>
      <c r="G216" s="219"/>
      <c r="H216" s="222">
        <v>101</v>
      </c>
      <c r="I216" s="223"/>
      <c r="J216" s="219"/>
      <c r="K216" s="219"/>
      <c r="L216" s="224"/>
      <c r="M216" s="225"/>
      <c r="N216" s="226"/>
      <c r="O216" s="226"/>
      <c r="P216" s="226"/>
      <c r="Q216" s="226"/>
      <c r="R216" s="226"/>
      <c r="S216" s="226"/>
      <c r="T216" s="227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28" t="s">
        <v>147</v>
      </c>
      <c r="AU216" s="228" t="s">
        <v>82</v>
      </c>
      <c r="AV216" s="13" t="s">
        <v>82</v>
      </c>
      <c r="AW216" s="13" t="s">
        <v>32</v>
      </c>
      <c r="AX216" s="13" t="s">
        <v>76</v>
      </c>
      <c r="AY216" s="228" t="s">
        <v>120</v>
      </c>
    </row>
    <row r="217" s="2" customFormat="1" ht="16.5" customHeight="1">
      <c r="A217" s="38"/>
      <c r="B217" s="39"/>
      <c r="C217" s="229" t="s">
        <v>337</v>
      </c>
      <c r="D217" s="229" t="s">
        <v>213</v>
      </c>
      <c r="E217" s="230" t="s">
        <v>214</v>
      </c>
      <c r="F217" s="231" t="s">
        <v>215</v>
      </c>
      <c r="G217" s="232" t="s">
        <v>216</v>
      </c>
      <c r="H217" s="233">
        <v>101</v>
      </c>
      <c r="I217" s="234"/>
      <c r="J217" s="235">
        <f>ROUND(I217*H217,2)</f>
        <v>0</v>
      </c>
      <c r="K217" s="231" t="s">
        <v>19</v>
      </c>
      <c r="L217" s="236"/>
      <c r="M217" s="237" t="s">
        <v>19</v>
      </c>
      <c r="N217" s="238" t="s">
        <v>42</v>
      </c>
      <c r="O217" s="84"/>
      <c r="P217" s="207">
        <f>O217*H217</f>
        <v>0</v>
      </c>
      <c r="Q217" s="207">
        <v>0</v>
      </c>
      <c r="R217" s="207">
        <f>Q217*H217</f>
        <v>0</v>
      </c>
      <c r="S217" s="207">
        <v>0</v>
      </c>
      <c r="T217" s="20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09" t="s">
        <v>217</v>
      </c>
      <c r="AT217" s="209" t="s">
        <v>213</v>
      </c>
      <c r="AU217" s="209" t="s">
        <v>82</v>
      </c>
      <c r="AY217" s="17" t="s">
        <v>120</v>
      </c>
      <c r="BE217" s="210">
        <f>IF(N217="základní",J217,0)</f>
        <v>0</v>
      </c>
      <c r="BF217" s="210">
        <f>IF(N217="snížená",J217,0)</f>
        <v>0</v>
      </c>
      <c r="BG217" s="210">
        <f>IF(N217="zákl. přenesená",J217,0)</f>
        <v>0</v>
      </c>
      <c r="BH217" s="210">
        <f>IF(N217="sníž. přenesená",J217,0)</f>
        <v>0</v>
      </c>
      <c r="BI217" s="210">
        <f>IF(N217="nulová",J217,0)</f>
        <v>0</v>
      </c>
      <c r="BJ217" s="17" t="s">
        <v>76</v>
      </c>
      <c r="BK217" s="210">
        <f>ROUND(I217*H217,2)</f>
        <v>0</v>
      </c>
      <c r="BL217" s="17" t="s">
        <v>129</v>
      </c>
      <c r="BM217" s="209" t="s">
        <v>338</v>
      </c>
    </row>
    <row r="218" s="2" customFormat="1">
      <c r="A218" s="38"/>
      <c r="B218" s="39"/>
      <c r="C218" s="40"/>
      <c r="D218" s="216" t="s">
        <v>145</v>
      </c>
      <c r="E218" s="40"/>
      <c r="F218" s="217" t="s">
        <v>219</v>
      </c>
      <c r="G218" s="40"/>
      <c r="H218" s="40"/>
      <c r="I218" s="213"/>
      <c r="J218" s="40"/>
      <c r="K218" s="40"/>
      <c r="L218" s="44"/>
      <c r="M218" s="214"/>
      <c r="N218" s="215"/>
      <c r="O218" s="84"/>
      <c r="P218" s="84"/>
      <c r="Q218" s="84"/>
      <c r="R218" s="84"/>
      <c r="S218" s="84"/>
      <c r="T218" s="85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145</v>
      </c>
      <c r="AU218" s="17" t="s">
        <v>82</v>
      </c>
    </row>
    <row r="219" s="2" customFormat="1" ht="16.5" customHeight="1">
      <c r="A219" s="38"/>
      <c r="B219" s="39"/>
      <c r="C219" s="229" t="s">
        <v>339</v>
      </c>
      <c r="D219" s="229" t="s">
        <v>213</v>
      </c>
      <c r="E219" s="230" t="s">
        <v>221</v>
      </c>
      <c r="F219" s="231" t="s">
        <v>222</v>
      </c>
      <c r="G219" s="232" t="s">
        <v>208</v>
      </c>
      <c r="H219" s="233">
        <v>103.02</v>
      </c>
      <c r="I219" s="234"/>
      <c r="J219" s="235">
        <f>ROUND(I219*H219,2)</f>
        <v>0</v>
      </c>
      <c r="K219" s="231" t="s">
        <v>19</v>
      </c>
      <c r="L219" s="236"/>
      <c r="M219" s="237" t="s">
        <v>19</v>
      </c>
      <c r="N219" s="238" t="s">
        <v>42</v>
      </c>
      <c r="O219" s="84"/>
      <c r="P219" s="207">
        <f>O219*H219</f>
        <v>0</v>
      </c>
      <c r="Q219" s="207">
        <v>0.056120000000000003</v>
      </c>
      <c r="R219" s="207">
        <f>Q219*H219</f>
        <v>5.7814823999999998</v>
      </c>
      <c r="S219" s="207">
        <v>0</v>
      </c>
      <c r="T219" s="20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09" t="s">
        <v>217</v>
      </c>
      <c r="AT219" s="209" t="s">
        <v>213</v>
      </c>
      <c r="AU219" s="209" t="s">
        <v>82</v>
      </c>
      <c r="AY219" s="17" t="s">
        <v>120</v>
      </c>
      <c r="BE219" s="210">
        <f>IF(N219="základní",J219,0)</f>
        <v>0</v>
      </c>
      <c r="BF219" s="210">
        <f>IF(N219="snížená",J219,0)</f>
        <v>0</v>
      </c>
      <c r="BG219" s="210">
        <f>IF(N219="zákl. přenesená",J219,0)</f>
        <v>0</v>
      </c>
      <c r="BH219" s="210">
        <f>IF(N219="sníž. přenesená",J219,0)</f>
        <v>0</v>
      </c>
      <c r="BI219" s="210">
        <f>IF(N219="nulová",J219,0)</f>
        <v>0</v>
      </c>
      <c r="BJ219" s="17" t="s">
        <v>76</v>
      </c>
      <c r="BK219" s="210">
        <f>ROUND(I219*H219,2)</f>
        <v>0</v>
      </c>
      <c r="BL219" s="17" t="s">
        <v>129</v>
      </c>
      <c r="BM219" s="209" t="s">
        <v>340</v>
      </c>
    </row>
    <row r="220" s="2" customFormat="1">
      <c r="A220" s="38"/>
      <c r="B220" s="39"/>
      <c r="C220" s="40"/>
      <c r="D220" s="216" t="s">
        <v>145</v>
      </c>
      <c r="E220" s="40"/>
      <c r="F220" s="217" t="s">
        <v>219</v>
      </c>
      <c r="G220" s="40"/>
      <c r="H220" s="40"/>
      <c r="I220" s="213"/>
      <c r="J220" s="40"/>
      <c r="K220" s="40"/>
      <c r="L220" s="44"/>
      <c r="M220" s="214"/>
      <c r="N220" s="215"/>
      <c r="O220" s="84"/>
      <c r="P220" s="84"/>
      <c r="Q220" s="84"/>
      <c r="R220" s="84"/>
      <c r="S220" s="84"/>
      <c r="T220" s="85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145</v>
      </c>
      <c r="AU220" s="17" t="s">
        <v>82</v>
      </c>
    </row>
    <row r="221" s="13" customFormat="1">
      <c r="A221" s="13"/>
      <c r="B221" s="218"/>
      <c r="C221" s="219"/>
      <c r="D221" s="216" t="s">
        <v>147</v>
      </c>
      <c r="E221" s="219"/>
      <c r="F221" s="221" t="s">
        <v>341</v>
      </c>
      <c r="G221" s="219"/>
      <c r="H221" s="222">
        <v>103.02</v>
      </c>
      <c r="I221" s="223"/>
      <c r="J221" s="219"/>
      <c r="K221" s="219"/>
      <c r="L221" s="224"/>
      <c r="M221" s="225"/>
      <c r="N221" s="226"/>
      <c r="O221" s="226"/>
      <c r="P221" s="226"/>
      <c r="Q221" s="226"/>
      <c r="R221" s="226"/>
      <c r="S221" s="226"/>
      <c r="T221" s="22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28" t="s">
        <v>147</v>
      </c>
      <c r="AU221" s="228" t="s">
        <v>82</v>
      </c>
      <c r="AV221" s="13" t="s">
        <v>82</v>
      </c>
      <c r="AW221" s="13" t="s">
        <v>4</v>
      </c>
      <c r="AX221" s="13" t="s">
        <v>76</v>
      </c>
      <c r="AY221" s="228" t="s">
        <v>120</v>
      </c>
    </row>
    <row r="222" s="2" customFormat="1" ht="37.8" customHeight="1">
      <c r="A222" s="38"/>
      <c r="B222" s="39"/>
      <c r="C222" s="198" t="s">
        <v>342</v>
      </c>
      <c r="D222" s="198" t="s">
        <v>124</v>
      </c>
      <c r="E222" s="199" t="s">
        <v>229</v>
      </c>
      <c r="F222" s="200" t="s">
        <v>230</v>
      </c>
      <c r="G222" s="201" t="s">
        <v>151</v>
      </c>
      <c r="H222" s="202">
        <v>28.687999999999999</v>
      </c>
      <c r="I222" s="203"/>
      <c r="J222" s="204">
        <f>ROUND(I222*H222,2)</f>
        <v>0</v>
      </c>
      <c r="K222" s="200" t="s">
        <v>128</v>
      </c>
      <c r="L222" s="44"/>
      <c r="M222" s="205" t="s">
        <v>19</v>
      </c>
      <c r="N222" s="206" t="s">
        <v>42</v>
      </c>
      <c r="O222" s="84"/>
      <c r="P222" s="207">
        <f>O222*H222</f>
        <v>0</v>
      </c>
      <c r="Q222" s="207">
        <v>0</v>
      </c>
      <c r="R222" s="207">
        <f>Q222*H222</f>
        <v>0</v>
      </c>
      <c r="S222" s="207">
        <v>0</v>
      </c>
      <c r="T222" s="20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09" t="s">
        <v>129</v>
      </c>
      <c r="AT222" s="209" t="s">
        <v>124</v>
      </c>
      <c r="AU222" s="209" t="s">
        <v>82</v>
      </c>
      <c r="AY222" s="17" t="s">
        <v>120</v>
      </c>
      <c r="BE222" s="210">
        <f>IF(N222="základní",J222,0)</f>
        <v>0</v>
      </c>
      <c r="BF222" s="210">
        <f>IF(N222="snížená",J222,0)</f>
        <v>0</v>
      </c>
      <c r="BG222" s="210">
        <f>IF(N222="zákl. přenesená",J222,0)</f>
        <v>0</v>
      </c>
      <c r="BH222" s="210">
        <f>IF(N222="sníž. přenesená",J222,0)</f>
        <v>0</v>
      </c>
      <c r="BI222" s="210">
        <f>IF(N222="nulová",J222,0)</f>
        <v>0</v>
      </c>
      <c r="BJ222" s="17" t="s">
        <v>76</v>
      </c>
      <c r="BK222" s="210">
        <f>ROUND(I222*H222,2)</f>
        <v>0</v>
      </c>
      <c r="BL222" s="17" t="s">
        <v>129</v>
      </c>
      <c r="BM222" s="209" t="s">
        <v>343</v>
      </c>
    </row>
    <row r="223" s="2" customFormat="1">
      <c r="A223" s="38"/>
      <c r="B223" s="39"/>
      <c r="C223" s="40"/>
      <c r="D223" s="211" t="s">
        <v>131</v>
      </c>
      <c r="E223" s="40"/>
      <c r="F223" s="212" t="s">
        <v>232</v>
      </c>
      <c r="G223" s="40"/>
      <c r="H223" s="40"/>
      <c r="I223" s="213"/>
      <c r="J223" s="40"/>
      <c r="K223" s="40"/>
      <c r="L223" s="44"/>
      <c r="M223" s="214"/>
      <c r="N223" s="215"/>
      <c r="O223" s="84"/>
      <c r="P223" s="84"/>
      <c r="Q223" s="84"/>
      <c r="R223" s="84"/>
      <c r="S223" s="84"/>
      <c r="T223" s="85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131</v>
      </c>
      <c r="AU223" s="17" t="s">
        <v>82</v>
      </c>
    </row>
    <row r="224" s="2" customFormat="1">
      <c r="A224" s="38"/>
      <c r="B224" s="39"/>
      <c r="C224" s="40"/>
      <c r="D224" s="216" t="s">
        <v>145</v>
      </c>
      <c r="E224" s="40"/>
      <c r="F224" s="217" t="s">
        <v>344</v>
      </c>
      <c r="G224" s="40"/>
      <c r="H224" s="40"/>
      <c r="I224" s="213"/>
      <c r="J224" s="40"/>
      <c r="K224" s="40"/>
      <c r="L224" s="44"/>
      <c r="M224" s="214"/>
      <c r="N224" s="215"/>
      <c r="O224" s="84"/>
      <c r="P224" s="84"/>
      <c r="Q224" s="84"/>
      <c r="R224" s="84"/>
      <c r="S224" s="84"/>
      <c r="T224" s="85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145</v>
      </c>
      <c r="AU224" s="17" t="s">
        <v>82</v>
      </c>
    </row>
    <row r="225" s="13" customFormat="1">
      <c r="A225" s="13"/>
      <c r="B225" s="218"/>
      <c r="C225" s="219"/>
      <c r="D225" s="216" t="s">
        <v>147</v>
      </c>
      <c r="E225" s="220" t="s">
        <v>19</v>
      </c>
      <c r="F225" s="221" t="s">
        <v>345</v>
      </c>
      <c r="G225" s="219"/>
      <c r="H225" s="222">
        <v>28.687999999999999</v>
      </c>
      <c r="I225" s="223"/>
      <c r="J225" s="219"/>
      <c r="K225" s="219"/>
      <c r="L225" s="224"/>
      <c r="M225" s="225"/>
      <c r="N225" s="226"/>
      <c r="O225" s="226"/>
      <c r="P225" s="226"/>
      <c r="Q225" s="226"/>
      <c r="R225" s="226"/>
      <c r="S225" s="226"/>
      <c r="T225" s="227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28" t="s">
        <v>147</v>
      </c>
      <c r="AU225" s="228" t="s">
        <v>82</v>
      </c>
      <c r="AV225" s="13" t="s">
        <v>82</v>
      </c>
      <c r="AW225" s="13" t="s">
        <v>32</v>
      </c>
      <c r="AX225" s="13" t="s">
        <v>76</v>
      </c>
      <c r="AY225" s="228" t="s">
        <v>120</v>
      </c>
    </row>
    <row r="226" s="2" customFormat="1" ht="16.5" customHeight="1">
      <c r="A226" s="38"/>
      <c r="B226" s="39"/>
      <c r="C226" s="229" t="s">
        <v>346</v>
      </c>
      <c r="D226" s="229" t="s">
        <v>213</v>
      </c>
      <c r="E226" s="230" t="s">
        <v>235</v>
      </c>
      <c r="F226" s="231" t="s">
        <v>236</v>
      </c>
      <c r="G226" s="232" t="s">
        <v>151</v>
      </c>
      <c r="H226" s="233">
        <v>28.687999999999999</v>
      </c>
      <c r="I226" s="234"/>
      <c r="J226" s="235">
        <f>ROUND(I226*H226,2)</f>
        <v>0</v>
      </c>
      <c r="K226" s="231" t="s">
        <v>19</v>
      </c>
      <c r="L226" s="236"/>
      <c r="M226" s="237" t="s">
        <v>19</v>
      </c>
      <c r="N226" s="238" t="s">
        <v>42</v>
      </c>
      <c r="O226" s="84"/>
      <c r="P226" s="207">
        <f>O226*H226</f>
        <v>0</v>
      </c>
      <c r="Q226" s="207">
        <v>1</v>
      </c>
      <c r="R226" s="207">
        <f>Q226*H226</f>
        <v>28.687999999999999</v>
      </c>
      <c r="S226" s="207">
        <v>0</v>
      </c>
      <c r="T226" s="20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09" t="s">
        <v>217</v>
      </c>
      <c r="AT226" s="209" t="s">
        <v>213</v>
      </c>
      <c r="AU226" s="209" t="s">
        <v>82</v>
      </c>
      <c r="AY226" s="17" t="s">
        <v>120</v>
      </c>
      <c r="BE226" s="210">
        <f>IF(N226="základní",J226,0)</f>
        <v>0</v>
      </c>
      <c r="BF226" s="210">
        <f>IF(N226="snížená",J226,0)</f>
        <v>0</v>
      </c>
      <c r="BG226" s="210">
        <f>IF(N226="zákl. přenesená",J226,0)</f>
        <v>0</v>
      </c>
      <c r="BH226" s="210">
        <f>IF(N226="sníž. přenesená",J226,0)</f>
        <v>0</v>
      </c>
      <c r="BI226" s="210">
        <f>IF(N226="nulová",J226,0)</f>
        <v>0</v>
      </c>
      <c r="BJ226" s="17" t="s">
        <v>76</v>
      </c>
      <c r="BK226" s="210">
        <f>ROUND(I226*H226,2)</f>
        <v>0</v>
      </c>
      <c r="BL226" s="17" t="s">
        <v>129</v>
      </c>
      <c r="BM226" s="209" t="s">
        <v>347</v>
      </c>
    </row>
    <row r="227" s="13" customFormat="1">
      <c r="A227" s="13"/>
      <c r="B227" s="218"/>
      <c r="C227" s="219"/>
      <c r="D227" s="216" t="s">
        <v>147</v>
      </c>
      <c r="E227" s="220" t="s">
        <v>19</v>
      </c>
      <c r="F227" s="221" t="s">
        <v>345</v>
      </c>
      <c r="G227" s="219"/>
      <c r="H227" s="222">
        <v>28.687999999999999</v>
      </c>
      <c r="I227" s="223"/>
      <c r="J227" s="219"/>
      <c r="K227" s="219"/>
      <c r="L227" s="224"/>
      <c r="M227" s="225"/>
      <c r="N227" s="226"/>
      <c r="O227" s="226"/>
      <c r="P227" s="226"/>
      <c r="Q227" s="226"/>
      <c r="R227" s="226"/>
      <c r="S227" s="226"/>
      <c r="T227" s="227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28" t="s">
        <v>147</v>
      </c>
      <c r="AU227" s="228" t="s">
        <v>82</v>
      </c>
      <c r="AV227" s="13" t="s">
        <v>82</v>
      </c>
      <c r="AW227" s="13" t="s">
        <v>32</v>
      </c>
      <c r="AX227" s="13" t="s">
        <v>76</v>
      </c>
      <c r="AY227" s="228" t="s">
        <v>120</v>
      </c>
    </row>
    <row r="228" s="2" customFormat="1" ht="24.15" customHeight="1">
      <c r="A228" s="38"/>
      <c r="B228" s="39"/>
      <c r="C228" s="198" t="s">
        <v>348</v>
      </c>
      <c r="D228" s="198" t="s">
        <v>124</v>
      </c>
      <c r="E228" s="199" t="s">
        <v>349</v>
      </c>
      <c r="F228" s="200" t="s">
        <v>350</v>
      </c>
      <c r="G228" s="201" t="s">
        <v>208</v>
      </c>
      <c r="H228" s="202">
        <v>28688</v>
      </c>
      <c r="I228" s="203"/>
      <c r="J228" s="204">
        <f>ROUND(I228*H228,2)</f>
        <v>0</v>
      </c>
      <c r="K228" s="200" t="s">
        <v>142</v>
      </c>
      <c r="L228" s="44"/>
      <c r="M228" s="205" t="s">
        <v>19</v>
      </c>
      <c r="N228" s="206" t="s">
        <v>42</v>
      </c>
      <c r="O228" s="84"/>
      <c r="P228" s="207">
        <f>O228*H228</f>
        <v>0</v>
      </c>
      <c r="Q228" s="207">
        <v>0</v>
      </c>
      <c r="R228" s="207">
        <f>Q228*H228</f>
        <v>0</v>
      </c>
      <c r="S228" s="207">
        <v>0</v>
      </c>
      <c r="T228" s="20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09" t="s">
        <v>129</v>
      </c>
      <c r="AT228" s="209" t="s">
        <v>124</v>
      </c>
      <c r="AU228" s="209" t="s">
        <v>82</v>
      </c>
      <c r="AY228" s="17" t="s">
        <v>120</v>
      </c>
      <c r="BE228" s="210">
        <f>IF(N228="základní",J228,0)</f>
        <v>0</v>
      </c>
      <c r="BF228" s="210">
        <f>IF(N228="snížená",J228,0)</f>
        <v>0</v>
      </c>
      <c r="BG228" s="210">
        <f>IF(N228="zákl. přenesená",J228,0)</f>
        <v>0</v>
      </c>
      <c r="BH228" s="210">
        <f>IF(N228="sníž. přenesená",J228,0)</f>
        <v>0</v>
      </c>
      <c r="BI228" s="210">
        <f>IF(N228="nulová",J228,0)</f>
        <v>0</v>
      </c>
      <c r="BJ228" s="17" t="s">
        <v>76</v>
      </c>
      <c r="BK228" s="210">
        <f>ROUND(I228*H228,2)</f>
        <v>0</v>
      </c>
      <c r="BL228" s="17" t="s">
        <v>129</v>
      </c>
      <c r="BM228" s="209" t="s">
        <v>351</v>
      </c>
    </row>
    <row r="229" s="2" customFormat="1">
      <c r="A229" s="38"/>
      <c r="B229" s="39"/>
      <c r="C229" s="40"/>
      <c r="D229" s="211" t="s">
        <v>131</v>
      </c>
      <c r="E229" s="40"/>
      <c r="F229" s="212" t="s">
        <v>352</v>
      </c>
      <c r="G229" s="40"/>
      <c r="H229" s="40"/>
      <c r="I229" s="213"/>
      <c r="J229" s="40"/>
      <c r="K229" s="40"/>
      <c r="L229" s="44"/>
      <c r="M229" s="214"/>
      <c r="N229" s="215"/>
      <c r="O229" s="84"/>
      <c r="P229" s="84"/>
      <c r="Q229" s="84"/>
      <c r="R229" s="84"/>
      <c r="S229" s="84"/>
      <c r="T229" s="85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131</v>
      </c>
      <c r="AU229" s="17" t="s">
        <v>82</v>
      </c>
    </row>
    <row r="230" s="2" customFormat="1">
      <c r="A230" s="38"/>
      <c r="B230" s="39"/>
      <c r="C230" s="40"/>
      <c r="D230" s="216" t="s">
        <v>145</v>
      </c>
      <c r="E230" s="40"/>
      <c r="F230" s="217" t="s">
        <v>353</v>
      </c>
      <c r="G230" s="40"/>
      <c r="H230" s="40"/>
      <c r="I230" s="213"/>
      <c r="J230" s="40"/>
      <c r="K230" s="40"/>
      <c r="L230" s="44"/>
      <c r="M230" s="214"/>
      <c r="N230" s="215"/>
      <c r="O230" s="84"/>
      <c r="P230" s="84"/>
      <c r="Q230" s="84"/>
      <c r="R230" s="84"/>
      <c r="S230" s="84"/>
      <c r="T230" s="85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145</v>
      </c>
      <c r="AU230" s="17" t="s">
        <v>82</v>
      </c>
    </row>
    <row r="231" s="13" customFormat="1">
      <c r="A231" s="13"/>
      <c r="B231" s="218"/>
      <c r="C231" s="219"/>
      <c r="D231" s="216" t="s">
        <v>147</v>
      </c>
      <c r="E231" s="220" t="s">
        <v>19</v>
      </c>
      <c r="F231" s="221" t="s">
        <v>354</v>
      </c>
      <c r="G231" s="219"/>
      <c r="H231" s="222">
        <v>28688</v>
      </c>
      <c r="I231" s="223"/>
      <c r="J231" s="219"/>
      <c r="K231" s="219"/>
      <c r="L231" s="224"/>
      <c r="M231" s="225"/>
      <c r="N231" s="226"/>
      <c r="O231" s="226"/>
      <c r="P231" s="226"/>
      <c r="Q231" s="226"/>
      <c r="R231" s="226"/>
      <c r="S231" s="226"/>
      <c r="T231" s="227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28" t="s">
        <v>147</v>
      </c>
      <c r="AU231" s="228" t="s">
        <v>82</v>
      </c>
      <c r="AV231" s="13" t="s">
        <v>82</v>
      </c>
      <c r="AW231" s="13" t="s">
        <v>32</v>
      </c>
      <c r="AX231" s="13" t="s">
        <v>76</v>
      </c>
      <c r="AY231" s="228" t="s">
        <v>120</v>
      </c>
    </row>
    <row r="232" s="12" customFormat="1" ht="22.8" customHeight="1">
      <c r="A232" s="12"/>
      <c r="B232" s="182"/>
      <c r="C232" s="183"/>
      <c r="D232" s="184" t="s">
        <v>70</v>
      </c>
      <c r="E232" s="196" t="s">
        <v>355</v>
      </c>
      <c r="F232" s="196" t="s">
        <v>356</v>
      </c>
      <c r="G232" s="183"/>
      <c r="H232" s="183"/>
      <c r="I232" s="186"/>
      <c r="J232" s="197">
        <f>BK232</f>
        <v>0</v>
      </c>
      <c r="K232" s="183"/>
      <c r="L232" s="188"/>
      <c r="M232" s="189"/>
      <c r="N232" s="190"/>
      <c r="O232" s="190"/>
      <c r="P232" s="191">
        <f>SUM(P233:P269)</f>
        <v>0</v>
      </c>
      <c r="Q232" s="190"/>
      <c r="R232" s="191">
        <f>SUM(R233:R269)</f>
        <v>218.1582224</v>
      </c>
      <c r="S232" s="190"/>
      <c r="T232" s="192">
        <f>SUM(T233:T269)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193" t="s">
        <v>76</v>
      </c>
      <c r="AT232" s="194" t="s">
        <v>70</v>
      </c>
      <c r="AU232" s="194" t="s">
        <v>76</v>
      </c>
      <c r="AY232" s="193" t="s">
        <v>120</v>
      </c>
      <c r="BK232" s="195">
        <f>SUM(BK233:BK269)</f>
        <v>0</v>
      </c>
    </row>
    <row r="233" s="2" customFormat="1" ht="24.15" customHeight="1">
      <c r="A233" s="38"/>
      <c r="B233" s="39"/>
      <c r="C233" s="198" t="s">
        <v>357</v>
      </c>
      <c r="D233" s="198" t="s">
        <v>124</v>
      </c>
      <c r="E233" s="199" t="s">
        <v>303</v>
      </c>
      <c r="F233" s="200" t="s">
        <v>304</v>
      </c>
      <c r="G233" s="201" t="s">
        <v>79</v>
      </c>
      <c r="H233" s="202">
        <v>20.399999999999999</v>
      </c>
      <c r="I233" s="203"/>
      <c r="J233" s="204">
        <f>ROUND(I233*H233,2)</f>
        <v>0</v>
      </c>
      <c r="K233" s="200" t="s">
        <v>19</v>
      </c>
      <c r="L233" s="44"/>
      <c r="M233" s="205" t="s">
        <v>19</v>
      </c>
      <c r="N233" s="206" t="s">
        <v>42</v>
      </c>
      <c r="O233" s="84"/>
      <c r="P233" s="207">
        <f>O233*H233</f>
        <v>0</v>
      </c>
      <c r="Q233" s="207">
        <v>0.34499999999999997</v>
      </c>
      <c r="R233" s="207">
        <f>Q233*H233</f>
        <v>7.0379999999999994</v>
      </c>
      <c r="S233" s="207">
        <v>0</v>
      </c>
      <c r="T233" s="20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09" t="s">
        <v>129</v>
      </c>
      <c r="AT233" s="209" t="s">
        <v>124</v>
      </c>
      <c r="AU233" s="209" t="s">
        <v>82</v>
      </c>
      <c r="AY233" s="17" t="s">
        <v>120</v>
      </c>
      <c r="BE233" s="210">
        <f>IF(N233="základní",J233,0)</f>
        <v>0</v>
      </c>
      <c r="BF233" s="210">
        <f>IF(N233="snížená",J233,0)</f>
        <v>0</v>
      </c>
      <c r="BG233" s="210">
        <f>IF(N233="zákl. přenesená",J233,0)</f>
        <v>0</v>
      </c>
      <c r="BH233" s="210">
        <f>IF(N233="sníž. přenesená",J233,0)</f>
        <v>0</v>
      </c>
      <c r="BI233" s="210">
        <f>IF(N233="nulová",J233,0)</f>
        <v>0</v>
      </c>
      <c r="BJ233" s="17" t="s">
        <v>76</v>
      </c>
      <c r="BK233" s="210">
        <f>ROUND(I233*H233,2)</f>
        <v>0</v>
      </c>
      <c r="BL233" s="17" t="s">
        <v>129</v>
      </c>
      <c r="BM233" s="209" t="s">
        <v>358</v>
      </c>
    </row>
    <row r="234" s="2" customFormat="1">
      <c r="A234" s="38"/>
      <c r="B234" s="39"/>
      <c r="C234" s="40"/>
      <c r="D234" s="216" t="s">
        <v>145</v>
      </c>
      <c r="E234" s="40"/>
      <c r="F234" s="217" t="s">
        <v>306</v>
      </c>
      <c r="G234" s="40"/>
      <c r="H234" s="40"/>
      <c r="I234" s="213"/>
      <c r="J234" s="40"/>
      <c r="K234" s="40"/>
      <c r="L234" s="44"/>
      <c r="M234" s="214"/>
      <c r="N234" s="215"/>
      <c r="O234" s="84"/>
      <c r="P234" s="84"/>
      <c r="Q234" s="84"/>
      <c r="R234" s="84"/>
      <c r="S234" s="84"/>
      <c r="T234" s="85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145</v>
      </c>
      <c r="AU234" s="17" t="s">
        <v>82</v>
      </c>
    </row>
    <row r="235" s="13" customFormat="1">
      <c r="A235" s="13"/>
      <c r="B235" s="218"/>
      <c r="C235" s="219"/>
      <c r="D235" s="216" t="s">
        <v>147</v>
      </c>
      <c r="E235" s="220" t="s">
        <v>19</v>
      </c>
      <c r="F235" s="221" t="s">
        <v>154</v>
      </c>
      <c r="G235" s="219"/>
      <c r="H235" s="222">
        <v>20.399999999999999</v>
      </c>
      <c r="I235" s="223"/>
      <c r="J235" s="219"/>
      <c r="K235" s="219"/>
      <c r="L235" s="224"/>
      <c r="M235" s="225"/>
      <c r="N235" s="226"/>
      <c r="O235" s="226"/>
      <c r="P235" s="226"/>
      <c r="Q235" s="226"/>
      <c r="R235" s="226"/>
      <c r="S235" s="226"/>
      <c r="T235" s="22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28" t="s">
        <v>147</v>
      </c>
      <c r="AU235" s="228" t="s">
        <v>82</v>
      </c>
      <c r="AV235" s="13" t="s">
        <v>82</v>
      </c>
      <c r="AW235" s="13" t="s">
        <v>32</v>
      </c>
      <c r="AX235" s="13" t="s">
        <v>76</v>
      </c>
      <c r="AY235" s="228" t="s">
        <v>120</v>
      </c>
    </row>
    <row r="236" s="2" customFormat="1" ht="24.15" customHeight="1">
      <c r="A236" s="38"/>
      <c r="B236" s="39"/>
      <c r="C236" s="198" t="s">
        <v>359</v>
      </c>
      <c r="D236" s="198" t="s">
        <v>124</v>
      </c>
      <c r="E236" s="199" t="s">
        <v>308</v>
      </c>
      <c r="F236" s="200" t="s">
        <v>309</v>
      </c>
      <c r="G236" s="201" t="s">
        <v>79</v>
      </c>
      <c r="H236" s="202">
        <v>245.03999999999999</v>
      </c>
      <c r="I236" s="203"/>
      <c r="J236" s="204">
        <f>ROUND(I236*H236,2)</f>
        <v>0</v>
      </c>
      <c r="K236" s="200" t="s">
        <v>19</v>
      </c>
      <c r="L236" s="44"/>
      <c r="M236" s="205" t="s">
        <v>19</v>
      </c>
      <c r="N236" s="206" t="s">
        <v>42</v>
      </c>
      <c r="O236" s="84"/>
      <c r="P236" s="207">
        <f>O236*H236</f>
        <v>0</v>
      </c>
      <c r="Q236" s="207">
        <v>0.34499999999999997</v>
      </c>
      <c r="R236" s="207">
        <f>Q236*H236</f>
        <v>84.538799999999995</v>
      </c>
      <c r="S236" s="207">
        <v>0</v>
      </c>
      <c r="T236" s="20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09" t="s">
        <v>129</v>
      </c>
      <c r="AT236" s="209" t="s">
        <v>124</v>
      </c>
      <c r="AU236" s="209" t="s">
        <v>82</v>
      </c>
      <c r="AY236" s="17" t="s">
        <v>120</v>
      </c>
      <c r="BE236" s="210">
        <f>IF(N236="základní",J236,0)</f>
        <v>0</v>
      </c>
      <c r="BF236" s="210">
        <f>IF(N236="snížená",J236,0)</f>
        <v>0</v>
      </c>
      <c r="BG236" s="210">
        <f>IF(N236="zákl. přenesená",J236,0)</f>
        <v>0</v>
      </c>
      <c r="BH236" s="210">
        <f>IF(N236="sníž. přenesená",J236,0)</f>
        <v>0</v>
      </c>
      <c r="BI236" s="210">
        <f>IF(N236="nulová",J236,0)</f>
        <v>0</v>
      </c>
      <c r="BJ236" s="17" t="s">
        <v>76</v>
      </c>
      <c r="BK236" s="210">
        <f>ROUND(I236*H236,2)</f>
        <v>0</v>
      </c>
      <c r="BL236" s="17" t="s">
        <v>129</v>
      </c>
      <c r="BM236" s="209" t="s">
        <v>360</v>
      </c>
    </row>
    <row r="237" s="2" customFormat="1">
      <c r="A237" s="38"/>
      <c r="B237" s="39"/>
      <c r="C237" s="40"/>
      <c r="D237" s="216" t="s">
        <v>145</v>
      </c>
      <c r="E237" s="40"/>
      <c r="F237" s="217" t="s">
        <v>311</v>
      </c>
      <c r="G237" s="40"/>
      <c r="H237" s="40"/>
      <c r="I237" s="213"/>
      <c r="J237" s="40"/>
      <c r="K237" s="40"/>
      <c r="L237" s="44"/>
      <c r="M237" s="214"/>
      <c r="N237" s="215"/>
      <c r="O237" s="84"/>
      <c r="P237" s="84"/>
      <c r="Q237" s="84"/>
      <c r="R237" s="84"/>
      <c r="S237" s="84"/>
      <c r="T237" s="85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145</v>
      </c>
      <c r="AU237" s="17" t="s">
        <v>82</v>
      </c>
    </row>
    <row r="238" s="13" customFormat="1">
      <c r="A238" s="13"/>
      <c r="B238" s="218"/>
      <c r="C238" s="219"/>
      <c r="D238" s="216" t="s">
        <v>147</v>
      </c>
      <c r="E238" s="220" t="s">
        <v>19</v>
      </c>
      <c r="F238" s="221" t="s">
        <v>177</v>
      </c>
      <c r="G238" s="219"/>
      <c r="H238" s="222">
        <v>245.03999999999999</v>
      </c>
      <c r="I238" s="223"/>
      <c r="J238" s="219"/>
      <c r="K238" s="219"/>
      <c r="L238" s="224"/>
      <c r="M238" s="225"/>
      <c r="N238" s="226"/>
      <c r="O238" s="226"/>
      <c r="P238" s="226"/>
      <c r="Q238" s="226"/>
      <c r="R238" s="226"/>
      <c r="S238" s="226"/>
      <c r="T238" s="22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28" t="s">
        <v>147</v>
      </c>
      <c r="AU238" s="228" t="s">
        <v>82</v>
      </c>
      <c r="AV238" s="13" t="s">
        <v>82</v>
      </c>
      <c r="AW238" s="13" t="s">
        <v>32</v>
      </c>
      <c r="AX238" s="13" t="s">
        <v>76</v>
      </c>
      <c r="AY238" s="228" t="s">
        <v>120</v>
      </c>
    </row>
    <row r="239" s="2" customFormat="1" ht="24.15" customHeight="1">
      <c r="A239" s="38"/>
      <c r="B239" s="39"/>
      <c r="C239" s="198" t="s">
        <v>361</v>
      </c>
      <c r="D239" s="198" t="s">
        <v>124</v>
      </c>
      <c r="E239" s="199" t="s">
        <v>308</v>
      </c>
      <c r="F239" s="200" t="s">
        <v>309</v>
      </c>
      <c r="G239" s="201" t="s">
        <v>79</v>
      </c>
      <c r="H239" s="202">
        <v>121.2</v>
      </c>
      <c r="I239" s="203"/>
      <c r="J239" s="204">
        <f>ROUND(I239*H239,2)</f>
        <v>0</v>
      </c>
      <c r="K239" s="200" t="s">
        <v>19</v>
      </c>
      <c r="L239" s="44"/>
      <c r="M239" s="205" t="s">
        <v>19</v>
      </c>
      <c r="N239" s="206" t="s">
        <v>42</v>
      </c>
      <c r="O239" s="84"/>
      <c r="P239" s="207">
        <f>O239*H239</f>
        <v>0</v>
      </c>
      <c r="Q239" s="207">
        <v>0.34499999999999997</v>
      </c>
      <c r="R239" s="207">
        <f>Q239*H239</f>
        <v>41.814</v>
      </c>
      <c r="S239" s="207">
        <v>0</v>
      </c>
      <c r="T239" s="20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09" t="s">
        <v>129</v>
      </c>
      <c r="AT239" s="209" t="s">
        <v>124</v>
      </c>
      <c r="AU239" s="209" t="s">
        <v>82</v>
      </c>
      <c r="AY239" s="17" t="s">
        <v>120</v>
      </c>
      <c r="BE239" s="210">
        <f>IF(N239="základní",J239,0)</f>
        <v>0</v>
      </c>
      <c r="BF239" s="210">
        <f>IF(N239="snížená",J239,0)</f>
        <v>0</v>
      </c>
      <c r="BG239" s="210">
        <f>IF(N239="zákl. přenesená",J239,0)</f>
        <v>0</v>
      </c>
      <c r="BH239" s="210">
        <f>IF(N239="sníž. přenesená",J239,0)</f>
        <v>0</v>
      </c>
      <c r="BI239" s="210">
        <f>IF(N239="nulová",J239,0)</f>
        <v>0</v>
      </c>
      <c r="BJ239" s="17" t="s">
        <v>76</v>
      </c>
      <c r="BK239" s="210">
        <f>ROUND(I239*H239,2)</f>
        <v>0</v>
      </c>
      <c r="BL239" s="17" t="s">
        <v>129</v>
      </c>
      <c r="BM239" s="209" t="s">
        <v>362</v>
      </c>
    </row>
    <row r="240" s="2" customFormat="1">
      <c r="A240" s="38"/>
      <c r="B240" s="39"/>
      <c r="C240" s="40"/>
      <c r="D240" s="216" t="s">
        <v>145</v>
      </c>
      <c r="E240" s="40"/>
      <c r="F240" s="217" t="s">
        <v>314</v>
      </c>
      <c r="G240" s="40"/>
      <c r="H240" s="40"/>
      <c r="I240" s="213"/>
      <c r="J240" s="40"/>
      <c r="K240" s="40"/>
      <c r="L240" s="44"/>
      <c r="M240" s="214"/>
      <c r="N240" s="215"/>
      <c r="O240" s="84"/>
      <c r="P240" s="84"/>
      <c r="Q240" s="84"/>
      <c r="R240" s="84"/>
      <c r="S240" s="84"/>
      <c r="T240" s="85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145</v>
      </c>
      <c r="AU240" s="17" t="s">
        <v>82</v>
      </c>
    </row>
    <row r="241" s="13" customFormat="1">
      <c r="A241" s="13"/>
      <c r="B241" s="218"/>
      <c r="C241" s="219"/>
      <c r="D241" s="216" t="s">
        <v>147</v>
      </c>
      <c r="E241" s="220" t="s">
        <v>19</v>
      </c>
      <c r="F241" s="221" t="s">
        <v>315</v>
      </c>
      <c r="G241" s="219"/>
      <c r="H241" s="222">
        <v>121.2</v>
      </c>
      <c r="I241" s="223"/>
      <c r="J241" s="219"/>
      <c r="K241" s="219"/>
      <c r="L241" s="224"/>
      <c r="M241" s="225"/>
      <c r="N241" s="226"/>
      <c r="O241" s="226"/>
      <c r="P241" s="226"/>
      <c r="Q241" s="226"/>
      <c r="R241" s="226"/>
      <c r="S241" s="226"/>
      <c r="T241" s="227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28" t="s">
        <v>147</v>
      </c>
      <c r="AU241" s="228" t="s">
        <v>82</v>
      </c>
      <c r="AV241" s="13" t="s">
        <v>82</v>
      </c>
      <c r="AW241" s="13" t="s">
        <v>32</v>
      </c>
      <c r="AX241" s="13" t="s">
        <v>76</v>
      </c>
      <c r="AY241" s="228" t="s">
        <v>120</v>
      </c>
    </row>
    <row r="242" s="2" customFormat="1" ht="24.15" customHeight="1">
      <c r="A242" s="38"/>
      <c r="B242" s="39"/>
      <c r="C242" s="198" t="s">
        <v>363</v>
      </c>
      <c r="D242" s="198" t="s">
        <v>124</v>
      </c>
      <c r="E242" s="199" t="s">
        <v>317</v>
      </c>
      <c r="F242" s="200" t="s">
        <v>318</v>
      </c>
      <c r="G242" s="201" t="s">
        <v>79</v>
      </c>
      <c r="H242" s="202">
        <v>43.68</v>
      </c>
      <c r="I242" s="203"/>
      <c r="J242" s="204">
        <f>ROUND(I242*H242,2)</f>
        <v>0</v>
      </c>
      <c r="K242" s="200" t="s">
        <v>19</v>
      </c>
      <c r="L242" s="44"/>
      <c r="M242" s="205" t="s">
        <v>19</v>
      </c>
      <c r="N242" s="206" t="s">
        <v>42</v>
      </c>
      <c r="O242" s="84"/>
      <c r="P242" s="207">
        <f>O242*H242</f>
        <v>0</v>
      </c>
      <c r="Q242" s="207">
        <v>0.34499999999999997</v>
      </c>
      <c r="R242" s="207">
        <f>Q242*H242</f>
        <v>15.069599999999999</v>
      </c>
      <c r="S242" s="207">
        <v>0</v>
      </c>
      <c r="T242" s="208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09" t="s">
        <v>129</v>
      </c>
      <c r="AT242" s="209" t="s">
        <v>124</v>
      </c>
      <c r="AU242" s="209" t="s">
        <v>82</v>
      </c>
      <c r="AY242" s="17" t="s">
        <v>120</v>
      </c>
      <c r="BE242" s="210">
        <f>IF(N242="základní",J242,0)</f>
        <v>0</v>
      </c>
      <c r="BF242" s="210">
        <f>IF(N242="snížená",J242,0)</f>
        <v>0</v>
      </c>
      <c r="BG242" s="210">
        <f>IF(N242="zákl. přenesená",J242,0)</f>
        <v>0</v>
      </c>
      <c r="BH242" s="210">
        <f>IF(N242="sníž. přenesená",J242,0)</f>
        <v>0</v>
      </c>
      <c r="BI242" s="210">
        <f>IF(N242="nulová",J242,0)</f>
        <v>0</v>
      </c>
      <c r="BJ242" s="17" t="s">
        <v>76</v>
      </c>
      <c r="BK242" s="210">
        <f>ROUND(I242*H242,2)</f>
        <v>0</v>
      </c>
      <c r="BL242" s="17" t="s">
        <v>129</v>
      </c>
      <c r="BM242" s="209" t="s">
        <v>364</v>
      </c>
    </row>
    <row r="243" s="2" customFormat="1">
      <c r="A243" s="38"/>
      <c r="B243" s="39"/>
      <c r="C243" s="40"/>
      <c r="D243" s="216" t="s">
        <v>145</v>
      </c>
      <c r="E243" s="40"/>
      <c r="F243" s="217" t="s">
        <v>320</v>
      </c>
      <c r="G243" s="40"/>
      <c r="H243" s="40"/>
      <c r="I243" s="213"/>
      <c r="J243" s="40"/>
      <c r="K243" s="40"/>
      <c r="L243" s="44"/>
      <c r="M243" s="214"/>
      <c r="N243" s="215"/>
      <c r="O243" s="84"/>
      <c r="P243" s="84"/>
      <c r="Q243" s="84"/>
      <c r="R243" s="84"/>
      <c r="S243" s="84"/>
      <c r="T243" s="85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145</v>
      </c>
      <c r="AU243" s="17" t="s">
        <v>82</v>
      </c>
    </row>
    <row r="244" s="13" customFormat="1">
      <c r="A244" s="13"/>
      <c r="B244" s="218"/>
      <c r="C244" s="219"/>
      <c r="D244" s="216" t="s">
        <v>147</v>
      </c>
      <c r="E244" s="220" t="s">
        <v>19</v>
      </c>
      <c r="F244" s="221" t="s">
        <v>321</v>
      </c>
      <c r="G244" s="219"/>
      <c r="H244" s="222">
        <v>43.68</v>
      </c>
      <c r="I244" s="223"/>
      <c r="J244" s="219"/>
      <c r="K244" s="219"/>
      <c r="L244" s="224"/>
      <c r="M244" s="225"/>
      <c r="N244" s="226"/>
      <c r="O244" s="226"/>
      <c r="P244" s="226"/>
      <c r="Q244" s="226"/>
      <c r="R244" s="226"/>
      <c r="S244" s="226"/>
      <c r="T244" s="227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28" t="s">
        <v>147</v>
      </c>
      <c r="AU244" s="228" t="s">
        <v>82</v>
      </c>
      <c r="AV244" s="13" t="s">
        <v>82</v>
      </c>
      <c r="AW244" s="13" t="s">
        <v>32</v>
      </c>
      <c r="AX244" s="13" t="s">
        <v>76</v>
      </c>
      <c r="AY244" s="228" t="s">
        <v>120</v>
      </c>
    </row>
    <row r="245" s="2" customFormat="1" ht="21.75" customHeight="1">
      <c r="A245" s="38"/>
      <c r="B245" s="39"/>
      <c r="C245" s="198" t="s">
        <v>365</v>
      </c>
      <c r="D245" s="198" t="s">
        <v>124</v>
      </c>
      <c r="E245" s="199" t="s">
        <v>161</v>
      </c>
      <c r="F245" s="200" t="s">
        <v>162</v>
      </c>
      <c r="G245" s="201" t="s">
        <v>79</v>
      </c>
      <c r="H245" s="202">
        <v>107.58</v>
      </c>
      <c r="I245" s="203"/>
      <c r="J245" s="204">
        <f>ROUND(I245*H245,2)</f>
        <v>0</v>
      </c>
      <c r="K245" s="200" t="s">
        <v>128</v>
      </c>
      <c r="L245" s="44"/>
      <c r="M245" s="205" t="s">
        <v>19</v>
      </c>
      <c r="N245" s="206" t="s">
        <v>42</v>
      </c>
      <c r="O245" s="84"/>
      <c r="P245" s="207">
        <f>O245*H245</f>
        <v>0</v>
      </c>
      <c r="Q245" s="207">
        <v>0</v>
      </c>
      <c r="R245" s="207">
        <f>Q245*H245</f>
        <v>0</v>
      </c>
      <c r="S245" s="207">
        <v>0</v>
      </c>
      <c r="T245" s="20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09" t="s">
        <v>129</v>
      </c>
      <c r="AT245" s="209" t="s">
        <v>124</v>
      </c>
      <c r="AU245" s="209" t="s">
        <v>82</v>
      </c>
      <c r="AY245" s="17" t="s">
        <v>120</v>
      </c>
      <c r="BE245" s="210">
        <f>IF(N245="základní",J245,0)</f>
        <v>0</v>
      </c>
      <c r="BF245" s="210">
        <f>IF(N245="snížená",J245,0)</f>
        <v>0</v>
      </c>
      <c r="BG245" s="210">
        <f>IF(N245="zákl. přenesená",J245,0)</f>
        <v>0</v>
      </c>
      <c r="BH245" s="210">
        <f>IF(N245="sníž. přenesená",J245,0)</f>
        <v>0</v>
      </c>
      <c r="BI245" s="210">
        <f>IF(N245="nulová",J245,0)</f>
        <v>0</v>
      </c>
      <c r="BJ245" s="17" t="s">
        <v>76</v>
      </c>
      <c r="BK245" s="210">
        <f>ROUND(I245*H245,2)</f>
        <v>0</v>
      </c>
      <c r="BL245" s="17" t="s">
        <v>129</v>
      </c>
      <c r="BM245" s="209" t="s">
        <v>366</v>
      </c>
    </row>
    <row r="246" s="2" customFormat="1">
      <c r="A246" s="38"/>
      <c r="B246" s="39"/>
      <c r="C246" s="40"/>
      <c r="D246" s="211" t="s">
        <v>131</v>
      </c>
      <c r="E246" s="40"/>
      <c r="F246" s="212" t="s">
        <v>164</v>
      </c>
      <c r="G246" s="40"/>
      <c r="H246" s="40"/>
      <c r="I246" s="213"/>
      <c r="J246" s="40"/>
      <c r="K246" s="40"/>
      <c r="L246" s="44"/>
      <c r="M246" s="214"/>
      <c r="N246" s="215"/>
      <c r="O246" s="84"/>
      <c r="P246" s="84"/>
      <c r="Q246" s="84"/>
      <c r="R246" s="84"/>
      <c r="S246" s="84"/>
      <c r="T246" s="85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131</v>
      </c>
      <c r="AU246" s="17" t="s">
        <v>82</v>
      </c>
    </row>
    <row r="247" s="2" customFormat="1">
      <c r="A247" s="38"/>
      <c r="B247" s="39"/>
      <c r="C247" s="40"/>
      <c r="D247" s="216" t="s">
        <v>145</v>
      </c>
      <c r="E247" s="40"/>
      <c r="F247" s="217" t="s">
        <v>324</v>
      </c>
      <c r="G247" s="40"/>
      <c r="H247" s="40"/>
      <c r="I247" s="213"/>
      <c r="J247" s="40"/>
      <c r="K247" s="40"/>
      <c r="L247" s="44"/>
      <c r="M247" s="214"/>
      <c r="N247" s="215"/>
      <c r="O247" s="84"/>
      <c r="P247" s="84"/>
      <c r="Q247" s="84"/>
      <c r="R247" s="84"/>
      <c r="S247" s="84"/>
      <c r="T247" s="85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145</v>
      </c>
      <c r="AU247" s="17" t="s">
        <v>82</v>
      </c>
    </row>
    <row r="248" s="13" customFormat="1">
      <c r="A248" s="13"/>
      <c r="B248" s="218"/>
      <c r="C248" s="219"/>
      <c r="D248" s="216" t="s">
        <v>147</v>
      </c>
      <c r="E248" s="220" t="s">
        <v>19</v>
      </c>
      <c r="F248" s="221" t="s">
        <v>325</v>
      </c>
      <c r="G248" s="219"/>
      <c r="H248" s="222">
        <v>107.58</v>
      </c>
      <c r="I248" s="223"/>
      <c r="J248" s="219"/>
      <c r="K248" s="219"/>
      <c r="L248" s="224"/>
      <c r="M248" s="225"/>
      <c r="N248" s="226"/>
      <c r="O248" s="226"/>
      <c r="P248" s="226"/>
      <c r="Q248" s="226"/>
      <c r="R248" s="226"/>
      <c r="S248" s="226"/>
      <c r="T248" s="227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28" t="s">
        <v>147</v>
      </c>
      <c r="AU248" s="228" t="s">
        <v>82</v>
      </c>
      <c r="AV248" s="13" t="s">
        <v>82</v>
      </c>
      <c r="AW248" s="13" t="s">
        <v>32</v>
      </c>
      <c r="AX248" s="13" t="s">
        <v>76</v>
      </c>
      <c r="AY248" s="228" t="s">
        <v>120</v>
      </c>
    </row>
    <row r="249" s="2" customFormat="1" ht="16.5" customHeight="1">
      <c r="A249" s="38"/>
      <c r="B249" s="39"/>
      <c r="C249" s="198" t="s">
        <v>367</v>
      </c>
      <c r="D249" s="198" t="s">
        <v>124</v>
      </c>
      <c r="E249" s="199" t="s">
        <v>327</v>
      </c>
      <c r="F249" s="200" t="s">
        <v>328</v>
      </c>
      <c r="G249" s="201" t="s">
        <v>208</v>
      </c>
      <c r="H249" s="202">
        <v>358.60000000000002</v>
      </c>
      <c r="I249" s="203"/>
      <c r="J249" s="204">
        <f>ROUND(I249*H249,2)</f>
        <v>0</v>
      </c>
      <c r="K249" s="200" t="s">
        <v>19</v>
      </c>
      <c r="L249" s="44"/>
      <c r="M249" s="205" t="s">
        <v>19</v>
      </c>
      <c r="N249" s="206" t="s">
        <v>42</v>
      </c>
      <c r="O249" s="84"/>
      <c r="P249" s="207">
        <f>O249*H249</f>
        <v>0</v>
      </c>
      <c r="Q249" s="207">
        <v>0.076649999999999996</v>
      </c>
      <c r="R249" s="207">
        <f>Q249*H249</f>
        <v>27.486689999999999</v>
      </c>
      <c r="S249" s="207">
        <v>0</v>
      </c>
      <c r="T249" s="208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09" t="s">
        <v>129</v>
      </c>
      <c r="AT249" s="209" t="s">
        <v>124</v>
      </c>
      <c r="AU249" s="209" t="s">
        <v>82</v>
      </c>
      <c r="AY249" s="17" t="s">
        <v>120</v>
      </c>
      <c r="BE249" s="210">
        <f>IF(N249="základní",J249,0)</f>
        <v>0</v>
      </c>
      <c r="BF249" s="210">
        <f>IF(N249="snížená",J249,0)</f>
        <v>0</v>
      </c>
      <c r="BG249" s="210">
        <f>IF(N249="zákl. přenesená",J249,0)</f>
        <v>0</v>
      </c>
      <c r="BH249" s="210">
        <f>IF(N249="sníž. přenesená",J249,0)</f>
        <v>0</v>
      </c>
      <c r="BI249" s="210">
        <f>IF(N249="nulová",J249,0)</f>
        <v>0</v>
      </c>
      <c r="BJ249" s="17" t="s">
        <v>76</v>
      </c>
      <c r="BK249" s="210">
        <f>ROUND(I249*H249,2)</f>
        <v>0</v>
      </c>
      <c r="BL249" s="17" t="s">
        <v>129</v>
      </c>
      <c r="BM249" s="209" t="s">
        <v>368</v>
      </c>
    </row>
    <row r="250" s="2" customFormat="1">
      <c r="A250" s="38"/>
      <c r="B250" s="39"/>
      <c r="C250" s="40"/>
      <c r="D250" s="216" t="s">
        <v>145</v>
      </c>
      <c r="E250" s="40"/>
      <c r="F250" s="217" t="s">
        <v>330</v>
      </c>
      <c r="G250" s="40"/>
      <c r="H250" s="40"/>
      <c r="I250" s="213"/>
      <c r="J250" s="40"/>
      <c r="K250" s="40"/>
      <c r="L250" s="44"/>
      <c r="M250" s="214"/>
      <c r="N250" s="215"/>
      <c r="O250" s="84"/>
      <c r="P250" s="84"/>
      <c r="Q250" s="84"/>
      <c r="R250" s="84"/>
      <c r="S250" s="84"/>
      <c r="T250" s="85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145</v>
      </c>
      <c r="AU250" s="17" t="s">
        <v>82</v>
      </c>
    </row>
    <row r="251" s="13" customFormat="1">
      <c r="A251" s="13"/>
      <c r="B251" s="218"/>
      <c r="C251" s="219"/>
      <c r="D251" s="216" t="s">
        <v>147</v>
      </c>
      <c r="E251" s="220" t="s">
        <v>19</v>
      </c>
      <c r="F251" s="221" t="s">
        <v>331</v>
      </c>
      <c r="G251" s="219"/>
      <c r="H251" s="222">
        <v>358.60000000000002</v>
      </c>
      <c r="I251" s="223"/>
      <c r="J251" s="219"/>
      <c r="K251" s="219"/>
      <c r="L251" s="224"/>
      <c r="M251" s="225"/>
      <c r="N251" s="226"/>
      <c r="O251" s="226"/>
      <c r="P251" s="226"/>
      <c r="Q251" s="226"/>
      <c r="R251" s="226"/>
      <c r="S251" s="226"/>
      <c r="T251" s="22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28" t="s">
        <v>147</v>
      </c>
      <c r="AU251" s="228" t="s">
        <v>82</v>
      </c>
      <c r="AV251" s="13" t="s">
        <v>82</v>
      </c>
      <c r="AW251" s="13" t="s">
        <v>32</v>
      </c>
      <c r="AX251" s="13" t="s">
        <v>76</v>
      </c>
      <c r="AY251" s="228" t="s">
        <v>120</v>
      </c>
    </row>
    <row r="252" s="2" customFormat="1" ht="24.15" customHeight="1">
      <c r="A252" s="38"/>
      <c r="B252" s="39"/>
      <c r="C252" s="198" t="s">
        <v>369</v>
      </c>
      <c r="D252" s="198" t="s">
        <v>124</v>
      </c>
      <c r="E252" s="199" t="s">
        <v>333</v>
      </c>
      <c r="F252" s="200" t="s">
        <v>207</v>
      </c>
      <c r="G252" s="201" t="s">
        <v>208</v>
      </c>
      <c r="H252" s="202">
        <v>101</v>
      </c>
      <c r="I252" s="203"/>
      <c r="J252" s="204">
        <f>ROUND(I252*H252,2)</f>
        <v>0</v>
      </c>
      <c r="K252" s="200" t="s">
        <v>19</v>
      </c>
      <c r="L252" s="44"/>
      <c r="M252" s="205" t="s">
        <v>19</v>
      </c>
      <c r="N252" s="206" t="s">
        <v>42</v>
      </c>
      <c r="O252" s="84"/>
      <c r="P252" s="207">
        <f>O252*H252</f>
        <v>0</v>
      </c>
      <c r="Q252" s="207">
        <v>0.076649999999999996</v>
      </c>
      <c r="R252" s="207">
        <f>Q252*H252</f>
        <v>7.7416499999999999</v>
      </c>
      <c r="S252" s="207">
        <v>0</v>
      </c>
      <c r="T252" s="208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09" t="s">
        <v>129</v>
      </c>
      <c r="AT252" s="209" t="s">
        <v>124</v>
      </c>
      <c r="AU252" s="209" t="s">
        <v>82</v>
      </c>
      <c r="AY252" s="17" t="s">
        <v>120</v>
      </c>
      <c r="BE252" s="210">
        <f>IF(N252="základní",J252,0)</f>
        <v>0</v>
      </c>
      <c r="BF252" s="210">
        <f>IF(N252="snížená",J252,0)</f>
        <v>0</v>
      </c>
      <c r="BG252" s="210">
        <f>IF(N252="zákl. přenesená",J252,0)</f>
        <v>0</v>
      </c>
      <c r="BH252" s="210">
        <f>IF(N252="sníž. přenesená",J252,0)</f>
        <v>0</v>
      </c>
      <c r="BI252" s="210">
        <f>IF(N252="nulová",J252,0)</f>
        <v>0</v>
      </c>
      <c r="BJ252" s="17" t="s">
        <v>76</v>
      </c>
      <c r="BK252" s="210">
        <f>ROUND(I252*H252,2)</f>
        <v>0</v>
      </c>
      <c r="BL252" s="17" t="s">
        <v>129</v>
      </c>
      <c r="BM252" s="209" t="s">
        <v>370</v>
      </c>
    </row>
    <row r="253" s="2" customFormat="1">
      <c r="A253" s="38"/>
      <c r="B253" s="39"/>
      <c r="C253" s="40"/>
      <c r="D253" s="216" t="s">
        <v>145</v>
      </c>
      <c r="E253" s="40"/>
      <c r="F253" s="217" t="s">
        <v>335</v>
      </c>
      <c r="G253" s="40"/>
      <c r="H253" s="40"/>
      <c r="I253" s="213"/>
      <c r="J253" s="40"/>
      <c r="K253" s="40"/>
      <c r="L253" s="44"/>
      <c r="M253" s="214"/>
      <c r="N253" s="215"/>
      <c r="O253" s="84"/>
      <c r="P253" s="84"/>
      <c r="Q253" s="84"/>
      <c r="R253" s="84"/>
      <c r="S253" s="84"/>
      <c r="T253" s="85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145</v>
      </c>
      <c r="AU253" s="17" t="s">
        <v>82</v>
      </c>
    </row>
    <row r="254" s="13" customFormat="1">
      <c r="A254" s="13"/>
      <c r="B254" s="218"/>
      <c r="C254" s="219"/>
      <c r="D254" s="216" t="s">
        <v>147</v>
      </c>
      <c r="E254" s="220" t="s">
        <v>19</v>
      </c>
      <c r="F254" s="221" t="s">
        <v>336</v>
      </c>
      <c r="G254" s="219"/>
      <c r="H254" s="222">
        <v>101</v>
      </c>
      <c r="I254" s="223"/>
      <c r="J254" s="219"/>
      <c r="K254" s="219"/>
      <c r="L254" s="224"/>
      <c r="M254" s="225"/>
      <c r="N254" s="226"/>
      <c r="O254" s="226"/>
      <c r="P254" s="226"/>
      <c r="Q254" s="226"/>
      <c r="R254" s="226"/>
      <c r="S254" s="226"/>
      <c r="T254" s="22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28" t="s">
        <v>147</v>
      </c>
      <c r="AU254" s="228" t="s">
        <v>82</v>
      </c>
      <c r="AV254" s="13" t="s">
        <v>82</v>
      </c>
      <c r="AW254" s="13" t="s">
        <v>32</v>
      </c>
      <c r="AX254" s="13" t="s">
        <v>76</v>
      </c>
      <c r="AY254" s="228" t="s">
        <v>120</v>
      </c>
    </row>
    <row r="255" s="2" customFormat="1" ht="16.5" customHeight="1">
      <c r="A255" s="38"/>
      <c r="B255" s="39"/>
      <c r="C255" s="229" t="s">
        <v>371</v>
      </c>
      <c r="D255" s="229" t="s">
        <v>213</v>
      </c>
      <c r="E255" s="230" t="s">
        <v>214</v>
      </c>
      <c r="F255" s="231" t="s">
        <v>215</v>
      </c>
      <c r="G255" s="232" t="s">
        <v>216</v>
      </c>
      <c r="H255" s="233">
        <v>101</v>
      </c>
      <c r="I255" s="234"/>
      <c r="J255" s="235">
        <f>ROUND(I255*H255,2)</f>
        <v>0</v>
      </c>
      <c r="K255" s="231" t="s">
        <v>19</v>
      </c>
      <c r="L255" s="236"/>
      <c r="M255" s="237" t="s">
        <v>19</v>
      </c>
      <c r="N255" s="238" t="s">
        <v>42</v>
      </c>
      <c r="O255" s="84"/>
      <c r="P255" s="207">
        <f>O255*H255</f>
        <v>0</v>
      </c>
      <c r="Q255" s="207">
        <v>0</v>
      </c>
      <c r="R255" s="207">
        <f>Q255*H255</f>
        <v>0</v>
      </c>
      <c r="S255" s="207">
        <v>0</v>
      </c>
      <c r="T255" s="20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09" t="s">
        <v>217</v>
      </c>
      <c r="AT255" s="209" t="s">
        <v>213</v>
      </c>
      <c r="AU255" s="209" t="s">
        <v>82</v>
      </c>
      <c r="AY255" s="17" t="s">
        <v>120</v>
      </c>
      <c r="BE255" s="210">
        <f>IF(N255="základní",J255,0)</f>
        <v>0</v>
      </c>
      <c r="BF255" s="210">
        <f>IF(N255="snížená",J255,0)</f>
        <v>0</v>
      </c>
      <c r="BG255" s="210">
        <f>IF(N255="zákl. přenesená",J255,0)</f>
        <v>0</v>
      </c>
      <c r="BH255" s="210">
        <f>IF(N255="sníž. přenesená",J255,0)</f>
        <v>0</v>
      </c>
      <c r="BI255" s="210">
        <f>IF(N255="nulová",J255,0)</f>
        <v>0</v>
      </c>
      <c r="BJ255" s="17" t="s">
        <v>76</v>
      </c>
      <c r="BK255" s="210">
        <f>ROUND(I255*H255,2)</f>
        <v>0</v>
      </c>
      <c r="BL255" s="17" t="s">
        <v>129</v>
      </c>
      <c r="BM255" s="209" t="s">
        <v>372</v>
      </c>
    </row>
    <row r="256" s="2" customFormat="1">
      <c r="A256" s="38"/>
      <c r="B256" s="39"/>
      <c r="C256" s="40"/>
      <c r="D256" s="216" t="s">
        <v>145</v>
      </c>
      <c r="E256" s="40"/>
      <c r="F256" s="217" t="s">
        <v>219</v>
      </c>
      <c r="G256" s="40"/>
      <c r="H256" s="40"/>
      <c r="I256" s="213"/>
      <c r="J256" s="40"/>
      <c r="K256" s="40"/>
      <c r="L256" s="44"/>
      <c r="M256" s="214"/>
      <c r="N256" s="215"/>
      <c r="O256" s="84"/>
      <c r="P256" s="84"/>
      <c r="Q256" s="84"/>
      <c r="R256" s="84"/>
      <c r="S256" s="84"/>
      <c r="T256" s="85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145</v>
      </c>
      <c r="AU256" s="17" t="s">
        <v>82</v>
      </c>
    </row>
    <row r="257" s="2" customFormat="1" ht="16.5" customHeight="1">
      <c r="A257" s="38"/>
      <c r="B257" s="39"/>
      <c r="C257" s="229" t="s">
        <v>373</v>
      </c>
      <c r="D257" s="229" t="s">
        <v>213</v>
      </c>
      <c r="E257" s="230" t="s">
        <v>221</v>
      </c>
      <c r="F257" s="231" t="s">
        <v>222</v>
      </c>
      <c r="G257" s="232" t="s">
        <v>208</v>
      </c>
      <c r="H257" s="233">
        <v>103.02</v>
      </c>
      <c r="I257" s="234"/>
      <c r="J257" s="235">
        <f>ROUND(I257*H257,2)</f>
        <v>0</v>
      </c>
      <c r="K257" s="231" t="s">
        <v>19</v>
      </c>
      <c r="L257" s="236"/>
      <c r="M257" s="237" t="s">
        <v>19</v>
      </c>
      <c r="N257" s="238" t="s">
        <v>42</v>
      </c>
      <c r="O257" s="84"/>
      <c r="P257" s="207">
        <f>O257*H257</f>
        <v>0</v>
      </c>
      <c r="Q257" s="207">
        <v>0.056120000000000003</v>
      </c>
      <c r="R257" s="207">
        <f>Q257*H257</f>
        <v>5.7814823999999998</v>
      </c>
      <c r="S257" s="207">
        <v>0</v>
      </c>
      <c r="T257" s="208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09" t="s">
        <v>217</v>
      </c>
      <c r="AT257" s="209" t="s">
        <v>213</v>
      </c>
      <c r="AU257" s="209" t="s">
        <v>82</v>
      </c>
      <c r="AY257" s="17" t="s">
        <v>120</v>
      </c>
      <c r="BE257" s="210">
        <f>IF(N257="základní",J257,0)</f>
        <v>0</v>
      </c>
      <c r="BF257" s="210">
        <f>IF(N257="snížená",J257,0)</f>
        <v>0</v>
      </c>
      <c r="BG257" s="210">
        <f>IF(N257="zákl. přenesená",J257,0)</f>
        <v>0</v>
      </c>
      <c r="BH257" s="210">
        <f>IF(N257="sníž. přenesená",J257,0)</f>
        <v>0</v>
      </c>
      <c r="BI257" s="210">
        <f>IF(N257="nulová",J257,0)</f>
        <v>0</v>
      </c>
      <c r="BJ257" s="17" t="s">
        <v>76</v>
      </c>
      <c r="BK257" s="210">
        <f>ROUND(I257*H257,2)</f>
        <v>0</v>
      </c>
      <c r="BL257" s="17" t="s">
        <v>129</v>
      </c>
      <c r="BM257" s="209" t="s">
        <v>374</v>
      </c>
    </row>
    <row r="258" s="2" customFormat="1">
      <c r="A258" s="38"/>
      <c r="B258" s="39"/>
      <c r="C258" s="40"/>
      <c r="D258" s="216" t="s">
        <v>145</v>
      </c>
      <c r="E258" s="40"/>
      <c r="F258" s="217" t="s">
        <v>219</v>
      </c>
      <c r="G258" s="40"/>
      <c r="H258" s="40"/>
      <c r="I258" s="213"/>
      <c r="J258" s="40"/>
      <c r="K258" s="40"/>
      <c r="L258" s="44"/>
      <c r="M258" s="214"/>
      <c r="N258" s="215"/>
      <c r="O258" s="84"/>
      <c r="P258" s="84"/>
      <c r="Q258" s="84"/>
      <c r="R258" s="84"/>
      <c r="S258" s="84"/>
      <c r="T258" s="85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145</v>
      </c>
      <c r="AU258" s="17" t="s">
        <v>82</v>
      </c>
    </row>
    <row r="259" s="13" customFormat="1">
      <c r="A259" s="13"/>
      <c r="B259" s="218"/>
      <c r="C259" s="219"/>
      <c r="D259" s="216" t="s">
        <v>147</v>
      </c>
      <c r="E259" s="219"/>
      <c r="F259" s="221" t="s">
        <v>341</v>
      </c>
      <c r="G259" s="219"/>
      <c r="H259" s="222">
        <v>103.02</v>
      </c>
      <c r="I259" s="223"/>
      <c r="J259" s="219"/>
      <c r="K259" s="219"/>
      <c r="L259" s="224"/>
      <c r="M259" s="225"/>
      <c r="N259" s="226"/>
      <c r="O259" s="226"/>
      <c r="P259" s="226"/>
      <c r="Q259" s="226"/>
      <c r="R259" s="226"/>
      <c r="S259" s="226"/>
      <c r="T259" s="22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28" t="s">
        <v>147</v>
      </c>
      <c r="AU259" s="228" t="s">
        <v>82</v>
      </c>
      <c r="AV259" s="13" t="s">
        <v>82</v>
      </c>
      <c r="AW259" s="13" t="s">
        <v>4</v>
      </c>
      <c r="AX259" s="13" t="s">
        <v>76</v>
      </c>
      <c r="AY259" s="228" t="s">
        <v>120</v>
      </c>
    </row>
    <row r="260" s="2" customFormat="1" ht="37.8" customHeight="1">
      <c r="A260" s="38"/>
      <c r="B260" s="39"/>
      <c r="C260" s="198" t="s">
        <v>375</v>
      </c>
      <c r="D260" s="198" t="s">
        <v>124</v>
      </c>
      <c r="E260" s="199" t="s">
        <v>229</v>
      </c>
      <c r="F260" s="200" t="s">
        <v>230</v>
      </c>
      <c r="G260" s="201" t="s">
        <v>151</v>
      </c>
      <c r="H260" s="202">
        <v>28.687999999999999</v>
      </c>
      <c r="I260" s="203"/>
      <c r="J260" s="204">
        <f>ROUND(I260*H260,2)</f>
        <v>0</v>
      </c>
      <c r="K260" s="200" t="s">
        <v>128</v>
      </c>
      <c r="L260" s="44"/>
      <c r="M260" s="205" t="s">
        <v>19</v>
      </c>
      <c r="N260" s="206" t="s">
        <v>42</v>
      </c>
      <c r="O260" s="84"/>
      <c r="P260" s="207">
        <f>O260*H260</f>
        <v>0</v>
      </c>
      <c r="Q260" s="207">
        <v>0</v>
      </c>
      <c r="R260" s="207">
        <f>Q260*H260</f>
        <v>0</v>
      </c>
      <c r="S260" s="207">
        <v>0</v>
      </c>
      <c r="T260" s="20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09" t="s">
        <v>129</v>
      </c>
      <c r="AT260" s="209" t="s">
        <v>124</v>
      </c>
      <c r="AU260" s="209" t="s">
        <v>82</v>
      </c>
      <c r="AY260" s="17" t="s">
        <v>120</v>
      </c>
      <c r="BE260" s="210">
        <f>IF(N260="základní",J260,0)</f>
        <v>0</v>
      </c>
      <c r="BF260" s="210">
        <f>IF(N260="snížená",J260,0)</f>
        <v>0</v>
      </c>
      <c r="BG260" s="210">
        <f>IF(N260="zákl. přenesená",J260,0)</f>
        <v>0</v>
      </c>
      <c r="BH260" s="210">
        <f>IF(N260="sníž. přenesená",J260,0)</f>
        <v>0</v>
      </c>
      <c r="BI260" s="210">
        <f>IF(N260="nulová",J260,0)</f>
        <v>0</v>
      </c>
      <c r="BJ260" s="17" t="s">
        <v>76</v>
      </c>
      <c r="BK260" s="210">
        <f>ROUND(I260*H260,2)</f>
        <v>0</v>
      </c>
      <c r="BL260" s="17" t="s">
        <v>129</v>
      </c>
      <c r="BM260" s="209" t="s">
        <v>376</v>
      </c>
    </row>
    <row r="261" s="2" customFormat="1">
      <c r="A261" s="38"/>
      <c r="B261" s="39"/>
      <c r="C261" s="40"/>
      <c r="D261" s="211" t="s">
        <v>131</v>
      </c>
      <c r="E261" s="40"/>
      <c r="F261" s="212" t="s">
        <v>232</v>
      </c>
      <c r="G261" s="40"/>
      <c r="H261" s="40"/>
      <c r="I261" s="213"/>
      <c r="J261" s="40"/>
      <c r="K261" s="40"/>
      <c r="L261" s="44"/>
      <c r="M261" s="214"/>
      <c r="N261" s="215"/>
      <c r="O261" s="84"/>
      <c r="P261" s="84"/>
      <c r="Q261" s="84"/>
      <c r="R261" s="84"/>
      <c r="S261" s="84"/>
      <c r="T261" s="85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131</v>
      </c>
      <c r="AU261" s="17" t="s">
        <v>82</v>
      </c>
    </row>
    <row r="262" s="2" customFormat="1">
      <c r="A262" s="38"/>
      <c r="B262" s="39"/>
      <c r="C262" s="40"/>
      <c r="D262" s="216" t="s">
        <v>145</v>
      </c>
      <c r="E262" s="40"/>
      <c r="F262" s="217" t="s">
        <v>344</v>
      </c>
      <c r="G262" s="40"/>
      <c r="H262" s="40"/>
      <c r="I262" s="213"/>
      <c r="J262" s="40"/>
      <c r="K262" s="40"/>
      <c r="L262" s="44"/>
      <c r="M262" s="214"/>
      <c r="N262" s="215"/>
      <c r="O262" s="84"/>
      <c r="P262" s="84"/>
      <c r="Q262" s="84"/>
      <c r="R262" s="84"/>
      <c r="S262" s="84"/>
      <c r="T262" s="85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145</v>
      </c>
      <c r="AU262" s="17" t="s">
        <v>82</v>
      </c>
    </row>
    <row r="263" s="13" customFormat="1">
      <c r="A263" s="13"/>
      <c r="B263" s="218"/>
      <c r="C263" s="219"/>
      <c r="D263" s="216" t="s">
        <v>147</v>
      </c>
      <c r="E263" s="220" t="s">
        <v>19</v>
      </c>
      <c r="F263" s="221" t="s">
        <v>345</v>
      </c>
      <c r="G263" s="219"/>
      <c r="H263" s="222">
        <v>28.687999999999999</v>
      </c>
      <c r="I263" s="223"/>
      <c r="J263" s="219"/>
      <c r="K263" s="219"/>
      <c r="L263" s="224"/>
      <c r="M263" s="225"/>
      <c r="N263" s="226"/>
      <c r="O263" s="226"/>
      <c r="P263" s="226"/>
      <c r="Q263" s="226"/>
      <c r="R263" s="226"/>
      <c r="S263" s="226"/>
      <c r="T263" s="227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28" t="s">
        <v>147</v>
      </c>
      <c r="AU263" s="228" t="s">
        <v>82</v>
      </c>
      <c r="AV263" s="13" t="s">
        <v>82</v>
      </c>
      <c r="AW263" s="13" t="s">
        <v>32</v>
      </c>
      <c r="AX263" s="13" t="s">
        <v>76</v>
      </c>
      <c r="AY263" s="228" t="s">
        <v>120</v>
      </c>
    </row>
    <row r="264" s="2" customFormat="1" ht="16.5" customHeight="1">
      <c r="A264" s="38"/>
      <c r="B264" s="39"/>
      <c r="C264" s="229" t="s">
        <v>377</v>
      </c>
      <c r="D264" s="229" t="s">
        <v>213</v>
      </c>
      <c r="E264" s="230" t="s">
        <v>235</v>
      </c>
      <c r="F264" s="231" t="s">
        <v>236</v>
      </c>
      <c r="G264" s="232" t="s">
        <v>151</v>
      </c>
      <c r="H264" s="233">
        <v>28.687999999999999</v>
      </c>
      <c r="I264" s="234"/>
      <c r="J264" s="235">
        <f>ROUND(I264*H264,2)</f>
        <v>0</v>
      </c>
      <c r="K264" s="231" t="s">
        <v>19</v>
      </c>
      <c r="L264" s="236"/>
      <c r="M264" s="237" t="s">
        <v>19</v>
      </c>
      <c r="N264" s="238" t="s">
        <v>42</v>
      </c>
      <c r="O264" s="84"/>
      <c r="P264" s="207">
        <f>O264*H264</f>
        <v>0</v>
      </c>
      <c r="Q264" s="207">
        <v>1</v>
      </c>
      <c r="R264" s="207">
        <f>Q264*H264</f>
        <v>28.687999999999999</v>
      </c>
      <c r="S264" s="207">
        <v>0</v>
      </c>
      <c r="T264" s="208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09" t="s">
        <v>217</v>
      </c>
      <c r="AT264" s="209" t="s">
        <v>213</v>
      </c>
      <c r="AU264" s="209" t="s">
        <v>82</v>
      </c>
      <c r="AY264" s="17" t="s">
        <v>120</v>
      </c>
      <c r="BE264" s="210">
        <f>IF(N264="základní",J264,0)</f>
        <v>0</v>
      </c>
      <c r="BF264" s="210">
        <f>IF(N264="snížená",J264,0)</f>
        <v>0</v>
      </c>
      <c r="BG264" s="210">
        <f>IF(N264="zákl. přenesená",J264,0)</f>
        <v>0</v>
      </c>
      <c r="BH264" s="210">
        <f>IF(N264="sníž. přenesená",J264,0)</f>
        <v>0</v>
      </c>
      <c r="BI264" s="210">
        <f>IF(N264="nulová",J264,0)</f>
        <v>0</v>
      </c>
      <c r="BJ264" s="17" t="s">
        <v>76</v>
      </c>
      <c r="BK264" s="210">
        <f>ROUND(I264*H264,2)</f>
        <v>0</v>
      </c>
      <c r="BL264" s="17" t="s">
        <v>129</v>
      </c>
      <c r="BM264" s="209" t="s">
        <v>378</v>
      </c>
    </row>
    <row r="265" s="13" customFormat="1">
      <c r="A265" s="13"/>
      <c r="B265" s="218"/>
      <c r="C265" s="219"/>
      <c r="D265" s="216" t="s">
        <v>147</v>
      </c>
      <c r="E265" s="220" t="s">
        <v>19</v>
      </c>
      <c r="F265" s="221" t="s">
        <v>345</v>
      </c>
      <c r="G265" s="219"/>
      <c r="H265" s="222">
        <v>28.687999999999999</v>
      </c>
      <c r="I265" s="223"/>
      <c r="J265" s="219"/>
      <c r="K265" s="219"/>
      <c r="L265" s="224"/>
      <c r="M265" s="225"/>
      <c r="N265" s="226"/>
      <c r="O265" s="226"/>
      <c r="P265" s="226"/>
      <c r="Q265" s="226"/>
      <c r="R265" s="226"/>
      <c r="S265" s="226"/>
      <c r="T265" s="227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28" t="s">
        <v>147</v>
      </c>
      <c r="AU265" s="228" t="s">
        <v>82</v>
      </c>
      <c r="AV265" s="13" t="s">
        <v>82</v>
      </c>
      <c r="AW265" s="13" t="s">
        <v>32</v>
      </c>
      <c r="AX265" s="13" t="s">
        <v>76</v>
      </c>
      <c r="AY265" s="228" t="s">
        <v>120</v>
      </c>
    </row>
    <row r="266" s="2" customFormat="1" ht="24.15" customHeight="1">
      <c r="A266" s="38"/>
      <c r="B266" s="39"/>
      <c r="C266" s="198" t="s">
        <v>379</v>
      </c>
      <c r="D266" s="198" t="s">
        <v>124</v>
      </c>
      <c r="E266" s="199" t="s">
        <v>349</v>
      </c>
      <c r="F266" s="200" t="s">
        <v>350</v>
      </c>
      <c r="G266" s="201" t="s">
        <v>208</v>
      </c>
      <c r="H266" s="202">
        <v>28688</v>
      </c>
      <c r="I266" s="203"/>
      <c r="J266" s="204">
        <f>ROUND(I266*H266,2)</f>
        <v>0</v>
      </c>
      <c r="K266" s="200" t="s">
        <v>142</v>
      </c>
      <c r="L266" s="44"/>
      <c r="M266" s="205" t="s">
        <v>19</v>
      </c>
      <c r="N266" s="206" t="s">
        <v>42</v>
      </c>
      <c r="O266" s="84"/>
      <c r="P266" s="207">
        <f>O266*H266</f>
        <v>0</v>
      </c>
      <c r="Q266" s="207">
        <v>0</v>
      </c>
      <c r="R266" s="207">
        <f>Q266*H266</f>
        <v>0</v>
      </c>
      <c r="S266" s="207">
        <v>0</v>
      </c>
      <c r="T266" s="208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09" t="s">
        <v>129</v>
      </c>
      <c r="AT266" s="209" t="s">
        <v>124</v>
      </c>
      <c r="AU266" s="209" t="s">
        <v>82</v>
      </c>
      <c r="AY266" s="17" t="s">
        <v>120</v>
      </c>
      <c r="BE266" s="210">
        <f>IF(N266="základní",J266,0)</f>
        <v>0</v>
      </c>
      <c r="BF266" s="210">
        <f>IF(N266="snížená",J266,0)</f>
        <v>0</v>
      </c>
      <c r="BG266" s="210">
        <f>IF(N266="zákl. přenesená",J266,0)</f>
        <v>0</v>
      </c>
      <c r="BH266" s="210">
        <f>IF(N266="sníž. přenesená",J266,0)</f>
        <v>0</v>
      </c>
      <c r="BI266" s="210">
        <f>IF(N266="nulová",J266,0)</f>
        <v>0</v>
      </c>
      <c r="BJ266" s="17" t="s">
        <v>76</v>
      </c>
      <c r="BK266" s="210">
        <f>ROUND(I266*H266,2)</f>
        <v>0</v>
      </c>
      <c r="BL266" s="17" t="s">
        <v>129</v>
      </c>
      <c r="BM266" s="209" t="s">
        <v>380</v>
      </c>
    </row>
    <row r="267" s="2" customFormat="1">
      <c r="A267" s="38"/>
      <c r="B267" s="39"/>
      <c r="C267" s="40"/>
      <c r="D267" s="211" t="s">
        <v>131</v>
      </c>
      <c r="E267" s="40"/>
      <c r="F267" s="212" t="s">
        <v>352</v>
      </c>
      <c r="G267" s="40"/>
      <c r="H267" s="40"/>
      <c r="I267" s="213"/>
      <c r="J267" s="40"/>
      <c r="K267" s="40"/>
      <c r="L267" s="44"/>
      <c r="M267" s="214"/>
      <c r="N267" s="215"/>
      <c r="O267" s="84"/>
      <c r="P267" s="84"/>
      <c r="Q267" s="84"/>
      <c r="R267" s="84"/>
      <c r="S267" s="84"/>
      <c r="T267" s="85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131</v>
      </c>
      <c r="AU267" s="17" t="s">
        <v>82</v>
      </c>
    </row>
    <row r="268" s="2" customFormat="1">
      <c r="A268" s="38"/>
      <c r="B268" s="39"/>
      <c r="C268" s="40"/>
      <c r="D268" s="216" t="s">
        <v>145</v>
      </c>
      <c r="E268" s="40"/>
      <c r="F268" s="217" t="s">
        <v>353</v>
      </c>
      <c r="G268" s="40"/>
      <c r="H268" s="40"/>
      <c r="I268" s="213"/>
      <c r="J268" s="40"/>
      <c r="K268" s="40"/>
      <c r="L268" s="44"/>
      <c r="M268" s="214"/>
      <c r="N268" s="215"/>
      <c r="O268" s="84"/>
      <c r="P268" s="84"/>
      <c r="Q268" s="84"/>
      <c r="R268" s="84"/>
      <c r="S268" s="84"/>
      <c r="T268" s="85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145</v>
      </c>
      <c r="AU268" s="17" t="s">
        <v>82</v>
      </c>
    </row>
    <row r="269" s="13" customFormat="1">
      <c r="A269" s="13"/>
      <c r="B269" s="218"/>
      <c r="C269" s="219"/>
      <c r="D269" s="216" t="s">
        <v>147</v>
      </c>
      <c r="E269" s="220" t="s">
        <v>19</v>
      </c>
      <c r="F269" s="221" t="s">
        <v>354</v>
      </c>
      <c r="G269" s="219"/>
      <c r="H269" s="222">
        <v>28688</v>
      </c>
      <c r="I269" s="223"/>
      <c r="J269" s="219"/>
      <c r="K269" s="219"/>
      <c r="L269" s="224"/>
      <c r="M269" s="225"/>
      <c r="N269" s="226"/>
      <c r="O269" s="226"/>
      <c r="P269" s="226"/>
      <c r="Q269" s="226"/>
      <c r="R269" s="226"/>
      <c r="S269" s="226"/>
      <c r="T269" s="227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28" t="s">
        <v>147</v>
      </c>
      <c r="AU269" s="228" t="s">
        <v>82</v>
      </c>
      <c r="AV269" s="13" t="s">
        <v>82</v>
      </c>
      <c r="AW269" s="13" t="s">
        <v>32</v>
      </c>
      <c r="AX269" s="13" t="s">
        <v>76</v>
      </c>
      <c r="AY269" s="228" t="s">
        <v>120</v>
      </c>
    </row>
    <row r="270" s="12" customFormat="1" ht="22.8" customHeight="1">
      <c r="A270" s="12"/>
      <c r="B270" s="182"/>
      <c r="C270" s="183"/>
      <c r="D270" s="184" t="s">
        <v>70</v>
      </c>
      <c r="E270" s="196" t="s">
        <v>381</v>
      </c>
      <c r="F270" s="196" t="s">
        <v>382</v>
      </c>
      <c r="G270" s="183"/>
      <c r="H270" s="183"/>
      <c r="I270" s="186"/>
      <c r="J270" s="197">
        <f>BK270</f>
        <v>0</v>
      </c>
      <c r="K270" s="183"/>
      <c r="L270" s="188"/>
      <c r="M270" s="189"/>
      <c r="N270" s="190"/>
      <c r="O270" s="190"/>
      <c r="P270" s="191">
        <f>SUM(P271:P307)</f>
        <v>0</v>
      </c>
      <c r="Q270" s="190"/>
      <c r="R270" s="191">
        <f>SUM(R271:R307)</f>
        <v>218.15822240000003</v>
      </c>
      <c r="S270" s="190"/>
      <c r="T270" s="192">
        <f>SUM(T271:T307)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193" t="s">
        <v>76</v>
      </c>
      <c r="AT270" s="194" t="s">
        <v>70</v>
      </c>
      <c r="AU270" s="194" t="s">
        <v>76</v>
      </c>
      <c r="AY270" s="193" t="s">
        <v>120</v>
      </c>
      <c r="BK270" s="195">
        <f>SUM(BK271:BK307)</f>
        <v>0</v>
      </c>
    </row>
    <row r="271" s="2" customFormat="1" ht="24.15" customHeight="1">
      <c r="A271" s="38"/>
      <c r="B271" s="39"/>
      <c r="C271" s="198" t="s">
        <v>383</v>
      </c>
      <c r="D271" s="198" t="s">
        <v>124</v>
      </c>
      <c r="E271" s="199" t="s">
        <v>303</v>
      </c>
      <c r="F271" s="200" t="s">
        <v>304</v>
      </c>
      <c r="G271" s="201" t="s">
        <v>79</v>
      </c>
      <c r="H271" s="202">
        <v>20.399999999999999</v>
      </c>
      <c r="I271" s="203"/>
      <c r="J271" s="204">
        <f>ROUND(I271*H271,2)</f>
        <v>0</v>
      </c>
      <c r="K271" s="200" t="s">
        <v>19</v>
      </c>
      <c r="L271" s="44"/>
      <c r="M271" s="205" t="s">
        <v>19</v>
      </c>
      <c r="N271" s="206" t="s">
        <v>42</v>
      </c>
      <c r="O271" s="84"/>
      <c r="P271" s="207">
        <f>O271*H271</f>
        <v>0</v>
      </c>
      <c r="Q271" s="207">
        <v>0.34499999999999997</v>
      </c>
      <c r="R271" s="207">
        <f>Q271*H271</f>
        <v>7.0379999999999994</v>
      </c>
      <c r="S271" s="207">
        <v>0</v>
      </c>
      <c r="T271" s="208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09" t="s">
        <v>129</v>
      </c>
      <c r="AT271" s="209" t="s">
        <v>124</v>
      </c>
      <c r="AU271" s="209" t="s">
        <v>82</v>
      </c>
      <c r="AY271" s="17" t="s">
        <v>120</v>
      </c>
      <c r="BE271" s="210">
        <f>IF(N271="základní",J271,0)</f>
        <v>0</v>
      </c>
      <c r="BF271" s="210">
        <f>IF(N271="snížená",J271,0)</f>
        <v>0</v>
      </c>
      <c r="BG271" s="210">
        <f>IF(N271="zákl. přenesená",J271,0)</f>
        <v>0</v>
      </c>
      <c r="BH271" s="210">
        <f>IF(N271="sníž. přenesená",J271,0)</f>
        <v>0</v>
      </c>
      <c r="BI271" s="210">
        <f>IF(N271="nulová",J271,0)</f>
        <v>0</v>
      </c>
      <c r="BJ271" s="17" t="s">
        <v>76</v>
      </c>
      <c r="BK271" s="210">
        <f>ROUND(I271*H271,2)</f>
        <v>0</v>
      </c>
      <c r="BL271" s="17" t="s">
        <v>129</v>
      </c>
      <c r="BM271" s="209" t="s">
        <v>384</v>
      </c>
    </row>
    <row r="272" s="2" customFormat="1">
      <c r="A272" s="38"/>
      <c r="B272" s="39"/>
      <c r="C272" s="40"/>
      <c r="D272" s="216" t="s">
        <v>145</v>
      </c>
      <c r="E272" s="40"/>
      <c r="F272" s="217" t="s">
        <v>306</v>
      </c>
      <c r="G272" s="40"/>
      <c r="H272" s="40"/>
      <c r="I272" s="213"/>
      <c r="J272" s="40"/>
      <c r="K272" s="40"/>
      <c r="L272" s="44"/>
      <c r="M272" s="214"/>
      <c r="N272" s="215"/>
      <c r="O272" s="84"/>
      <c r="P272" s="84"/>
      <c r="Q272" s="84"/>
      <c r="R272" s="84"/>
      <c r="S272" s="84"/>
      <c r="T272" s="85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145</v>
      </c>
      <c r="AU272" s="17" t="s">
        <v>82</v>
      </c>
    </row>
    <row r="273" s="13" customFormat="1">
      <c r="A273" s="13"/>
      <c r="B273" s="218"/>
      <c r="C273" s="219"/>
      <c r="D273" s="216" t="s">
        <v>147</v>
      </c>
      <c r="E273" s="220" t="s">
        <v>19</v>
      </c>
      <c r="F273" s="221" t="s">
        <v>154</v>
      </c>
      <c r="G273" s="219"/>
      <c r="H273" s="222">
        <v>20.399999999999999</v>
      </c>
      <c r="I273" s="223"/>
      <c r="J273" s="219"/>
      <c r="K273" s="219"/>
      <c r="L273" s="224"/>
      <c r="M273" s="225"/>
      <c r="N273" s="226"/>
      <c r="O273" s="226"/>
      <c r="P273" s="226"/>
      <c r="Q273" s="226"/>
      <c r="R273" s="226"/>
      <c r="S273" s="226"/>
      <c r="T273" s="227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28" t="s">
        <v>147</v>
      </c>
      <c r="AU273" s="228" t="s">
        <v>82</v>
      </c>
      <c r="AV273" s="13" t="s">
        <v>82</v>
      </c>
      <c r="AW273" s="13" t="s">
        <v>32</v>
      </c>
      <c r="AX273" s="13" t="s">
        <v>76</v>
      </c>
      <c r="AY273" s="228" t="s">
        <v>120</v>
      </c>
    </row>
    <row r="274" s="2" customFormat="1" ht="24.15" customHeight="1">
      <c r="A274" s="38"/>
      <c r="B274" s="39"/>
      <c r="C274" s="198" t="s">
        <v>385</v>
      </c>
      <c r="D274" s="198" t="s">
        <v>124</v>
      </c>
      <c r="E274" s="199" t="s">
        <v>308</v>
      </c>
      <c r="F274" s="200" t="s">
        <v>309</v>
      </c>
      <c r="G274" s="201" t="s">
        <v>79</v>
      </c>
      <c r="H274" s="202">
        <v>245.03999999999999</v>
      </c>
      <c r="I274" s="203"/>
      <c r="J274" s="204">
        <f>ROUND(I274*H274,2)</f>
        <v>0</v>
      </c>
      <c r="K274" s="200" t="s">
        <v>19</v>
      </c>
      <c r="L274" s="44"/>
      <c r="M274" s="205" t="s">
        <v>19</v>
      </c>
      <c r="N274" s="206" t="s">
        <v>42</v>
      </c>
      <c r="O274" s="84"/>
      <c r="P274" s="207">
        <f>O274*H274</f>
        <v>0</v>
      </c>
      <c r="Q274" s="207">
        <v>0.34499999999999997</v>
      </c>
      <c r="R274" s="207">
        <f>Q274*H274</f>
        <v>84.538799999999995</v>
      </c>
      <c r="S274" s="207">
        <v>0</v>
      </c>
      <c r="T274" s="208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09" t="s">
        <v>129</v>
      </c>
      <c r="AT274" s="209" t="s">
        <v>124</v>
      </c>
      <c r="AU274" s="209" t="s">
        <v>82</v>
      </c>
      <c r="AY274" s="17" t="s">
        <v>120</v>
      </c>
      <c r="BE274" s="210">
        <f>IF(N274="základní",J274,0)</f>
        <v>0</v>
      </c>
      <c r="BF274" s="210">
        <f>IF(N274="snížená",J274,0)</f>
        <v>0</v>
      </c>
      <c r="BG274" s="210">
        <f>IF(N274="zákl. přenesená",J274,0)</f>
        <v>0</v>
      </c>
      <c r="BH274" s="210">
        <f>IF(N274="sníž. přenesená",J274,0)</f>
        <v>0</v>
      </c>
      <c r="BI274" s="210">
        <f>IF(N274="nulová",J274,0)</f>
        <v>0</v>
      </c>
      <c r="BJ274" s="17" t="s">
        <v>76</v>
      </c>
      <c r="BK274" s="210">
        <f>ROUND(I274*H274,2)</f>
        <v>0</v>
      </c>
      <c r="BL274" s="17" t="s">
        <v>129</v>
      </c>
      <c r="BM274" s="209" t="s">
        <v>386</v>
      </c>
    </row>
    <row r="275" s="2" customFormat="1">
      <c r="A275" s="38"/>
      <c r="B275" s="39"/>
      <c r="C275" s="40"/>
      <c r="D275" s="216" t="s">
        <v>145</v>
      </c>
      <c r="E275" s="40"/>
      <c r="F275" s="217" t="s">
        <v>311</v>
      </c>
      <c r="G275" s="40"/>
      <c r="H275" s="40"/>
      <c r="I275" s="213"/>
      <c r="J275" s="40"/>
      <c r="K275" s="40"/>
      <c r="L275" s="44"/>
      <c r="M275" s="214"/>
      <c r="N275" s="215"/>
      <c r="O275" s="84"/>
      <c r="P275" s="84"/>
      <c r="Q275" s="84"/>
      <c r="R275" s="84"/>
      <c r="S275" s="84"/>
      <c r="T275" s="85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145</v>
      </c>
      <c r="AU275" s="17" t="s">
        <v>82</v>
      </c>
    </row>
    <row r="276" s="13" customFormat="1">
      <c r="A276" s="13"/>
      <c r="B276" s="218"/>
      <c r="C276" s="219"/>
      <c r="D276" s="216" t="s">
        <v>147</v>
      </c>
      <c r="E276" s="220" t="s">
        <v>19</v>
      </c>
      <c r="F276" s="221" t="s">
        <v>177</v>
      </c>
      <c r="G276" s="219"/>
      <c r="H276" s="222">
        <v>245.03999999999999</v>
      </c>
      <c r="I276" s="223"/>
      <c r="J276" s="219"/>
      <c r="K276" s="219"/>
      <c r="L276" s="224"/>
      <c r="M276" s="225"/>
      <c r="N276" s="226"/>
      <c r="O276" s="226"/>
      <c r="P276" s="226"/>
      <c r="Q276" s="226"/>
      <c r="R276" s="226"/>
      <c r="S276" s="226"/>
      <c r="T276" s="227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28" t="s">
        <v>147</v>
      </c>
      <c r="AU276" s="228" t="s">
        <v>82</v>
      </c>
      <c r="AV276" s="13" t="s">
        <v>82</v>
      </c>
      <c r="AW276" s="13" t="s">
        <v>32</v>
      </c>
      <c r="AX276" s="13" t="s">
        <v>76</v>
      </c>
      <c r="AY276" s="228" t="s">
        <v>120</v>
      </c>
    </row>
    <row r="277" s="2" customFormat="1" ht="24.15" customHeight="1">
      <c r="A277" s="38"/>
      <c r="B277" s="39"/>
      <c r="C277" s="198" t="s">
        <v>387</v>
      </c>
      <c r="D277" s="198" t="s">
        <v>124</v>
      </c>
      <c r="E277" s="199" t="s">
        <v>308</v>
      </c>
      <c r="F277" s="200" t="s">
        <v>309</v>
      </c>
      <c r="G277" s="201" t="s">
        <v>79</v>
      </c>
      <c r="H277" s="202">
        <v>121.2</v>
      </c>
      <c r="I277" s="203"/>
      <c r="J277" s="204">
        <f>ROUND(I277*H277,2)</f>
        <v>0</v>
      </c>
      <c r="K277" s="200" t="s">
        <v>19</v>
      </c>
      <c r="L277" s="44"/>
      <c r="M277" s="205" t="s">
        <v>19</v>
      </c>
      <c r="N277" s="206" t="s">
        <v>42</v>
      </c>
      <c r="O277" s="84"/>
      <c r="P277" s="207">
        <f>O277*H277</f>
        <v>0</v>
      </c>
      <c r="Q277" s="207">
        <v>0.34499999999999997</v>
      </c>
      <c r="R277" s="207">
        <f>Q277*H277</f>
        <v>41.814</v>
      </c>
      <c r="S277" s="207">
        <v>0</v>
      </c>
      <c r="T277" s="208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09" t="s">
        <v>129</v>
      </c>
      <c r="AT277" s="209" t="s">
        <v>124</v>
      </c>
      <c r="AU277" s="209" t="s">
        <v>82</v>
      </c>
      <c r="AY277" s="17" t="s">
        <v>120</v>
      </c>
      <c r="BE277" s="210">
        <f>IF(N277="základní",J277,0)</f>
        <v>0</v>
      </c>
      <c r="BF277" s="210">
        <f>IF(N277="snížená",J277,0)</f>
        <v>0</v>
      </c>
      <c r="BG277" s="210">
        <f>IF(N277="zákl. přenesená",J277,0)</f>
        <v>0</v>
      </c>
      <c r="BH277" s="210">
        <f>IF(N277="sníž. přenesená",J277,0)</f>
        <v>0</v>
      </c>
      <c r="BI277" s="210">
        <f>IF(N277="nulová",J277,0)</f>
        <v>0</v>
      </c>
      <c r="BJ277" s="17" t="s">
        <v>76</v>
      </c>
      <c r="BK277" s="210">
        <f>ROUND(I277*H277,2)</f>
        <v>0</v>
      </c>
      <c r="BL277" s="17" t="s">
        <v>129</v>
      </c>
      <c r="BM277" s="209" t="s">
        <v>388</v>
      </c>
    </row>
    <row r="278" s="2" customFormat="1">
      <c r="A278" s="38"/>
      <c r="B278" s="39"/>
      <c r="C278" s="40"/>
      <c r="D278" s="216" t="s">
        <v>145</v>
      </c>
      <c r="E278" s="40"/>
      <c r="F278" s="217" t="s">
        <v>314</v>
      </c>
      <c r="G278" s="40"/>
      <c r="H278" s="40"/>
      <c r="I278" s="213"/>
      <c r="J278" s="40"/>
      <c r="K278" s="40"/>
      <c r="L278" s="44"/>
      <c r="M278" s="214"/>
      <c r="N278" s="215"/>
      <c r="O278" s="84"/>
      <c r="P278" s="84"/>
      <c r="Q278" s="84"/>
      <c r="R278" s="84"/>
      <c r="S278" s="84"/>
      <c r="T278" s="85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145</v>
      </c>
      <c r="AU278" s="17" t="s">
        <v>82</v>
      </c>
    </row>
    <row r="279" s="13" customFormat="1">
      <c r="A279" s="13"/>
      <c r="B279" s="218"/>
      <c r="C279" s="219"/>
      <c r="D279" s="216" t="s">
        <v>147</v>
      </c>
      <c r="E279" s="220" t="s">
        <v>19</v>
      </c>
      <c r="F279" s="221" t="s">
        <v>315</v>
      </c>
      <c r="G279" s="219"/>
      <c r="H279" s="222">
        <v>121.2</v>
      </c>
      <c r="I279" s="223"/>
      <c r="J279" s="219"/>
      <c r="K279" s="219"/>
      <c r="L279" s="224"/>
      <c r="M279" s="225"/>
      <c r="N279" s="226"/>
      <c r="O279" s="226"/>
      <c r="P279" s="226"/>
      <c r="Q279" s="226"/>
      <c r="R279" s="226"/>
      <c r="S279" s="226"/>
      <c r="T279" s="227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28" t="s">
        <v>147</v>
      </c>
      <c r="AU279" s="228" t="s">
        <v>82</v>
      </c>
      <c r="AV279" s="13" t="s">
        <v>82</v>
      </c>
      <c r="AW279" s="13" t="s">
        <v>32</v>
      </c>
      <c r="AX279" s="13" t="s">
        <v>76</v>
      </c>
      <c r="AY279" s="228" t="s">
        <v>120</v>
      </c>
    </row>
    <row r="280" s="2" customFormat="1" ht="24.15" customHeight="1">
      <c r="A280" s="38"/>
      <c r="B280" s="39"/>
      <c r="C280" s="198" t="s">
        <v>389</v>
      </c>
      <c r="D280" s="198" t="s">
        <v>124</v>
      </c>
      <c r="E280" s="199" t="s">
        <v>317</v>
      </c>
      <c r="F280" s="200" t="s">
        <v>318</v>
      </c>
      <c r="G280" s="201" t="s">
        <v>79</v>
      </c>
      <c r="H280" s="202">
        <v>43.68</v>
      </c>
      <c r="I280" s="203"/>
      <c r="J280" s="204">
        <f>ROUND(I280*H280,2)</f>
        <v>0</v>
      </c>
      <c r="K280" s="200" t="s">
        <v>19</v>
      </c>
      <c r="L280" s="44"/>
      <c r="M280" s="205" t="s">
        <v>19</v>
      </c>
      <c r="N280" s="206" t="s">
        <v>42</v>
      </c>
      <c r="O280" s="84"/>
      <c r="P280" s="207">
        <f>O280*H280</f>
        <v>0</v>
      </c>
      <c r="Q280" s="207">
        <v>0.34499999999999997</v>
      </c>
      <c r="R280" s="207">
        <f>Q280*H280</f>
        <v>15.069599999999999</v>
      </c>
      <c r="S280" s="207">
        <v>0</v>
      </c>
      <c r="T280" s="208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09" t="s">
        <v>129</v>
      </c>
      <c r="AT280" s="209" t="s">
        <v>124</v>
      </c>
      <c r="AU280" s="209" t="s">
        <v>82</v>
      </c>
      <c r="AY280" s="17" t="s">
        <v>120</v>
      </c>
      <c r="BE280" s="210">
        <f>IF(N280="základní",J280,0)</f>
        <v>0</v>
      </c>
      <c r="BF280" s="210">
        <f>IF(N280="snížená",J280,0)</f>
        <v>0</v>
      </c>
      <c r="BG280" s="210">
        <f>IF(N280="zákl. přenesená",J280,0)</f>
        <v>0</v>
      </c>
      <c r="BH280" s="210">
        <f>IF(N280="sníž. přenesená",J280,0)</f>
        <v>0</v>
      </c>
      <c r="BI280" s="210">
        <f>IF(N280="nulová",J280,0)</f>
        <v>0</v>
      </c>
      <c r="BJ280" s="17" t="s">
        <v>76</v>
      </c>
      <c r="BK280" s="210">
        <f>ROUND(I280*H280,2)</f>
        <v>0</v>
      </c>
      <c r="BL280" s="17" t="s">
        <v>129</v>
      </c>
      <c r="BM280" s="209" t="s">
        <v>390</v>
      </c>
    </row>
    <row r="281" s="2" customFormat="1">
      <c r="A281" s="38"/>
      <c r="B281" s="39"/>
      <c r="C281" s="40"/>
      <c r="D281" s="216" t="s">
        <v>145</v>
      </c>
      <c r="E281" s="40"/>
      <c r="F281" s="217" t="s">
        <v>320</v>
      </c>
      <c r="G281" s="40"/>
      <c r="H281" s="40"/>
      <c r="I281" s="213"/>
      <c r="J281" s="40"/>
      <c r="K281" s="40"/>
      <c r="L281" s="44"/>
      <c r="M281" s="214"/>
      <c r="N281" s="215"/>
      <c r="O281" s="84"/>
      <c r="P281" s="84"/>
      <c r="Q281" s="84"/>
      <c r="R281" s="84"/>
      <c r="S281" s="84"/>
      <c r="T281" s="85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145</v>
      </c>
      <c r="AU281" s="17" t="s">
        <v>82</v>
      </c>
    </row>
    <row r="282" s="13" customFormat="1">
      <c r="A282" s="13"/>
      <c r="B282" s="218"/>
      <c r="C282" s="219"/>
      <c r="D282" s="216" t="s">
        <v>147</v>
      </c>
      <c r="E282" s="220" t="s">
        <v>19</v>
      </c>
      <c r="F282" s="221" t="s">
        <v>321</v>
      </c>
      <c r="G282" s="219"/>
      <c r="H282" s="222">
        <v>43.68</v>
      </c>
      <c r="I282" s="223"/>
      <c r="J282" s="219"/>
      <c r="K282" s="219"/>
      <c r="L282" s="224"/>
      <c r="M282" s="225"/>
      <c r="N282" s="226"/>
      <c r="O282" s="226"/>
      <c r="P282" s="226"/>
      <c r="Q282" s="226"/>
      <c r="R282" s="226"/>
      <c r="S282" s="226"/>
      <c r="T282" s="227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28" t="s">
        <v>147</v>
      </c>
      <c r="AU282" s="228" t="s">
        <v>82</v>
      </c>
      <c r="AV282" s="13" t="s">
        <v>82</v>
      </c>
      <c r="AW282" s="13" t="s">
        <v>32</v>
      </c>
      <c r="AX282" s="13" t="s">
        <v>76</v>
      </c>
      <c r="AY282" s="228" t="s">
        <v>120</v>
      </c>
    </row>
    <row r="283" s="2" customFormat="1" ht="21.75" customHeight="1">
      <c r="A283" s="38"/>
      <c r="B283" s="39"/>
      <c r="C283" s="198" t="s">
        <v>391</v>
      </c>
      <c r="D283" s="198" t="s">
        <v>124</v>
      </c>
      <c r="E283" s="199" t="s">
        <v>161</v>
      </c>
      <c r="F283" s="200" t="s">
        <v>162</v>
      </c>
      <c r="G283" s="201" t="s">
        <v>79</v>
      </c>
      <c r="H283" s="202">
        <v>107.58</v>
      </c>
      <c r="I283" s="203"/>
      <c r="J283" s="204">
        <f>ROUND(I283*H283,2)</f>
        <v>0</v>
      </c>
      <c r="K283" s="200" t="s">
        <v>128</v>
      </c>
      <c r="L283" s="44"/>
      <c r="M283" s="205" t="s">
        <v>19</v>
      </c>
      <c r="N283" s="206" t="s">
        <v>42</v>
      </c>
      <c r="O283" s="84"/>
      <c r="P283" s="207">
        <f>O283*H283</f>
        <v>0</v>
      </c>
      <c r="Q283" s="207">
        <v>0</v>
      </c>
      <c r="R283" s="207">
        <f>Q283*H283</f>
        <v>0</v>
      </c>
      <c r="S283" s="207">
        <v>0</v>
      </c>
      <c r="T283" s="208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09" t="s">
        <v>129</v>
      </c>
      <c r="AT283" s="209" t="s">
        <v>124</v>
      </c>
      <c r="AU283" s="209" t="s">
        <v>82</v>
      </c>
      <c r="AY283" s="17" t="s">
        <v>120</v>
      </c>
      <c r="BE283" s="210">
        <f>IF(N283="základní",J283,0)</f>
        <v>0</v>
      </c>
      <c r="BF283" s="210">
        <f>IF(N283="snížená",J283,0)</f>
        <v>0</v>
      </c>
      <c r="BG283" s="210">
        <f>IF(N283="zákl. přenesená",J283,0)</f>
        <v>0</v>
      </c>
      <c r="BH283" s="210">
        <f>IF(N283="sníž. přenesená",J283,0)</f>
        <v>0</v>
      </c>
      <c r="BI283" s="210">
        <f>IF(N283="nulová",J283,0)</f>
        <v>0</v>
      </c>
      <c r="BJ283" s="17" t="s">
        <v>76</v>
      </c>
      <c r="BK283" s="210">
        <f>ROUND(I283*H283,2)</f>
        <v>0</v>
      </c>
      <c r="BL283" s="17" t="s">
        <v>129</v>
      </c>
      <c r="BM283" s="209" t="s">
        <v>392</v>
      </c>
    </row>
    <row r="284" s="2" customFormat="1">
      <c r="A284" s="38"/>
      <c r="B284" s="39"/>
      <c r="C284" s="40"/>
      <c r="D284" s="211" t="s">
        <v>131</v>
      </c>
      <c r="E284" s="40"/>
      <c r="F284" s="212" t="s">
        <v>164</v>
      </c>
      <c r="G284" s="40"/>
      <c r="H284" s="40"/>
      <c r="I284" s="213"/>
      <c r="J284" s="40"/>
      <c r="K284" s="40"/>
      <c r="L284" s="44"/>
      <c r="M284" s="214"/>
      <c r="N284" s="215"/>
      <c r="O284" s="84"/>
      <c r="P284" s="84"/>
      <c r="Q284" s="84"/>
      <c r="R284" s="84"/>
      <c r="S284" s="84"/>
      <c r="T284" s="85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131</v>
      </c>
      <c r="AU284" s="17" t="s">
        <v>82</v>
      </c>
    </row>
    <row r="285" s="2" customFormat="1">
      <c r="A285" s="38"/>
      <c r="B285" s="39"/>
      <c r="C285" s="40"/>
      <c r="D285" s="216" t="s">
        <v>145</v>
      </c>
      <c r="E285" s="40"/>
      <c r="F285" s="217" t="s">
        <v>324</v>
      </c>
      <c r="G285" s="40"/>
      <c r="H285" s="40"/>
      <c r="I285" s="213"/>
      <c r="J285" s="40"/>
      <c r="K285" s="40"/>
      <c r="L285" s="44"/>
      <c r="M285" s="214"/>
      <c r="N285" s="215"/>
      <c r="O285" s="84"/>
      <c r="P285" s="84"/>
      <c r="Q285" s="84"/>
      <c r="R285" s="84"/>
      <c r="S285" s="84"/>
      <c r="T285" s="85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145</v>
      </c>
      <c r="AU285" s="17" t="s">
        <v>82</v>
      </c>
    </row>
    <row r="286" s="13" customFormat="1">
      <c r="A286" s="13"/>
      <c r="B286" s="218"/>
      <c r="C286" s="219"/>
      <c r="D286" s="216" t="s">
        <v>147</v>
      </c>
      <c r="E286" s="220" t="s">
        <v>19</v>
      </c>
      <c r="F286" s="221" t="s">
        <v>325</v>
      </c>
      <c r="G286" s="219"/>
      <c r="H286" s="222">
        <v>107.58</v>
      </c>
      <c r="I286" s="223"/>
      <c r="J286" s="219"/>
      <c r="K286" s="219"/>
      <c r="L286" s="224"/>
      <c r="M286" s="225"/>
      <c r="N286" s="226"/>
      <c r="O286" s="226"/>
      <c r="P286" s="226"/>
      <c r="Q286" s="226"/>
      <c r="R286" s="226"/>
      <c r="S286" s="226"/>
      <c r="T286" s="227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28" t="s">
        <v>147</v>
      </c>
      <c r="AU286" s="228" t="s">
        <v>82</v>
      </c>
      <c r="AV286" s="13" t="s">
        <v>82</v>
      </c>
      <c r="AW286" s="13" t="s">
        <v>32</v>
      </c>
      <c r="AX286" s="13" t="s">
        <v>76</v>
      </c>
      <c r="AY286" s="228" t="s">
        <v>120</v>
      </c>
    </row>
    <row r="287" s="2" customFormat="1" ht="16.5" customHeight="1">
      <c r="A287" s="38"/>
      <c r="B287" s="39"/>
      <c r="C287" s="198" t="s">
        <v>393</v>
      </c>
      <c r="D287" s="198" t="s">
        <v>124</v>
      </c>
      <c r="E287" s="199" t="s">
        <v>327</v>
      </c>
      <c r="F287" s="200" t="s">
        <v>328</v>
      </c>
      <c r="G287" s="201" t="s">
        <v>208</v>
      </c>
      <c r="H287" s="202">
        <v>358.60000000000002</v>
      </c>
      <c r="I287" s="203"/>
      <c r="J287" s="204">
        <f>ROUND(I287*H287,2)</f>
        <v>0</v>
      </c>
      <c r="K287" s="200" t="s">
        <v>19</v>
      </c>
      <c r="L287" s="44"/>
      <c r="M287" s="205" t="s">
        <v>19</v>
      </c>
      <c r="N287" s="206" t="s">
        <v>42</v>
      </c>
      <c r="O287" s="84"/>
      <c r="P287" s="207">
        <f>O287*H287</f>
        <v>0</v>
      </c>
      <c r="Q287" s="207">
        <v>0.076649999999999996</v>
      </c>
      <c r="R287" s="207">
        <f>Q287*H287</f>
        <v>27.486689999999999</v>
      </c>
      <c r="S287" s="207">
        <v>0</v>
      </c>
      <c r="T287" s="208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09" t="s">
        <v>129</v>
      </c>
      <c r="AT287" s="209" t="s">
        <v>124</v>
      </c>
      <c r="AU287" s="209" t="s">
        <v>82</v>
      </c>
      <c r="AY287" s="17" t="s">
        <v>120</v>
      </c>
      <c r="BE287" s="210">
        <f>IF(N287="základní",J287,0)</f>
        <v>0</v>
      </c>
      <c r="BF287" s="210">
        <f>IF(N287="snížená",J287,0)</f>
        <v>0</v>
      </c>
      <c r="BG287" s="210">
        <f>IF(N287="zákl. přenesená",J287,0)</f>
        <v>0</v>
      </c>
      <c r="BH287" s="210">
        <f>IF(N287="sníž. přenesená",J287,0)</f>
        <v>0</v>
      </c>
      <c r="BI287" s="210">
        <f>IF(N287="nulová",J287,0)</f>
        <v>0</v>
      </c>
      <c r="BJ287" s="17" t="s">
        <v>76</v>
      </c>
      <c r="BK287" s="210">
        <f>ROUND(I287*H287,2)</f>
        <v>0</v>
      </c>
      <c r="BL287" s="17" t="s">
        <v>129</v>
      </c>
      <c r="BM287" s="209" t="s">
        <v>394</v>
      </c>
    </row>
    <row r="288" s="2" customFormat="1">
      <c r="A288" s="38"/>
      <c r="B288" s="39"/>
      <c r="C288" s="40"/>
      <c r="D288" s="216" t="s">
        <v>145</v>
      </c>
      <c r="E288" s="40"/>
      <c r="F288" s="217" t="s">
        <v>330</v>
      </c>
      <c r="G288" s="40"/>
      <c r="H288" s="40"/>
      <c r="I288" s="213"/>
      <c r="J288" s="40"/>
      <c r="K288" s="40"/>
      <c r="L288" s="44"/>
      <c r="M288" s="214"/>
      <c r="N288" s="215"/>
      <c r="O288" s="84"/>
      <c r="P288" s="84"/>
      <c r="Q288" s="84"/>
      <c r="R288" s="84"/>
      <c r="S288" s="84"/>
      <c r="T288" s="85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145</v>
      </c>
      <c r="AU288" s="17" t="s">
        <v>82</v>
      </c>
    </row>
    <row r="289" s="13" customFormat="1">
      <c r="A289" s="13"/>
      <c r="B289" s="218"/>
      <c r="C289" s="219"/>
      <c r="D289" s="216" t="s">
        <v>147</v>
      </c>
      <c r="E289" s="220" t="s">
        <v>19</v>
      </c>
      <c r="F289" s="221" t="s">
        <v>331</v>
      </c>
      <c r="G289" s="219"/>
      <c r="H289" s="222">
        <v>358.60000000000002</v>
      </c>
      <c r="I289" s="223"/>
      <c r="J289" s="219"/>
      <c r="K289" s="219"/>
      <c r="L289" s="224"/>
      <c r="M289" s="225"/>
      <c r="N289" s="226"/>
      <c r="O289" s="226"/>
      <c r="P289" s="226"/>
      <c r="Q289" s="226"/>
      <c r="R289" s="226"/>
      <c r="S289" s="226"/>
      <c r="T289" s="227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28" t="s">
        <v>147</v>
      </c>
      <c r="AU289" s="228" t="s">
        <v>82</v>
      </c>
      <c r="AV289" s="13" t="s">
        <v>82</v>
      </c>
      <c r="AW289" s="13" t="s">
        <v>32</v>
      </c>
      <c r="AX289" s="13" t="s">
        <v>76</v>
      </c>
      <c r="AY289" s="228" t="s">
        <v>120</v>
      </c>
    </row>
    <row r="290" s="2" customFormat="1" ht="24.15" customHeight="1">
      <c r="A290" s="38"/>
      <c r="B290" s="39"/>
      <c r="C290" s="198" t="s">
        <v>395</v>
      </c>
      <c r="D290" s="198" t="s">
        <v>124</v>
      </c>
      <c r="E290" s="199" t="s">
        <v>333</v>
      </c>
      <c r="F290" s="200" t="s">
        <v>207</v>
      </c>
      <c r="G290" s="201" t="s">
        <v>208</v>
      </c>
      <c r="H290" s="202">
        <v>101</v>
      </c>
      <c r="I290" s="203"/>
      <c r="J290" s="204">
        <f>ROUND(I290*H290,2)</f>
        <v>0</v>
      </c>
      <c r="K290" s="200" t="s">
        <v>19</v>
      </c>
      <c r="L290" s="44"/>
      <c r="M290" s="205" t="s">
        <v>19</v>
      </c>
      <c r="N290" s="206" t="s">
        <v>42</v>
      </c>
      <c r="O290" s="84"/>
      <c r="P290" s="207">
        <f>O290*H290</f>
        <v>0</v>
      </c>
      <c r="Q290" s="207">
        <v>0.076649999999999996</v>
      </c>
      <c r="R290" s="207">
        <f>Q290*H290</f>
        <v>7.7416499999999999</v>
      </c>
      <c r="S290" s="207">
        <v>0</v>
      </c>
      <c r="T290" s="208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09" t="s">
        <v>129</v>
      </c>
      <c r="AT290" s="209" t="s">
        <v>124</v>
      </c>
      <c r="AU290" s="209" t="s">
        <v>82</v>
      </c>
      <c r="AY290" s="17" t="s">
        <v>120</v>
      </c>
      <c r="BE290" s="210">
        <f>IF(N290="základní",J290,0)</f>
        <v>0</v>
      </c>
      <c r="BF290" s="210">
        <f>IF(N290="snížená",J290,0)</f>
        <v>0</v>
      </c>
      <c r="BG290" s="210">
        <f>IF(N290="zákl. přenesená",J290,0)</f>
        <v>0</v>
      </c>
      <c r="BH290" s="210">
        <f>IF(N290="sníž. přenesená",J290,0)</f>
        <v>0</v>
      </c>
      <c r="BI290" s="210">
        <f>IF(N290="nulová",J290,0)</f>
        <v>0</v>
      </c>
      <c r="BJ290" s="17" t="s">
        <v>76</v>
      </c>
      <c r="BK290" s="210">
        <f>ROUND(I290*H290,2)</f>
        <v>0</v>
      </c>
      <c r="BL290" s="17" t="s">
        <v>129</v>
      </c>
      <c r="BM290" s="209" t="s">
        <v>396</v>
      </c>
    </row>
    <row r="291" s="2" customFormat="1">
      <c r="A291" s="38"/>
      <c r="B291" s="39"/>
      <c r="C291" s="40"/>
      <c r="D291" s="216" t="s">
        <v>145</v>
      </c>
      <c r="E291" s="40"/>
      <c r="F291" s="217" t="s">
        <v>335</v>
      </c>
      <c r="G291" s="40"/>
      <c r="H291" s="40"/>
      <c r="I291" s="213"/>
      <c r="J291" s="40"/>
      <c r="K291" s="40"/>
      <c r="L291" s="44"/>
      <c r="M291" s="214"/>
      <c r="N291" s="215"/>
      <c r="O291" s="84"/>
      <c r="P291" s="84"/>
      <c r="Q291" s="84"/>
      <c r="R291" s="84"/>
      <c r="S291" s="84"/>
      <c r="T291" s="85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145</v>
      </c>
      <c r="AU291" s="17" t="s">
        <v>82</v>
      </c>
    </row>
    <row r="292" s="13" customFormat="1">
      <c r="A292" s="13"/>
      <c r="B292" s="218"/>
      <c r="C292" s="219"/>
      <c r="D292" s="216" t="s">
        <v>147</v>
      </c>
      <c r="E292" s="220" t="s">
        <v>19</v>
      </c>
      <c r="F292" s="221" t="s">
        <v>336</v>
      </c>
      <c r="G292" s="219"/>
      <c r="H292" s="222">
        <v>101</v>
      </c>
      <c r="I292" s="223"/>
      <c r="J292" s="219"/>
      <c r="K292" s="219"/>
      <c r="L292" s="224"/>
      <c r="M292" s="225"/>
      <c r="N292" s="226"/>
      <c r="O292" s="226"/>
      <c r="P292" s="226"/>
      <c r="Q292" s="226"/>
      <c r="R292" s="226"/>
      <c r="S292" s="226"/>
      <c r="T292" s="227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28" t="s">
        <v>147</v>
      </c>
      <c r="AU292" s="228" t="s">
        <v>82</v>
      </c>
      <c r="AV292" s="13" t="s">
        <v>82</v>
      </c>
      <c r="AW292" s="13" t="s">
        <v>32</v>
      </c>
      <c r="AX292" s="13" t="s">
        <v>76</v>
      </c>
      <c r="AY292" s="228" t="s">
        <v>120</v>
      </c>
    </row>
    <row r="293" s="2" customFormat="1" ht="16.5" customHeight="1">
      <c r="A293" s="38"/>
      <c r="B293" s="39"/>
      <c r="C293" s="229" t="s">
        <v>397</v>
      </c>
      <c r="D293" s="229" t="s">
        <v>213</v>
      </c>
      <c r="E293" s="230" t="s">
        <v>214</v>
      </c>
      <c r="F293" s="231" t="s">
        <v>215</v>
      </c>
      <c r="G293" s="232" t="s">
        <v>216</v>
      </c>
      <c r="H293" s="233">
        <v>101</v>
      </c>
      <c r="I293" s="234"/>
      <c r="J293" s="235">
        <f>ROUND(I293*H293,2)</f>
        <v>0</v>
      </c>
      <c r="K293" s="231" t="s">
        <v>19</v>
      </c>
      <c r="L293" s="236"/>
      <c r="M293" s="237" t="s">
        <v>19</v>
      </c>
      <c r="N293" s="238" t="s">
        <v>42</v>
      </c>
      <c r="O293" s="84"/>
      <c r="P293" s="207">
        <f>O293*H293</f>
        <v>0</v>
      </c>
      <c r="Q293" s="207">
        <v>0</v>
      </c>
      <c r="R293" s="207">
        <f>Q293*H293</f>
        <v>0</v>
      </c>
      <c r="S293" s="207">
        <v>0</v>
      </c>
      <c r="T293" s="208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09" t="s">
        <v>217</v>
      </c>
      <c r="AT293" s="209" t="s">
        <v>213</v>
      </c>
      <c r="AU293" s="209" t="s">
        <v>82</v>
      </c>
      <c r="AY293" s="17" t="s">
        <v>120</v>
      </c>
      <c r="BE293" s="210">
        <f>IF(N293="základní",J293,0)</f>
        <v>0</v>
      </c>
      <c r="BF293" s="210">
        <f>IF(N293="snížená",J293,0)</f>
        <v>0</v>
      </c>
      <c r="BG293" s="210">
        <f>IF(N293="zákl. přenesená",J293,0)</f>
        <v>0</v>
      </c>
      <c r="BH293" s="210">
        <f>IF(N293="sníž. přenesená",J293,0)</f>
        <v>0</v>
      </c>
      <c r="BI293" s="210">
        <f>IF(N293="nulová",J293,0)</f>
        <v>0</v>
      </c>
      <c r="BJ293" s="17" t="s">
        <v>76</v>
      </c>
      <c r="BK293" s="210">
        <f>ROUND(I293*H293,2)</f>
        <v>0</v>
      </c>
      <c r="BL293" s="17" t="s">
        <v>129</v>
      </c>
      <c r="BM293" s="209" t="s">
        <v>398</v>
      </c>
    </row>
    <row r="294" s="2" customFormat="1">
      <c r="A294" s="38"/>
      <c r="B294" s="39"/>
      <c r="C294" s="40"/>
      <c r="D294" s="216" t="s">
        <v>145</v>
      </c>
      <c r="E294" s="40"/>
      <c r="F294" s="217" t="s">
        <v>219</v>
      </c>
      <c r="G294" s="40"/>
      <c r="H294" s="40"/>
      <c r="I294" s="213"/>
      <c r="J294" s="40"/>
      <c r="K294" s="40"/>
      <c r="L294" s="44"/>
      <c r="M294" s="214"/>
      <c r="N294" s="215"/>
      <c r="O294" s="84"/>
      <c r="P294" s="84"/>
      <c r="Q294" s="84"/>
      <c r="R294" s="84"/>
      <c r="S294" s="84"/>
      <c r="T294" s="85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145</v>
      </c>
      <c r="AU294" s="17" t="s">
        <v>82</v>
      </c>
    </row>
    <row r="295" s="2" customFormat="1" ht="16.5" customHeight="1">
      <c r="A295" s="38"/>
      <c r="B295" s="39"/>
      <c r="C295" s="229" t="s">
        <v>399</v>
      </c>
      <c r="D295" s="229" t="s">
        <v>213</v>
      </c>
      <c r="E295" s="230" t="s">
        <v>221</v>
      </c>
      <c r="F295" s="231" t="s">
        <v>222</v>
      </c>
      <c r="G295" s="232" t="s">
        <v>208</v>
      </c>
      <c r="H295" s="233">
        <v>103.02</v>
      </c>
      <c r="I295" s="234"/>
      <c r="J295" s="235">
        <f>ROUND(I295*H295,2)</f>
        <v>0</v>
      </c>
      <c r="K295" s="231" t="s">
        <v>19</v>
      </c>
      <c r="L295" s="236"/>
      <c r="M295" s="237" t="s">
        <v>19</v>
      </c>
      <c r="N295" s="238" t="s">
        <v>42</v>
      </c>
      <c r="O295" s="84"/>
      <c r="P295" s="207">
        <f>O295*H295</f>
        <v>0</v>
      </c>
      <c r="Q295" s="207">
        <v>0.056120000000000003</v>
      </c>
      <c r="R295" s="207">
        <f>Q295*H295</f>
        <v>5.7814823999999998</v>
      </c>
      <c r="S295" s="207">
        <v>0</v>
      </c>
      <c r="T295" s="208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09" t="s">
        <v>217</v>
      </c>
      <c r="AT295" s="209" t="s">
        <v>213</v>
      </c>
      <c r="AU295" s="209" t="s">
        <v>82</v>
      </c>
      <c r="AY295" s="17" t="s">
        <v>120</v>
      </c>
      <c r="BE295" s="210">
        <f>IF(N295="základní",J295,0)</f>
        <v>0</v>
      </c>
      <c r="BF295" s="210">
        <f>IF(N295="snížená",J295,0)</f>
        <v>0</v>
      </c>
      <c r="BG295" s="210">
        <f>IF(N295="zákl. přenesená",J295,0)</f>
        <v>0</v>
      </c>
      <c r="BH295" s="210">
        <f>IF(N295="sníž. přenesená",J295,0)</f>
        <v>0</v>
      </c>
      <c r="BI295" s="210">
        <f>IF(N295="nulová",J295,0)</f>
        <v>0</v>
      </c>
      <c r="BJ295" s="17" t="s">
        <v>76</v>
      </c>
      <c r="BK295" s="210">
        <f>ROUND(I295*H295,2)</f>
        <v>0</v>
      </c>
      <c r="BL295" s="17" t="s">
        <v>129</v>
      </c>
      <c r="BM295" s="209" t="s">
        <v>400</v>
      </c>
    </row>
    <row r="296" s="2" customFormat="1">
      <c r="A296" s="38"/>
      <c r="B296" s="39"/>
      <c r="C296" s="40"/>
      <c r="D296" s="216" t="s">
        <v>145</v>
      </c>
      <c r="E296" s="40"/>
      <c r="F296" s="217" t="s">
        <v>219</v>
      </c>
      <c r="G296" s="40"/>
      <c r="H296" s="40"/>
      <c r="I296" s="213"/>
      <c r="J296" s="40"/>
      <c r="K296" s="40"/>
      <c r="L296" s="44"/>
      <c r="M296" s="214"/>
      <c r="N296" s="215"/>
      <c r="O296" s="84"/>
      <c r="P296" s="84"/>
      <c r="Q296" s="84"/>
      <c r="R296" s="84"/>
      <c r="S296" s="84"/>
      <c r="T296" s="85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145</v>
      </c>
      <c r="AU296" s="17" t="s">
        <v>82</v>
      </c>
    </row>
    <row r="297" s="13" customFormat="1">
      <c r="A297" s="13"/>
      <c r="B297" s="218"/>
      <c r="C297" s="219"/>
      <c r="D297" s="216" t="s">
        <v>147</v>
      </c>
      <c r="E297" s="219"/>
      <c r="F297" s="221" t="s">
        <v>341</v>
      </c>
      <c r="G297" s="219"/>
      <c r="H297" s="222">
        <v>103.02</v>
      </c>
      <c r="I297" s="223"/>
      <c r="J297" s="219"/>
      <c r="K297" s="219"/>
      <c r="L297" s="224"/>
      <c r="M297" s="225"/>
      <c r="N297" s="226"/>
      <c r="O297" s="226"/>
      <c r="P297" s="226"/>
      <c r="Q297" s="226"/>
      <c r="R297" s="226"/>
      <c r="S297" s="226"/>
      <c r="T297" s="227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28" t="s">
        <v>147</v>
      </c>
      <c r="AU297" s="228" t="s">
        <v>82</v>
      </c>
      <c r="AV297" s="13" t="s">
        <v>82</v>
      </c>
      <c r="AW297" s="13" t="s">
        <v>4</v>
      </c>
      <c r="AX297" s="13" t="s">
        <v>76</v>
      </c>
      <c r="AY297" s="228" t="s">
        <v>120</v>
      </c>
    </row>
    <row r="298" s="2" customFormat="1" ht="37.8" customHeight="1">
      <c r="A298" s="38"/>
      <c r="B298" s="39"/>
      <c r="C298" s="198" t="s">
        <v>401</v>
      </c>
      <c r="D298" s="198" t="s">
        <v>124</v>
      </c>
      <c r="E298" s="199" t="s">
        <v>229</v>
      </c>
      <c r="F298" s="200" t="s">
        <v>230</v>
      </c>
      <c r="G298" s="201" t="s">
        <v>151</v>
      </c>
      <c r="H298" s="202">
        <v>28.687999999999999</v>
      </c>
      <c r="I298" s="203"/>
      <c r="J298" s="204">
        <f>ROUND(I298*H298,2)</f>
        <v>0</v>
      </c>
      <c r="K298" s="200" t="s">
        <v>128</v>
      </c>
      <c r="L298" s="44"/>
      <c r="M298" s="205" t="s">
        <v>19</v>
      </c>
      <c r="N298" s="206" t="s">
        <v>42</v>
      </c>
      <c r="O298" s="84"/>
      <c r="P298" s="207">
        <f>O298*H298</f>
        <v>0</v>
      </c>
      <c r="Q298" s="207">
        <v>0</v>
      </c>
      <c r="R298" s="207">
        <f>Q298*H298</f>
        <v>0</v>
      </c>
      <c r="S298" s="207">
        <v>0</v>
      </c>
      <c r="T298" s="208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09" t="s">
        <v>129</v>
      </c>
      <c r="AT298" s="209" t="s">
        <v>124</v>
      </c>
      <c r="AU298" s="209" t="s">
        <v>82</v>
      </c>
      <c r="AY298" s="17" t="s">
        <v>120</v>
      </c>
      <c r="BE298" s="210">
        <f>IF(N298="základní",J298,0)</f>
        <v>0</v>
      </c>
      <c r="BF298" s="210">
        <f>IF(N298="snížená",J298,0)</f>
        <v>0</v>
      </c>
      <c r="BG298" s="210">
        <f>IF(N298="zákl. přenesená",J298,0)</f>
        <v>0</v>
      </c>
      <c r="BH298" s="210">
        <f>IF(N298="sníž. přenesená",J298,0)</f>
        <v>0</v>
      </c>
      <c r="BI298" s="210">
        <f>IF(N298="nulová",J298,0)</f>
        <v>0</v>
      </c>
      <c r="BJ298" s="17" t="s">
        <v>76</v>
      </c>
      <c r="BK298" s="210">
        <f>ROUND(I298*H298,2)</f>
        <v>0</v>
      </c>
      <c r="BL298" s="17" t="s">
        <v>129</v>
      </c>
      <c r="BM298" s="209" t="s">
        <v>402</v>
      </c>
    </row>
    <row r="299" s="2" customFormat="1">
      <c r="A299" s="38"/>
      <c r="B299" s="39"/>
      <c r="C299" s="40"/>
      <c r="D299" s="211" t="s">
        <v>131</v>
      </c>
      <c r="E299" s="40"/>
      <c r="F299" s="212" t="s">
        <v>232</v>
      </c>
      <c r="G299" s="40"/>
      <c r="H299" s="40"/>
      <c r="I299" s="213"/>
      <c r="J299" s="40"/>
      <c r="K299" s="40"/>
      <c r="L299" s="44"/>
      <c r="M299" s="214"/>
      <c r="N299" s="215"/>
      <c r="O299" s="84"/>
      <c r="P299" s="84"/>
      <c r="Q299" s="84"/>
      <c r="R299" s="84"/>
      <c r="S299" s="84"/>
      <c r="T299" s="85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131</v>
      </c>
      <c r="AU299" s="17" t="s">
        <v>82</v>
      </c>
    </row>
    <row r="300" s="2" customFormat="1">
      <c r="A300" s="38"/>
      <c r="B300" s="39"/>
      <c r="C300" s="40"/>
      <c r="D300" s="216" t="s">
        <v>145</v>
      </c>
      <c r="E300" s="40"/>
      <c r="F300" s="217" t="s">
        <v>344</v>
      </c>
      <c r="G300" s="40"/>
      <c r="H300" s="40"/>
      <c r="I300" s="213"/>
      <c r="J300" s="40"/>
      <c r="K300" s="40"/>
      <c r="L300" s="44"/>
      <c r="M300" s="214"/>
      <c r="N300" s="215"/>
      <c r="O300" s="84"/>
      <c r="P300" s="84"/>
      <c r="Q300" s="84"/>
      <c r="R300" s="84"/>
      <c r="S300" s="84"/>
      <c r="T300" s="85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145</v>
      </c>
      <c r="AU300" s="17" t="s">
        <v>82</v>
      </c>
    </row>
    <row r="301" s="13" customFormat="1">
      <c r="A301" s="13"/>
      <c r="B301" s="218"/>
      <c r="C301" s="219"/>
      <c r="D301" s="216" t="s">
        <v>147</v>
      </c>
      <c r="E301" s="220" t="s">
        <v>19</v>
      </c>
      <c r="F301" s="221" t="s">
        <v>345</v>
      </c>
      <c r="G301" s="219"/>
      <c r="H301" s="222">
        <v>28.687999999999999</v>
      </c>
      <c r="I301" s="223"/>
      <c r="J301" s="219"/>
      <c r="K301" s="219"/>
      <c r="L301" s="224"/>
      <c r="M301" s="225"/>
      <c r="N301" s="226"/>
      <c r="O301" s="226"/>
      <c r="P301" s="226"/>
      <c r="Q301" s="226"/>
      <c r="R301" s="226"/>
      <c r="S301" s="226"/>
      <c r="T301" s="227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28" t="s">
        <v>147</v>
      </c>
      <c r="AU301" s="228" t="s">
        <v>82</v>
      </c>
      <c r="AV301" s="13" t="s">
        <v>82</v>
      </c>
      <c r="AW301" s="13" t="s">
        <v>32</v>
      </c>
      <c r="AX301" s="13" t="s">
        <v>76</v>
      </c>
      <c r="AY301" s="228" t="s">
        <v>120</v>
      </c>
    </row>
    <row r="302" s="2" customFormat="1" ht="16.5" customHeight="1">
      <c r="A302" s="38"/>
      <c r="B302" s="39"/>
      <c r="C302" s="229" t="s">
        <v>403</v>
      </c>
      <c r="D302" s="229" t="s">
        <v>213</v>
      </c>
      <c r="E302" s="230" t="s">
        <v>235</v>
      </c>
      <c r="F302" s="231" t="s">
        <v>236</v>
      </c>
      <c r="G302" s="232" t="s">
        <v>151</v>
      </c>
      <c r="H302" s="233">
        <v>28.687999999999999</v>
      </c>
      <c r="I302" s="234"/>
      <c r="J302" s="235">
        <f>ROUND(I302*H302,2)</f>
        <v>0</v>
      </c>
      <c r="K302" s="231" t="s">
        <v>19</v>
      </c>
      <c r="L302" s="236"/>
      <c r="M302" s="237" t="s">
        <v>19</v>
      </c>
      <c r="N302" s="238" t="s">
        <v>42</v>
      </c>
      <c r="O302" s="84"/>
      <c r="P302" s="207">
        <f>O302*H302</f>
        <v>0</v>
      </c>
      <c r="Q302" s="207">
        <v>1</v>
      </c>
      <c r="R302" s="207">
        <f>Q302*H302</f>
        <v>28.687999999999999</v>
      </c>
      <c r="S302" s="207">
        <v>0</v>
      </c>
      <c r="T302" s="208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09" t="s">
        <v>217</v>
      </c>
      <c r="AT302" s="209" t="s">
        <v>213</v>
      </c>
      <c r="AU302" s="209" t="s">
        <v>82</v>
      </c>
      <c r="AY302" s="17" t="s">
        <v>120</v>
      </c>
      <c r="BE302" s="210">
        <f>IF(N302="základní",J302,0)</f>
        <v>0</v>
      </c>
      <c r="BF302" s="210">
        <f>IF(N302="snížená",J302,0)</f>
        <v>0</v>
      </c>
      <c r="BG302" s="210">
        <f>IF(N302="zákl. přenesená",J302,0)</f>
        <v>0</v>
      </c>
      <c r="BH302" s="210">
        <f>IF(N302="sníž. přenesená",J302,0)</f>
        <v>0</v>
      </c>
      <c r="BI302" s="210">
        <f>IF(N302="nulová",J302,0)</f>
        <v>0</v>
      </c>
      <c r="BJ302" s="17" t="s">
        <v>76</v>
      </c>
      <c r="BK302" s="210">
        <f>ROUND(I302*H302,2)</f>
        <v>0</v>
      </c>
      <c r="BL302" s="17" t="s">
        <v>129</v>
      </c>
      <c r="BM302" s="209" t="s">
        <v>404</v>
      </c>
    </row>
    <row r="303" s="13" customFormat="1">
      <c r="A303" s="13"/>
      <c r="B303" s="218"/>
      <c r="C303" s="219"/>
      <c r="D303" s="216" t="s">
        <v>147</v>
      </c>
      <c r="E303" s="220" t="s">
        <v>19</v>
      </c>
      <c r="F303" s="221" t="s">
        <v>345</v>
      </c>
      <c r="G303" s="219"/>
      <c r="H303" s="222">
        <v>28.687999999999999</v>
      </c>
      <c r="I303" s="223"/>
      <c r="J303" s="219"/>
      <c r="K303" s="219"/>
      <c r="L303" s="224"/>
      <c r="M303" s="225"/>
      <c r="N303" s="226"/>
      <c r="O303" s="226"/>
      <c r="P303" s="226"/>
      <c r="Q303" s="226"/>
      <c r="R303" s="226"/>
      <c r="S303" s="226"/>
      <c r="T303" s="227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28" t="s">
        <v>147</v>
      </c>
      <c r="AU303" s="228" t="s">
        <v>82</v>
      </c>
      <c r="AV303" s="13" t="s">
        <v>82</v>
      </c>
      <c r="AW303" s="13" t="s">
        <v>32</v>
      </c>
      <c r="AX303" s="13" t="s">
        <v>76</v>
      </c>
      <c r="AY303" s="228" t="s">
        <v>120</v>
      </c>
    </row>
    <row r="304" s="2" customFormat="1" ht="24.15" customHeight="1">
      <c r="A304" s="38"/>
      <c r="B304" s="39"/>
      <c r="C304" s="198" t="s">
        <v>405</v>
      </c>
      <c r="D304" s="198" t="s">
        <v>124</v>
      </c>
      <c r="E304" s="199" t="s">
        <v>349</v>
      </c>
      <c r="F304" s="200" t="s">
        <v>350</v>
      </c>
      <c r="G304" s="201" t="s">
        <v>208</v>
      </c>
      <c r="H304" s="202">
        <v>28688</v>
      </c>
      <c r="I304" s="203"/>
      <c r="J304" s="204">
        <f>ROUND(I304*H304,2)</f>
        <v>0</v>
      </c>
      <c r="K304" s="200" t="s">
        <v>142</v>
      </c>
      <c r="L304" s="44"/>
      <c r="M304" s="205" t="s">
        <v>19</v>
      </c>
      <c r="N304" s="206" t="s">
        <v>42</v>
      </c>
      <c r="O304" s="84"/>
      <c r="P304" s="207">
        <f>O304*H304</f>
        <v>0</v>
      </c>
      <c r="Q304" s="207">
        <v>0</v>
      </c>
      <c r="R304" s="207">
        <f>Q304*H304</f>
        <v>0</v>
      </c>
      <c r="S304" s="207">
        <v>0</v>
      </c>
      <c r="T304" s="208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09" t="s">
        <v>129</v>
      </c>
      <c r="AT304" s="209" t="s">
        <v>124</v>
      </c>
      <c r="AU304" s="209" t="s">
        <v>82</v>
      </c>
      <c r="AY304" s="17" t="s">
        <v>120</v>
      </c>
      <c r="BE304" s="210">
        <f>IF(N304="základní",J304,0)</f>
        <v>0</v>
      </c>
      <c r="BF304" s="210">
        <f>IF(N304="snížená",J304,0)</f>
        <v>0</v>
      </c>
      <c r="BG304" s="210">
        <f>IF(N304="zákl. přenesená",J304,0)</f>
        <v>0</v>
      </c>
      <c r="BH304" s="210">
        <f>IF(N304="sníž. přenesená",J304,0)</f>
        <v>0</v>
      </c>
      <c r="BI304" s="210">
        <f>IF(N304="nulová",J304,0)</f>
        <v>0</v>
      </c>
      <c r="BJ304" s="17" t="s">
        <v>76</v>
      </c>
      <c r="BK304" s="210">
        <f>ROUND(I304*H304,2)</f>
        <v>0</v>
      </c>
      <c r="BL304" s="17" t="s">
        <v>129</v>
      </c>
      <c r="BM304" s="209" t="s">
        <v>406</v>
      </c>
    </row>
    <row r="305" s="2" customFormat="1">
      <c r="A305" s="38"/>
      <c r="B305" s="39"/>
      <c r="C305" s="40"/>
      <c r="D305" s="211" t="s">
        <v>131</v>
      </c>
      <c r="E305" s="40"/>
      <c r="F305" s="212" t="s">
        <v>352</v>
      </c>
      <c r="G305" s="40"/>
      <c r="H305" s="40"/>
      <c r="I305" s="213"/>
      <c r="J305" s="40"/>
      <c r="K305" s="40"/>
      <c r="L305" s="44"/>
      <c r="M305" s="214"/>
      <c r="N305" s="215"/>
      <c r="O305" s="84"/>
      <c r="P305" s="84"/>
      <c r="Q305" s="84"/>
      <c r="R305" s="84"/>
      <c r="S305" s="84"/>
      <c r="T305" s="85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131</v>
      </c>
      <c r="AU305" s="17" t="s">
        <v>82</v>
      </c>
    </row>
    <row r="306" s="2" customFormat="1">
      <c r="A306" s="38"/>
      <c r="B306" s="39"/>
      <c r="C306" s="40"/>
      <c r="D306" s="216" t="s">
        <v>145</v>
      </c>
      <c r="E306" s="40"/>
      <c r="F306" s="217" t="s">
        <v>353</v>
      </c>
      <c r="G306" s="40"/>
      <c r="H306" s="40"/>
      <c r="I306" s="213"/>
      <c r="J306" s="40"/>
      <c r="K306" s="40"/>
      <c r="L306" s="44"/>
      <c r="M306" s="214"/>
      <c r="N306" s="215"/>
      <c r="O306" s="84"/>
      <c r="P306" s="84"/>
      <c r="Q306" s="84"/>
      <c r="R306" s="84"/>
      <c r="S306" s="84"/>
      <c r="T306" s="85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145</v>
      </c>
      <c r="AU306" s="17" t="s">
        <v>82</v>
      </c>
    </row>
    <row r="307" s="13" customFormat="1">
      <c r="A307" s="13"/>
      <c r="B307" s="218"/>
      <c r="C307" s="219"/>
      <c r="D307" s="216" t="s">
        <v>147</v>
      </c>
      <c r="E307" s="220" t="s">
        <v>19</v>
      </c>
      <c r="F307" s="221" t="s">
        <v>354</v>
      </c>
      <c r="G307" s="219"/>
      <c r="H307" s="222">
        <v>28688</v>
      </c>
      <c r="I307" s="223"/>
      <c r="J307" s="219"/>
      <c r="K307" s="219"/>
      <c r="L307" s="224"/>
      <c r="M307" s="239"/>
      <c r="N307" s="240"/>
      <c r="O307" s="240"/>
      <c r="P307" s="240"/>
      <c r="Q307" s="240"/>
      <c r="R307" s="240"/>
      <c r="S307" s="240"/>
      <c r="T307" s="24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28" t="s">
        <v>147</v>
      </c>
      <c r="AU307" s="228" t="s">
        <v>82</v>
      </c>
      <c r="AV307" s="13" t="s">
        <v>82</v>
      </c>
      <c r="AW307" s="13" t="s">
        <v>32</v>
      </c>
      <c r="AX307" s="13" t="s">
        <v>76</v>
      </c>
      <c r="AY307" s="228" t="s">
        <v>120</v>
      </c>
    </row>
    <row r="308" s="2" customFormat="1" ht="6.96" customHeight="1">
      <c r="A308" s="38"/>
      <c r="B308" s="59"/>
      <c r="C308" s="60"/>
      <c r="D308" s="60"/>
      <c r="E308" s="60"/>
      <c r="F308" s="60"/>
      <c r="G308" s="60"/>
      <c r="H308" s="60"/>
      <c r="I308" s="60"/>
      <c r="J308" s="60"/>
      <c r="K308" s="60"/>
      <c r="L308" s="44"/>
      <c r="M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</row>
  </sheetData>
  <sheetProtection sheet="1" autoFilter="0" formatColumns="0" formatRows="0" objects="1" scenarios="1" spinCount="100000" saltValue="Jy7oeZky6TKf4IabgIEBDLgxdr0a9zsJZ+7qpBgiQziktP6/Dun5p1qupd6vRwJ4V9SLJajYJgsG9asPpF30Nw==" hashValue="U7w3sPqpQzPQQ34uu8bAY+IrWFhKbVj2Fz2nzbh7o3t3pfFiK4HP8pchC3hwumZbejjDTqmQd2LfMhNCQiQ3og==" algorithmName="SHA-512" password="CC35"/>
  <autoFilter ref="C82:K307"/>
  <mergeCells count="6">
    <mergeCell ref="E7:H7"/>
    <mergeCell ref="E16:H16"/>
    <mergeCell ref="E25:H25"/>
    <mergeCell ref="E46:H46"/>
    <mergeCell ref="E75:H75"/>
    <mergeCell ref="L2:V2"/>
  </mergeCells>
  <hyperlinks>
    <hyperlink ref="F87" r:id="rId1" display="https://podminky.urs.cz/item/CS_URS_2024_01/998225111"/>
    <hyperlink ref="F89" r:id="rId2" display="https://podminky.urs.cz/item/CS_URS_2024_01/998225191"/>
    <hyperlink ref="F92" r:id="rId3" display="https://podminky.urs.cz/item/CS_URS_2025_01/121151123"/>
    <hyperlink ref="F96" r:id="rId4" display="https://podminky.urs.cz/item/CS_URS_2024_01/162351104"/>
    <hyperlink ref="F99" r:id="rId5" display="https://podminky.urs.cz/item/CS_URS_2024_01/171251101"/>
    <hyperlink ref="F102" r:id="rId6" display="https://podminky.urs.cz/item/CS_URS_2024_01/181951112"/>
    <hyperlink ref="F109" r:id="rId7" display="https://podminky.urs.cz/item/CS_URS_2025_01/121151123"/>
    <hyperlink ref="F113" r:id="rId8" display="https://podminky.urs.cz/item/CS_URS_2024_01/162351104"/>
    <hyperlink ref="F116" r:id="rId9" display="https://podminky.urs.cz/item/CS_URS_2024_01/171251101"/>
    <hyperlink ref="F119" r:id="rId10" display="https://podminky.urs.cz/item/CS_URS_2024_01/181951112"/>
    <hyperlink ref="F126" r:id="rId11" display="https://podminky.urs.cz/item/CS_URS_2025_01/121151123"/>
    <hyperlink ref="F130" r:id="rId12" display="https://podminky.urs.cz/item/CS_URS_2024_01/162351104"/>
    <hyperlink ref="F133" r:id="rId13" display="https://podminky.urs.cz/item/CS_URS_2024_01/171251101"/>
    <hyperlink ref="F136" r:id="rId14" display="https://podminky.urs.cz/item/CS_URS_2024_01/181951112"/>
    <hyperlink ref="F139" r:id="rId15" display="https://podminky.urs.cz/item/CS_URS_2024_01/564831011"/>
    <hyperlink ref="F154" r:id="rId16" display="https://podminky.urs.cz/item/CS_URS_2024_01/175111201"/>
    <hyperlink ref="F160" r:id="rId17" display="https://podminky.urs.cz/item/CS_URS_2025_01/121151123"/>
    <hyperlink ref="F164" r:id="rId18" display="https://podminky.urs.cz/item/CS_URS_2024_01/162351104"/>
    <hyperlink ref="F167" r:id="rId19" display="https://podminky.urs.cz/item/CS_URS_2024_01/171251101"/>
    <hyperlink ref="F170" r:id="rId20" display="https://podminky.urs.cz/item/CS_URS_2024_01/181951112"/>
    <hyperlink ref="F178" r:id="rId21" display="https://podminky.urs.cz/item/CS_URS_2024_01/030001000"/>
    <hyperlink ref="F181" r:id="rId22" display="https://podminky.urs.cz/item/CS_URS_2024_01/032903000"/>
    <hyperlink ref="F185" r:id="rId23" display="https://podminky.urs.cz/item/CS_URS_2024_01/034303000"/>
    <hyperlink ref="F188" r:id="rId24" display="https://podminky.urs.cz/item/CS_URS_2024_01/034503000"/>
    <hyperlink ref="F190" r:id="rId25" display="https://podminky.urs.cz/item/CS_URS_2024_01/039002000"/>
    <hyperlink ref="F193" r:id="rId26" display="https://podminky.urs.cz/item/CS_URS_2024_01/041903000"/>
    <hyperlink ref="F208" r:id="rId27" display="https://podminky.urs.cz/item/CS_URS_2024_01/181951112"/>
    <hyperlink ref="F223" r:id="rId28" display="https://podminky.urs.cz/item/CS_URS_2024_01/175111201"/>
    <hyperlink ref="F229" r:id="rId29" display="https://podminky.urs.cz/item/CS_URS_2025_01/111151521"/>
    <hyperlink ref="F246" r:id="rId30" display="https://podminky.urs.cz/item/CS_URS_2024_01/181951112"/>
    <hyperlink ref="F261" r:id="rId31" display="https://podminky.urs.cz/item/CS_URS_2024_01/175111201"/>
    <hyperlink ref="F267" r:id="rId32" display="https://podminky.urs.cz/item/CS_URS_2025_01/111151521"/>
    <hyperlink ref="F284" r:id="rId33" display="https://podminky.urs.cz/item/CS_URS_2024_01/181951112"/>
    <hyperlink ref="F299" r:id="rId34" display="https://podminky.urs.cz/item/CS_URS_2024_01/175111201"/>
    <hyperlink ref="F305" r:id="rId35" display="https://podminky.urs.cz/item/CS_URS_2025_01/11115152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24"/>
      <c r="C3" s="125"/>
      <c r="D3" s="125"/>
      <c r="E3" s="125"/>
      <c r="F3" s="125"/>
      <c r="G3" s="125"/>
      <c r="H3" s="20"/>
    </row>
    <row r="4" s="1" customFormat="1" ht="24.96" customHeight="1">
      <c r="B4" s="20"/>
      <c r="C4" s="126" t="s">
        <v>407</v>
      </c>
      <c r="H4" s="20"/>
    </row>
    <row r="5" s="1" customFormat="1" ht="12" customHeight="1">
      <c r="B5" s="20"/>
      <c r="C5" s="242" t="s">
        <v>13</v>
      </c>
      <c r="D5" s="135" t="s">
        <v>14</v>
      </c>
      <c r="E5" s="1"/>
      <c r="F5" s="1"/>
      <c r="H5" s="20"/>
    </row>
    <row r="6" s="1" customFormat="1" ht="36.96" customHeight="1">
      <c r="B6" s="20"/>
      <c r="C6" s="243" t="s">
        <v>16</v>
      </c>
      <c r="D6" s="244" t="s">
        <v>17</v>
      </c>
      <c r="E6" s="1"/>
      <c r="F6" s="1"/>
      <c r="H6" s="20"/>
    </row>
    <row r="7" s="1" customFormat="1" ht="16.5" customHeight="1">
      <c r="B7" s="20"/>
      <c r="C7" s="128" t="s">
        <v>23</v>
      </c>
      <c r="D7" s="132" t="str">
        <f>'Rekapitulace stavby'!AN8</f>
        <v>9. 5. 2025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71"/>
      <c r="B9" s="245"/>
      <c r="C9" s="246" t="s">
        <v>52</v>
      </c>
      <c r="D9" s="247" t="s">
        <v>53</v>
      </c>
      <c r="E9" s="247" t="s">
        <v>108</v>
      </c>
      <c r="F9" s="248" t="s">
        <v>408</v>
      </c>
      <c r="G9" s="171"/>
      <c r="H9" s="245"/>
    </row>
    <row r="10" s="2" customFormat="1" ht="26.4" customHeight="1">
      <c r="A10" s="38"/>
      <c r="B10" s="44"/>
      <c r="C10" s="249" t="s">
        <v>14</v>
      </c>
      <c r="D10" s="249" t="s">
        <v>17</v>
      </c>
      <c r="E10" s="38"/>
      <c r="F10" s="38"/>
      <c r="G10" s="38"/>
      <c r="H10" s="44"/>
    </row>
    <row r="11" s="2" customFormat="1" ht="16.8" customHeight="1">
      <c r="A11" s="38"/>
      <c r="B11" s="44"/>
      <c r="C11" s="250" t="s">
        <v>90</v>
      </c>
      <c r="D11" s="251" t="s">
        <v>90</v>
      </c>
      <c r="E11" s="252" t="s">
        <v>79</v>
      </c>
      <c r="F11" s="253">
        <v>436.80000000000001</v>
      </c>
      <c r="G11" s="38"/>
      <c r="H11" s="44"/>
    </row>
    <row r="12" s="2" customFormat="1" ht="16.8" customHeight="1">
      <c r="A12" s="38"/>
      <c r="B12" s="44"/>
      <c r="C12" s="254" t="s">
        <v>19</v>
      </c>
      <c r="D12" s="254" t="s">
        <v>409</v>
      </c>
      <c r="E12" s="17" t="s">
        <v>19</v>
      </c>
      <c r="F12" s="255">
        <v>436.80000000000001</v>
      </c>
      <c r="G12" s="38"/>
      <c r="H12" s="44"/>
    </row>
    <row r="13" s="2" customFormat="1" ht="16.8" customHeight="1">
      <c r="A13" s="38"/>
      <c r="B13" s="44"/>
      <c r="C13" s="256" t="s">
        <v>410</v>
      </c>
      <c r="D13" s="38"/>
      <c r="E13" s="38"/>
      <c r="F13" s="38"/>
      <c r="G13" s="38"/>
      <c r="H13" s="44"/>
    </row>
    <row r="14" s="2" customFormat="1" ht="16.8" customHeight="1">
      <c r="A14" s="38"/>
      <c r="B14" s="44"/>
      <c r="C14" s="254" t="s">
        <v>140</v>
      </c>
      <c r="D14" s="254" t="s">
        <v>411</v>
      </c>
      <c r="E14" s="17" t="s">
        <v>79</v>
      </c>
      <c r="F14" s="255">
        <v>436.80000000000001</v>
      </c>
      <c r="G14" s="38"/>
      <c r="H14" s="44"/>
    </row>
    <row r="15" s="2" customFormat="1" ht="16.8" customHeight="1">
      <c r="A15" s="38"/>
      <c r="B15" s="44"/>
      <c r="C15" s="254" t="s">
        <v>149</v>
      </c>
      <c r="D15" s="254" t="s">
        <v>412</v>
      </c>
      <c r="E15" s="17" t="s">
        <v>151</v>
      </c>
      <c r="F15" s="255">
        <v>21.84</v>
      </c>
      <c r="G15" s="38"/>
      <c r="H15" s="44"/>
    </row>
    <row r="16" s="2" customFormat="1" ht="16.8" customHeight="1">
      <c r="A16" s="38"/>
      <c r="B16" s="44"/>
      <c r="C16" s="254" t="s">
        <v>156</v>
      </c>
      <c r="D16" s="254" t="s">
        <v>413</v>
      </c>
      <c r="E16" s="17" t="s">
        <v>151</v>
      </c>
      <c r="F16" s="255">
        <v>21.84</v>
      </c>
      <c r="G16" s="38"/>
      <c r="H16" s="44"/>
    </row>
    <row r="17" s="2" customFormat="1" ht="16.8" customHeight="1">
      <c r="A17" s="38"/>
      <c r="B17" s="44"/>
      <c r="C17" s="254" t="s">
        <v>161</v>
      </c>
      <c r="D17" s="254" t="s">
        <v>414</v>
      </c>
      <c r="E17" s="17" t="s">
        <v>79</v>
      </c>
      <c r="F17" s="255">
        <v>436.80000000000001</v>
      </c>
      <c r="G17" s="38"/>
      <c r="H17" s="44"/>
    </row>
    <row r="18" s="2" customFormat="1" ht="16.8" customHeight="1">
      <c r="A18" s="38"/>
      <c r="B18" s="44"/>
      <c r="C18" s="254" t="s">
        <v>317</v>
      </c>
      <c r="D18" s="254" t="s">
        <v>318</v>
      </c>
      <c r="E18" s="17" t="s">
        <v>79</v>
      </c>
      <c r="F18" s="255">
        <v>43.68</v>
      </c>
      <c r="G18" s="38"/>
      <c r="H18" s="44"/>
    </row>
    <row r="19" s="2" customFormat="1" ht="16.8" customHeight="1">
      <c r="A19" s="38"/>
      <c r="B19" s="44"/>
      <c r="C19" s="254" t="s">
        <v>317</v>
      </c>
      <c r="D19" s="254" t="s">
        <v>318</v>
      </c>
      <c r="E19" s="17" t="s">
        <v>79</v>
      </c>
      <c r="F19" s="255">
        <v>43.68</v>
      </c>
      <c r="G19" s="38"/>
      <c r="H19" s="44"/>
    </row>
    <row r="20" s="2" customFormat="1" ht="16.8" customHeight="1">
      <c r="A20" s="38"/>
      <c r="B20" s="44"/>
      <c r="C20" s="254" t="s">
        <v>317</v>
      </c>
      <c r="D20" s="254" t="s">
        <v>318</v>
      </c>
      <c r="E20" s="17" t="s">
        <v>79</v>
      </c>
      <c r="F20" s="255">
        <v>43.68</v>
      </c>
      <c r="G20" s="38"/>
      <c r="H20" s="44"/>
    </row>
    <row r="21" s="2" customFormat="1" ht="16.8" customHeight="1">
      <c r="A21" s="38"/>
      <c r="B21" s="44"/>
      <c r="C21" s="254" t="s">
        <v>251</v>
      </c>
      <c r="D21" s="254" t="s">
        <v>252</v>
      </c>
      <c r="E21" s="17" t="s">
        <v>79</v>
      </c>
      <c r="F21" s="255">
        <v>436.80000000000001</v>
      </c>
      <c r="G21" s="38"/>
      <c r="H21" s="44"/>
    </row>
    <row r="22" s="2" customFormat="1" ht="16.8" customHeight="1">
      <c r="A22" s="38"/>
      <c r="B22" s="44"/>
      <c r="C22" s="250" t="s">
        <v>78</v>
      </c>
      <c r="D22" s="251" t="s">
        <v>19</v>
      </c>
      <c r="E22" s="252" t="s">
        <v>79</v>
      </c>
      <c r="F22" s="253">
        <v>204</v>
      </c>
      <c r="G22" s="38"/>
      <c r="H22" s="44"/>
    </row>
    <row r="23" s="2" customFormat="1" ht="16.8" customHeight="1">
      <c r="A23" s="38"/>
      <c r="B23" s="44"/>
      <c r="C23" s="254" t="s">
        <v>19</v>
      </c>
      <c r="D23" s="254" t="s">
        <v>415</v>
      </c>
      <c r="E23" s="17" t="s">
        <v>19</v>
      </c>
      <c r="F23" s="255">
        <v>204</v>
      </c>
      <c r="G23" s="38"/>
      <c r="H23" s="44"/>
    </row>
    <row r="24" s="2" customFormat="1" ht="16.8" customHeight="1">
      <c r="A24" s="38"/>
      <c r="B24" s="44"/>
      <c r="C24" s="256" t="s">
        <v>410</v>
      </c>
      <c r="D24" s="38"/>
      <c r="E24" s="38"/>
      <c r="F24" s="38"/>
      <c r="G24" s="38"/>
      <c r="H24" s="44"/>
    </row>
    <row r="25" s="2" customFormat="1" ht="16.8" customHeight="1">
      <c r="A25" s="38"/>
      <c r="B25" s="44"/>
      <c r="C25" s="254" t="s">
        <v>140</v>
      </c>
      <c r="D25" s="254" t="s">
        <v>411</v>
      </c>
      <c r="E25" s="17" t="s">
        <v>79</v>
      </c>
      <c r="F25" s="255">
        <v>204</v>
      </c>
      <c r="G25" s="38"/>
      <c r="H25" s="44"/>
    </row>
    <row r="26" s="2" customFormat="1" ht="16.8" customHeight="1">
      <c r="A26" s="38"/>
      <c r="B26" s="44"/>
      <c r="C26" s="254" t="s">
        <v>149</v>
      </c>
      <c r="D26" s="254" t="s">
        <v>412</v>
      </c>
      <c r="E26" s="17" t="s">
        <v>151</v>
      </c>
      <c r="F26" s="255">
        <v>20.399999999999999</v>
      </c>
      <c r="G26" s="38"/>
      <c r="H26" s="44"/>
    </row>
    <row r="27" s="2" customFormat="1" ht="16.8" customHeight="1">
      <c r="A27" s="38"/>
      <c r="B27" s="44"/>
      <c r="C27" s="254" t="s">
        <v>156</v>
      </c>
      <c r="D27" s="254" t="s">
        <v>413</v>
      </c>
      <c r="E27" s="17" t="s">
        <v>151</v>
      </c>
      <c r="F27" s="255">
        <v>20.399999999999999</v>
      </c>
      <c r="G27" s="38"/>
      <c r="H27" s="44"/>
    </row>
    <row r="28" s="2" customFormat="1" ht="16.8" customHeight="1">
      <c r="A28" s="38"/>
      <c r="B28" s="44"/>
      <c r="C28" s="254" t="s">
        <v>161</v>
      </c>
      <c r="D28" s="254" t="s">
        <v>414</v>
      </c>
      <c r="E28" s="17" t="s">
        <v>79</v>
      </c>
      <c r="F28" s="255">
        <v>204</v>
      </c>
      <c r="G28" s="38"/>
      <c r="H28" s="44"/>
    </row>
    <row r="29" s="2" customFormat="1" ht="16.8" customHeight="1">
      <c r="A29" s="38"/>
      <c r="B29" s="44"/>
      <c r="C29" s="254" t="s">
        <v>303</v>
      </c>
      <c r="D29" s="254" t="s">
        <v>304</v>
      </c>
      <c r="E29" s="17" t="s">
        <v>79</v>
      </c>
      <c r="F29" s="255">
        <v>20.399999999999999</v>
      </c>
      <c r="G29" s="38"/>
      <c r="H29" s="44"/>
    </row>
    <row r="30" s="2" customFormat="1" ht="16.8" customHeight="1">
      <c r="A30" s="38"/>
      <c r="B30" s="44"/>
      <c r="C30" s="254" t="s">
        <v>303</v>
      </c>
      <c r="D30" s="254" t="s">
        <v>304</v>
      </c>
      <c r="E30" s="17" t="s">
        <v>79</v>
      </c>
      <c r="F30" s="255">
        <v>20.399999999999999</v>
      </c>
      <c r="G30" s="38"/>
      <c r="H30" s="44"/>
    </row>
    <row r="31" s="2" customFormat="1" ht="16.8" customHeight="1">
      <c r="A31" s="38"/>
      <c r="B31" s="44"/>
      <c r="C31" s="254" t="s">
        <v>303</v>
      </c>
      <c r="D31" s="254" t="s">
        <v>304</v>
      </c>
      <c r="E31" s="17" t="s">
        <v>79</v>
      </c>
      <c r="F31" s="255">
        <v>20.399999999999999</v>
      </c>
      <c r="G31" s="38"/>
      <c r="H31" s="44"/>
    </row>
    <row r="32" s="2" customFormat="1" ht="16.8" customHeight="1">
      <c r="A32" s="38"/>
      <c r="B32" s="44"/>
      <c r="C32" s="254" t="s">
        <v>166</v>
      </c>
      <c r="D32" s="254" t="s">
        <v>167</v>
      </c>
      <c r="E32" s="17" t="s">
        <v>79</v>
      </c>
      <c r="F32" s="255">
        <v>204</v>
      </c>
      <c r="G32" s="38"/>
      <c r="H32" s="44"/>
    </row>
    <row r="33" s="2" customFormat="1" ht="16.8" customHeight="1">
      <c r="A33" s="38"/>
      <c r="B33" s="44"/>
      <c r="C33" s="250" t="s">
        <v>83</v>
      </c>
      <c r="D33" s="251" t="s">
        <v>84</v>
      </c>
      <c r="E33" s="252" t="s">
        <v>79</v>
      </c>
      <c r="F33" s="253">
        <v>2450.4000000000001</v>
      </c>
      <c r="G33" s="38"/>
      <c r="H33" s="44"/>
    </row>
    <row r="34" s="2" customFormat="1" ht="16.8" customHeight="1">
      <c r="A34" s="38"/>
      <c r="B34" s="44"/>
      <c r="C34" s="254" t="s">
        <v>19</v>
      </c>
      <c r="D34" s="254" t="s">
        <v>416</v>
      </c>
      <c r="E34" s="17" t="s">
        <v>19</v>
      </c>
      <c r="F34" s="255">
        <v>2450.4000000000001</v>
      </c>
      <c r="G34" s="38"/>
      <c r="H34" s="44"/>
    </row>
    <row r="35" s="2" customFormat="1" ht="16.8" customHeight="1">
      <c r="A35" s="38"/>
      <c r="B35" s="44"/>
      <c r="C35" s="256" t="s">
        <v>410</v>
      </c>
      <c r="D35" s="38"/>
      <c r="E35" s="38"/>
      <c r="F35" s="38"/>
      <c r="G35" s="38"/>
      <c r="H35" s="44"/>
    </row>
    <row r="36" s="2" customFormat="1" ht="16.8" customHeight="1">
      <c r="A36" s="38"/>
      <c r="B36" s="44"/>
      <c r="C36" s="254" t="s">
        <v>140</v>
      </c>
      <c r="D36" s="254" t="s">
        <v>411</v>
      </c>
      <c r="E36" s="17" t="s">
        <v>79</v>
      </c>
      <c r="F36" s="255">
        <v>2450.4000000000001</v>
      </c>
      <c r="G36" s="38"/>
      <c r="H36" s="44"/>
    </row>
    <row r="37" s="2" customFormat="1" ht="16.8" customHeight="1">
      <c r="A37" s="38"/>
      <c r="B37" s="44"/>
      <c r="C37" s="254" t="s">
        <v>149</v>
      </c>
      <c r="D37" s="254" t="s">
        <v>412</v>
      </c>
      <c r="E37" s="17" t="s">
        <v>151</v>
      </c>
      <c r="F37" s="255">
        <v>245.03999999999999</v>
      </c>
      <c r="G37" s="38"/>
      <c r="H37" s="44"/>
    </row>
    <row r="38" s="2" customFormat="1" ht="16.8" customHeight="1">
      <c r="A38" s="38"/>
      <c r="B38" s="44"/>
      <c r="C38" s="254" t="s">
        <v>156</v>
      </c>
      <c r="D38" s="254" t="s">
        <v>413</v>
      </c>
      <c r="E38" s="17" t="s">
        <v>151</v>
      </c>
      <c r="F38" s="255">
        <v>245.03999999999999</v>
      </c>
      <c r="G38" s="38"/>
      <c r="H38" s="44"/>
    </row>
    <row r="39" s="2" customFormat="1" ht="16.8" customHeight="1">
      <c r="A39" s="38"/>
      <c r="B39" s="44"/>
      <c r="C39" s="254" t="s">
        <v>161</v>
      </c>
      <c r="D39" s="254" t="s">
        <v>414</v>
      </c>
      <c r="E39" s="17" t="s">
        <v>79</v>
      </c>
      <c r="F39" s="255">
        <v>2450.4000000000001</v>
      </c>
      <c r="G39" s="38"/>
      <c r="H39" s="44"/>
    </row>
    <row r="40" s="2" customFormat="1" ht="16.8" customHeight="1">
      <c r="A40" s="38"/>
      <c r="B40" s="44"/>
      <c r="C40" s="254" t="s">
        <v>308</v>
      </c>
      <c r="D40" s="254" t="s">
        <v>309</v>
      </c>
      <c r="E40" s="17" t="s">
        <v>79</v>
      </c>
      <c r="F40" s="255">
        <v>245.03999999999999</v>
      </c>
      <c r="G40" s="38"/>
      <c r="H40" s="44"/>
    </row>
    <row r="41" s="2" customFormat="1" ht="16.8" customHeight="1">
      <c r="A41" s="38"/>
      <c r="B41" s="44"/>
      <c r="C41" s="254" t="s">
        <v>308</v>
      </c>
      <c r="D41" s="254" t="s">
        <v>309</v>
      </c>
      <c r="E41" s="17" t="s">
        <v>79</v>
      </c>
      <c r="F41" s="255">
        <v>245.03999999999999</v>
      </c>
      <c r="G41" s="38"/>
      <c r="H41" s="44"/>
    </row>
    <row r="42" s="2" customFormat="1" ht="16.8" customHeight="1">
      <c r="A42" s="38"/>
      <c r="B42" s="44"/>
      <c r="C42" s="254" t="s">
        <v>308</v>
      </c>
      <c r="D42" s="254" t="s">
        <v>309</v>
      </c>
      <c r="E42" s="17" t="s">
        <v>79</v>
      </c>
      <c r="F42" s="255">
        <v>245.03999999999999</v>
      </c>
      <c r="G42" s="38"/>
      <c r="H42" s="44"/>
    </row>
    <row r="43" s="2" customFormat="1" ht="16.8" customHeight="1">
      <c r="A43" s="38"/>
      <c r="B43" s="44"/>
      <c r="C43" s="254" t="s">
        <v>183</v>
      </c>
      <c r="D43" s="254" t="s">
        <v>417</v>
      </c>
      <c r="E43" s="17" t="s">
        <v>79</v>
      </c>
      <c r="F43" s="255">
        <v>2450.4000000000001</v>
      </c>
      <c r="G43" s="38"/>
      <c r="H43" s="44"/>
    </row>
    <row r="44" s="2" customFormat="1" ht="16.8" customHeight="1">
      <c r="A44" s="38"/>
      <c r="B44" s="44"/>
      <c r="C44" s="250" t="s">
        <v>87</v>
      </c>
      <c r="D44" s="251" t="s">
        <v>88</v>
      </c>
      <c r="E44" s="252" t="s">
        <v>79</v>
      </c>
      <c r="F44" s="253">
        <v>1212</v>
      </c>
      <c r="G44" s="38"/>
      <c r="H44" s="44"/>
    </row>
    <row r="45" s="2" customFormat="1" ht="16.8" customHeight="1">
      <c r="A45" s="38"/>
      <c r="B45" s="44"/>
      <c r="C45" s="254" t="s">
        <v>19</v>
      </c>
      <c r="D45" s="254" t="s">
        <v>418</v>
      </c>
      <c r="E45" s="17" t="s">
        <v>19</v>
      </c>
      <c r="F45" s="255">
        <v>1212</v>
      </c>
      <c r="G45" s="38"/>
      <c r="H45" s="44"/>
    </row>
    <row r="46" s="2" customFormat="1" ht="16.8" customHeight="1">
      <c r="A46" s="38"/>
      <c r="B46" s="44"/>
      <c r="C46" s="256" t="s">
        <v>410</v>
      </c>
      <c r="D46" s="38"/>
      <c r="E46" s="38"/>
      <c r="F46" s="38"/>
      <c r="G46" s="38"/>
      <c r="H46" s="44"/>
    </row>
    <row r="47" s="2" customFormat="1" ht="16.8" customHeight="1">
      <c r="A47" s="38"/>
      <c r="B47" s="44"/>
      <c r="C47" s="254" t="s">
        <v>140</v>
      </c>
      <c r="D47" s="254" t="s">
        <v>411</v>
      </c>
      <c r="E47" s="17" t="s">
        <v>79</v>
      </c>
      <c r="F47" s="255">
        <v>1212</v>
      </c>
      <c r="G47" s="38"/>
      <c r="H47" s="44"/>
    </row>
    <row r="48" s="2" customFormat="1" ht="16.8" customHeight="1">
      <c r="A48" s="38"/>
      <c r="B48" s="44"/>
      <c r="C48" s="254" t="s">
        <v>149</v>
      </c>
      <c r="D48" s="254" t="s">
        <v>412</v>
      </c>
      <c r="E48" s="17" t="s">
        <v>151</v>
      </c>
      <c r="F48" s="255">
        <v>181.80000000000001</v>
      </c>
      <c r="G48" s="38"/>
      <c r="H48" s="44"/>
    </row>
    <row r="49" s="2" customFormat="1" ht="16.8" customHeight="1">
      <c r="A49" s="38"/>
      <c r="B49" s="44"/>
      <c r="C49" s="254" t="s">
        <v>156</v>
      </c>
      <c r="D49" s="254" t="s">
        <v>413</v>
      </c>
      <c r="E49" s="17" t="s">
        <v>151</v>
      </c>
      <c r="F49" s="255">
        <v>181.80000000000001</v>
      </c>
      <c r="G49" s="38"/>
      <c r="H49" s="44"/>
    </row>
    <row r="50" s="2" customFormat="1" ht="16.8" customHeight="1">
      <c r="A50" s="38"/>
      <c r="B50" s="44"/>
      <c r="C50" s="254" t="s">
        <v>229</v>
      </c>
      <c r="D50" s="254" t="s">
        <v>419</v>
      </c>
      <c r="E50" s="17" t="s">
        <v>151</v>
      </c>
      <c r="F50" s="255">
        <v>20.199999999999999</v>
      </c>
      <c r="G50" s="38"/>
      <c r="H50" s="44"/>
    </row>
    <row r="51" s="2" customFormat="1" ht="16.8" customHeight="1">
      <c r="A51" s="38"/>
      <c r="B51" s="44"/>
      <c r="C51" s="254" t="s">
        <v>161</v>
      </c>
      <c r="D51" s="254" t="s">
        <v>414</v>
      </c>
      <c r="E51" s="17" t="s">
        <v>79</v>
      </c>
      <c r="F51" s="255">
        <v>1212</v>
      </c>
      <c r="G51" s="38"/>
      <c r="H51" s="44"/>
    </row>
    <row r="52" s="2" customFormat="1" ht="16.8" customHeight="1">
      <c r="A52" s="38"/>
      <c r="B52" s="44"/>
      <c r="C52" s="254" t="s">
        <v>308</v>
      </c>
      <c r="D52" s="254" t="s">
        <v>309</v>
      </c>
      <c r="E52" s="17" t="s">
        <v>79</v>
      </c>
      <c r="F52" s="255">
        <v>121.2</v>
      </c>
      <c r="G52" s="38"/>
      <c r="H52" s="44"/>
    </row>
    <row r="53" s="2" customFormat="1" ht="16.8" customHeight="1">
      <c r="A53" s="38"/>
      <c r="B53" s="44"/>
      <c r="C53" s="254" t="s">
        <v>308</v>
      </c>
      <c r="D53" s="254" t="s">
        <v>309</v>
      </c>
      <c r="E53" s="17" t="s">
        <v>79</v>
      </c>
      <c r="F53" s="255">
        <v>121.2</v>
      </c>
      <c r="G53" s="38"/>
      <c r="H53" s="44"/>
    </row>
    <row r="54" s="2" customFormat="1" ht="16.8" customHeight="1">
      <c r="A54" s="38"/>
      <c r="B54" s="44"/>
      <c r="C54" s="254" t="s">
        <v>308</v>
      </c>
      <c r="D54" s="254" t="s">
        <v>309</v>
      </c>
      <c r="E54" s="17" t="s">
        <v>79</v>
      </c>
      <c r="F54" s="255">
        <v>121.2</v>
      </c>
      <c r="G54" s="38"/>
      <c r="H54" s="44"/>
    </row>
    <row r="55" s="2" customFormat="1" ht="16.8" customHeight="1">
      <c r="A55" s="38"/>
      <c r="B55" s="44"/>
      <c r="C55" s="254" t="s">
        <v>183</v>
      </c>
      <c r="D55" s="254" t="s">
        <v>417</v>
      </c>
      <c r="E55" s="17" t="s">
        <v>79</v>
      </c>
      <c r="F55" s="255">
        <v>1212</v>
      </c>
      <c r="G55" s="38"/>
      <c r="H55" s="44"/>
    </row>
    <row r="56" s="2" customFormat="1" ht="16.8" customHeight="1">
      <c r="A56" s="38"/>
      <c r="B56" s="44"/>
      <c r="C56" s="254" t="s">
        <v>200</v>
      </c>
      <c r="D56" s="254" t="s">
        <v>420</v>
      </c>
      <c r="E56" s="17" t="s">
        <v>79</v>
      </c>
      <c r="F56" s="255">
        <v>1212</v>
      </c>
      <c r="G56" s="38"/>
      <c r="H56" s="44"/>
    </row>
    <row r="57" s="2" customFormat="1" ht="16.8" customHeight="1">
      <c r="A57" s="38"/>
      <c r="B57" s="44"/>
      <c r="C57" s="254" t="s">
        <v>206</v>
      </c>
      <c r="D57" s="254" t="s">
        <v>421</v>
      </c>
      <c r="E57" s="17" t="s">
        <v>208</v>
      </c>
      <c r="F57" s="255">
        <v>2020</v>
      </c>
      <c r="G57" s="38"/>
      <c r="H57" s="44"/>
    </row>
    <row r="58" s="2" customFormat="1" ht="16.8" customHeight="1">
      <c r="A58" s="38"/>
      <c r="B58" s="44"/>
      <c r="C58" s="254" t="s">
        <v>333</v>
      </c>
      <c r="D58" s="254" t="s">
        <v>207</v>
      </c>
      <c r="E58" s="17" t="s">
        <v>208</v>
      </c>
      <c r="F58" s="255">
        <v>101</v>
      </c>
      <c r="G58" s="38"/>
      <c r="H58" s="44"/>
    </row>
    <row r="59" s="2" customFormat="1" ht="16.8" customHeight="1">
      <c r="A59" s="38"/>
      <c r="B59" s="44"/>
      <c r="C59" s="254" t="s">
        <v>333</v>
      </c>
      <c r="D59" s="254" t="s">
        <v>207</v>
      </c>
      <c r="E59" s="17" t="s">
        <v>208</v>
      </c>
      <c r="F59" s="255">
        <v>101</v>
      </c>
      <c r="G59" s="38"/>
      <c r="H59" s="44"/>
    </row>
    <row r="60" s="2" customFormat="1" ht="16.8" customHeight="1">
      <c r="A60" s="38"/>
      <c r="B60" s="44"/>
      <c r="C60" s="254" t="s">
        <v>333</v>
      </c>
      <c r="D60" s="254" t="s">
        <v>207</v>
      </c>
      <c r="E60" s="17" t="s">
        <v>208</v>
      </c>
      <c r="F60" s="255">
        <v>101</v>
      </c>
      <c r="G60" s="38"/>
      <c r="H60" s="44"/>
    </row>
    <row r="61" s="2" customFormat="1" ht="16.8" customHeight="1">
      <c r="A61" s="38"/>
      <c r="B61" s="44"/>
      <c r="C61" s="254" t="s">
        <v>235</v>
      </c>
      <c r="D61" s="254" t="s">
        <v>236</v>
      </c>
      <c r="E61" s="17" t="s">
        <v>151</v>
      </c>
      <c r="F61" s="255">
        <v>20.199999999999999</v>
      </c>
      <c r="G61" s="38"/>
      <c r="H61" s="44"/>
    </row>
    <row r="62" s="2" customFormat="1" ht="7.44" customHeight="1">
      <c r="A62" s="38"/>
      <c r="B62" s="151"/>
      <c r="C62" s="152"/>
      <c r="D62" s="152"/>
      <c r="E62" s="152"/>
      <c r="F62" s="152"/>
      <c r="G62" s="152"/>
      <c r="H62" s="44"/>
    </row>
    <row r="63" s="2" customFormat="1">
      <c r="A63" s="38"/>
      <c r="B63" s="38"/>
      <c r="C63" s="38"/>
      <c r="D63" s="38"/>
      <c r="E63" s="38"/>
      <c r="F63" s="38"/>
      <c r="G63" s="38"/>
      <c r="H63" s="38"/>
    </row>
  </sheetData>
  <sheetProtection sheet="1" formatColumns="0" formatRows="0" objects="1" scenarios="1" spinCount="100000" saltValue="vScwHto1GN7WFnx2ThDGcTkNpPmwPrNVBnF/hWnk8uVl9WQ9ZJUNnCUncXoC2D52Ep+0n3PUvY1UbK01Rio+pw==" hashValue="F2FxVFSzDu7Y392ff1J+2/rrHTt7iDpoRDLmsFrhYcsrT+OxNr4iypOAbkD3EakXKVP7DhDJgp8fFp6H+dkzKA==" algorithmName="SHA-512" password="CC35"/>
  <mergeCells count="2">
    <mergeCell ref="D5:F5"/>
    <mergeCell ref="D6:F6"/>
  </mergeCells>
  <pageSetup paperSize="9" orientation="landscape" blackAndWhite="1" fitToHeight="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57" customWidth="1"/>
    <col min="2" max="2" width="1.667969" style="257" customWidth="1"/>
    <col min="3" max="4" width="5" style="257" customWidth="1"/>
    <col min="5" max="5" width="11.66016" style="257" customWidth="1"/>
    <col min="6" max="6" width="9.160156" style="257" customWidth="1"/>
    <col min="7" max="7" width="5" style="257" customWidth="1"/>
    <col min="8" max="8" width="77.83203" style="257" customWidth="1"/>
    <col min="9" max="10" width="20" style="257" customWidth="1"/>
    <col min="11" max="11" width="1.667969" style="257" customWidth="1"/>
  </cols>
  <sheetData>
    <row r="1" s="1" customFormat="1" ht="37.5" customHeight="1"/>
    <row r="2" s="1" customFormat="1" ht="7.5" customHeight="1">
      <c r="B2" s="258"/>
      <c r="C2" s="259"/>
      <c r="D2" s="259"/>
      <c r="E2" s="259"/>
      <c r="F2" s="259"/>
      <c r="G2" s="259"/>
      <c r="H2" s="259"/>
      <c r="I2" s="259"/>
      <c r="J2" s="259"/>
      <c r="K2" s="260"/>
    </row>
    <row r="3" s="14" customFormat="1" ht="45" customHeight="1">
      <c r="B3" s="261"/>
      <c r="C3" s="262" t="s">
        <v>422</v>
      </c>
      <c r="D3" s="262"/>
      <c r="E3" s="262"/>
      <c r="F3" s="262"/>
      <c r="G3" s="262"/>
      <c r="H3" s="262"/>
      <c r="I3" s="262"/>
      <c r="J3" s="262"/>
      <c r="K3" s="263"/>
    </row>
    <row r="4" s="1" customFormat="1" ht="25.5" customHeight="1">
      <c r="B4" s="264"/>
      <c r="C4" s="265" t="s">
        <v>423</v>
      </c>
      <c r="D4" s="265"/>
      <c r="E4" s="265"/>
      <c r="F4" s="265"/>
      <c r="G4" s="265"/>
      <c r="H4" s="265"/>
      <c r="I4" s="265"/>
      <c r="J4" s="265"/>
      <c r="K4" s="266"/>
    </row>
    <row r="5" s="1" customFormat="1" ht="5.25" customHeight="1">
      <c r="B5" s="264"/>
      <c r="C5" s="267"/>
      <c r="D5" s="267"/>
      <c r="E5" s="267"/>
      <c r="F5" s="267"/>
      <c r="G5" s="267"/>
      <c r="H5" s="267"/>
      <c r="I5" s="267"/>
      <c r="J5" s="267"/>
      <c r="K5" s="266"/>
    </row>
    <row r="6" s="1" customFormat="1" ht="15" customHeight="1">
      <c r="B6" s="264"/>
      <c r="C6" s="268" t="s">
        <v>424</v>
      </c>
      <c r="D6" s="268"/>
      <c r="E6" s="268"/>
      <c r="F6" s="268"/>
      <c r="G6" s="268"/>
      <c r="H6" s="268"/>
      <c r="I6" s="268"/>
      <c r="J6" s="268"/>
      <c r="K6" s="266"/>
    </row>
    <row r="7" s="1" customFormat="1" ht="15" customHeight="1">
      <c r="B7" s="269"/>
      <c r="C7" s="268" t="s">
        <v>425</v>
      </c>
      <c r="D7" s="268"/>
      <c r="E7" s="268"/>
      <c r="F7" s="268"/>
      <c r="G7" s="268"/>
      <c r="H7" s="268"/>
      <c r="I7" s="268"/>
      <c r="J7" s="268"/>
      <c r="K7" s="266"/>
    </row>
    <row r="8" s="1" customFormat="1" ht="12.75" customHeight="1">
      <c r="B8" s="269"/>
      <c r="C8" s="268"/>
      <c r="D8" s="268"/>
      <c r="E8" s="268"/>
      <c r="F8" s="268"/>
      <c r="G8" s="268"/>
      <c r="H8" s="268"/>
      <c r="I8" s="268"/>
      <c r="J8" s="268"/>
      <c r="K8" s="266"/>
    </row>
    <row r="9" s="1" customFormat="1" ht="15" customHeight="1">
      <c r="B9" s="269"/>
      <c r="C9" s="268" t="s">
        <v>426</v>
      </c>
      <c r="D9" s="268"/>
      <c r="E9" s="268"/>
      <c r="F9" s="268"/>
      <c r="G9" s="268"/>
      <c r="H9" s="268"/>
      <c r="I9" s="268"/>
      <c r="J9" s="268"/>
      <c r="K9" s="266"/>
    </row>
    <row r="10" s="1" customFormat="1" ht="15" customHeight="1">
      <c r="B10" s="269"/>
      <c r="C10" s="268"/>
      <c r="D10" s="268" t="s">
        <v>427</v>
      </c>
      <c r="E10" s="268"/>
      <c r="F10" s="268"/>
      <c r="G10" s="268"/>
      <c r="H10" s="268"/>
      <c r="I10" s="268"/>
      <c r="J10" s="268"/>
      <c r="K10" s="266"/>
    </row>
    <row r="11" s="1" customFormat="1" ht="15" customHeight="1">
      <c r="B11" s="269"/>
      <c r="C11" s="270"/>
      <c r="D11" s="268" t="s">
        <v>428</v>
      </c>
      <c r="E11" s="268"/>
      <c r="F11" s="268"/>
      <c r="G11" s="268"/>
      <c r="H11" s="268"/>
      <c r="I11" s="268"/>
      <c r="J11" s="268"/>
      <c r="K11" s="266"/>
    </row>
    <row r="12" s="1" customFormat="1" ht="15" customHeight="1">
      <c r="B12" s="269"/>
      <c r="C12" s="270"/>
      <c r="D12" s="268"/>
      <c r="E12" s="268"/>
      <c r="F12" s="268"/>
      <c r="G12" s="268"/>
      <c r="H12" s="268"/>
      <c r="I12" s="268"/>
      <c r="J12" s="268"/>
      <c r="K12" s="266"/>
    </row>
    <row r="13" s="1" customFormat="1" ht="15" customHeight="1">
      <c r="B13" s="269"/>
      <c r="C13" s="270"/>
      <c r="D13" s="271" t="s">
        <v>429</v>
      </c>
      <c r="E13" s="268"/>
      <c r="F13" s="268"/>
      <c r="G13" s="268"/>
      <c r="H13" s="268"/>
      <c r="I13" s="268"/>
      <c r="J13" s="268"/>
      <c r="K13" s="266"/>
    </row>
    <row r="14" s="1" customFormat="1" ht="12.75" customHeight="1">
      <c r="B14" s="269"/>
      <c r="C14" s="270"/>
      <c r="D14" s="270"/>
      <c r="E14" s="270"/>
      <c r="F14" s="270"/>
      <c r="G14" s="270"/>
      <c r="H14" s="270"/>
      <c r="I14" s="270"/>
      <c r="J14" s="270"/>
      <c r="K14" s="266"/>
    </row>
    <row r="15" s="1" customFormat="1" ht="15" customHeight="1">
      <c r="B15" s="269"/>
      <c r="C15" s="270"/>
      <c r="D15" s="268" t="s">
        <v>430</v>
      </c>
      <c r="E15" s="268"/>
      <c r="F15" s="268"/>
      <c r="G15" s="268"/>
      <c r="H15" s="268"/>
      <c r="I15" s="268"/>
      <c r="J15" s="268"/>
      <c r="K15" s="266"/>
    </row>
    <row r="16" s="1" customFormat="1" ht="15" customHeight="1">
      <c r="B16" s="269"/>
      <c r="C16" s="270"/>
      <c r="D16" s="268" t="s">
        <v>431</v>
      </c>
      <c r="E16" s="268"/>
      <c r="F16" s="268"/>
      <c r="G16" s="268"/>
      <c r="H16" s="268"/>
      <c r="I16" s="268"/>
      <c r="J16" s="268"/>
      <c r="K16" s="266"/>
    </row>
    <row r="17" s="1" customFormat="1" ht="15" customHeight="1">
      <c r="B17" s="269"/>
      <c r="C17" s="270"/>
      <c r="D17" s="268" t="s">
        <v>432</v>
      </c>
      <c r="E17" s="268"/>
      <c r="F17" s="268"/>
      <c r="G17" s="268"/>
      <c r="H17" s="268"/>
      <c r="I17" s="268"/>
      <c r="J17" s="268"/>
      <c r="K17" s="266"/>
    </row>
    <row r="18" s="1" customFormat="1" ht="15" customHeight="1">
      <c r="B18" s="269"/>
      <c r="C18" s="270"/>
      <c r="D18" s="270"/>
      <c r="E18" s="272" t="s">
        <v>75</v>
      </c>
      <c r="F18" s="268" t="s">
        <v>433</v>
      </c>
      <c r="G18" s="268"/>
      <c r="H18" s="268"/>
      <c r="I18" s="268"/>
      <c r="J18" s="268"/>
      <c r="K18" s="266"/>
    </row>
    <row r="19" s="1" customFormat="1" ht="15" customHeight="1">
      <c r="B19" s="269"/>
      <c r="C19" s="270"/>
      <c r="D19" s="270"/>
      <c r="E19" s="272" t="s">
        <v>434</v>
      </c>
      <c r="F19" s="268" t="s">
        <v>435</v>
      </c>
      <c r="G19" s="268"/>
      <c r="H19" s="268"/>
      <c r="I19" s="268"/>
      <c r="J19" s="268"/>
      <c r="K19" s="266"/>
    </row>
    <row r="20" s="1" customFormat="1" ht="15" customHeight="1">
      <c r="B20" s="269"/>
      <c r="C20" s="270"/>
      <c r="D20" s="270"/>
      <c r="E20" s="272" t="s">
        <v>436</v>
      </c>
      <c r="F20" s="268" t="s">
        <v>437</v>
      </c>
      <c r="G20" s="268"/>
      <c r="H20" s="268"/>
      <c r="I20" s="268"/>
      <c r="J20" s="268"/>
      <c r="K20" s="266"/>
    </row>
    <row r="21" s="1" customFormat="1" ht="15" customHeight="1">
      <c r="B21" s="269"/>
      <c r="C21" s="270"/>
      <c r="D21" s="270"/>
      <c r="E21" s="272" t="s">
        <v>438</v>
      </c>
      <c r="F21" s="268" t="s">
        <v>439</v>
      </c>
      <c r="G21" s="268"/>
      <c r="H21" s="268"/>
      <c r="I21" s="268"/>
      <c r="J21" s="268"/>
      <c r="K21" s="266"/>
    </row>
    <row r="22" s="1" customFormat="1" ht="15" customHeight="1">
      <c r="B22" s="269"/>
      <c r="C22" s="270"/>
      <c r="D22" s="270"/>
      <c r="E22" s="272" t="s">
        <v>440</v>
      </c>
      <c r="F22" s="268" t="s">
        <v>441</v>
      </c>
      <c r="G22" s="268"/>
      <c r="H22" s="268"/>
      <c r="I22" s="268"/>
      <c r="J22" s="268"/>
      <c r="K22" s="266"/>
    </row>
    <row r="23" s="1" customFormat="1" ht="15" customHeight="1">
      <c r="B23" s="269"/>
      <c r="C23" s="270"/>
      <c r="D23" s="270"/>
      <c r="E23" s="272" t="s">
        <v>442</v>
      </c>
      <c r="F23" s="268" t="s">
        <v>443</v>
      </c>
      <c r="G23" s="268"/>
      <c r="H23" s="268"/>
      <c r="I23" s="268"/>
      <c r="J23" s="268"/>
      <c r="K23" s="266"/>
    </row>
    <row r="24" s="1" customFormat="1" ht="12.75" customHeight="1">
      <c r="B24" s="269"/>
      <c r="C24" s="270"/>
      <c r="D24" s="270"/>
      <c r="E24" s="270"/>
      <c r="F24" s="270"/>
      <c r="G24" s="270"/>
      <c r="H24" s="270"/>
      <c r="I24" s="270"/>
      <c r="J24" s="270"/>
      <c r="K24" s="266"/>
    </row>
    <row r="25" s="1" customFormat="1" ht="15" customHeight="1">
      <c r="B25" s="269"/>
      <c r="C25" s="268" t="s">
        <v>444</v>
      </c>
      <c r="D25" s="268"/>
      <c r="E25" s="268"/>
      <c r="F25" s="268"/>
      <c r="G25" s="268"/>
      <c r="H25" s="268"/>
      <c r="I25" s="268"/>
      <c r="J25" s="268"/>
      <c r="K25" s="266"/>
    </row>
    <row r="26" s="1" customFormat="1" ht="15" customHeight="1">
      <c r="B26" s="269"/>
      <c r="C26" s="268" t="s">
        <v>445</v>
      </c>
      <c r="D26" s="268"/>
      <c r="E26" s="268"/>
      <c r="F26" s="268"/>
      <c r="G26" s="268"/>
      <c r="H26" s="268"/>
      <c r="I26" s="268"/>
      <c r="J26" s="268"/>
      <c r="K26" s="266"/>
    </row>
    <row r="27" s="1" customFormat="1" ht="15" customHeight="1">
      <c r="B27" s="269"/>
      <c r="C27" s="268"/>
      <c r="D27" s="268" t="s">
        <v>446</v>
      </c>
      <c r="E27" s="268"/>
      <c r="F27" s="268"/>
      <c r="G27" s="268"/>
      <c r="H27" s="268"/>
      <c r="I27" s="268"/>
      <c r="J27" s="268"/>
      <c r="K27" s="266"/>
    </row>
    <row r="28" s="1" customFormat="1" ht="15" customHeight="1">
      <c r="B28" s="269"/>
      <c r="C28" s="270"/>
      <c r="D28" s="268" t="s">
        <v>447</v>
      </c>
      <c r="E28" s="268"/>
      <c r="F28" s="268"/>
      <c r="G28" s="268"/>
      <c r="H28" s="268"/>
      <c r="I28" s="268"/>
      <c r="J28" s="268"/>
      <c r="K28" s="266"/>
    </row>
    <row r="29" s="1" customFormat="1" ht="12.75" customHeight="1">
      <c r="B29" s="269"/>
      <c r="C29" s="270"/>
      <c r="D29" s="270"/>
      <c r="E29" s="270"/>
      <c r="F29" s="270"/>
      <c r="G29" s="270"/>
      <c r="H29" s="270"/>
      <c r="I29" s="270"/>
      <c r="J29" s="270"/>
      <c r="K29" s="266"/>
    </row>
    <row r="30" s="1" customFormat="1" ht="15" customHeight="1">
      <c r="B30" s="269"/>
      <c r="C30" s="270"/>
      <c r="D30" s="268" t="s">
        <v>448</v>
      </c>
      <c r="E30" s="268"/>
      <c r="F30" s="268"/>
      <c r="G30" s="268"/>
      <c r="H30" s="268"/>
      <c r="I30" s="268"/>
      <c r="J30" s="268"/>
      <c r="K30" s="266"/>
    </row>
    <row r="31" s="1" customFormat="1" ht="15" customHeight="1">
      <c r="B31" s="269"/>
      <c r="C31" s="270"/>
      <c r="D31" s="268" t="s">
        <v>449</v>
      </c>
      <c r="E31" s="268"/>
      <c r="F31" s="268"/>
      <c r="G31" s="268"/>
      <c r="H31" s="268"/>
      <c r="I31" s="268"/>
      <c r="J31" s="268"/>
      <c r="K31" s="266"/>
    </row>
    <row r="32" s="1" customFormat="1" ht="12.75" customHeight="1">
      <c r="B32" s="269"/>
      <c r="C32" s="270"/>
      <c r="D32" s="270"/>
      <c r="E32" s="270"/>
      <c r="F32" s="270"/>
      <c r="G32" s="270"/>
      <c r="H32" s="270"/>
      <c r="I32" s="270"/>
      <c r="J32" s="270"/>
      <c r="K32" s="266"/>
    </row>
    <row r="33" s="1" customFormat="1" ht="15" customHeight="1">
      <c r="B33" s="269"/>
      <c r="C33" s="270"/>
      <c r="D33" s="268" t="s">
        <v>450</v>
      </c>
      <c r="E33" s="268"/>
      <c r="F33" s="268"/>
      <c r="G33" s="268"/>
      <c r="H33" s="268"/>
      <c r="I33" s="268"/>
      <c r="J33" s="268"/>
      <c r="K33" s="266"/>
    </row>
    <row r="34" s="1" customFormat="1" ht="15" customHeight="1">
      <c r="B34" s="269"/>
      <c r="C34" s="270"/>
      <c r="D34" s="268" t="s">
        <v>451</v>
      </c>
      <c r="E34" s="268"/>
      <c r="F34" s="268"/>
      <c r="G34" s="268"/>
      <c r="H34" s="268"/>
      <c r="I34" s="268"/>
      <c r="J34" s="268"/>
      <c r="K34" s="266"/>
    </row>
    <row r="35" s="1" customFormat="1" ht="15" customHeight="1">
      <c r="B35" s="269"/>
      <c r="C35" s="270"/>
      <c r="D35" s="268" t="s">
        <v>452</v>
      </c>
      <c r="E35" s="268"/>
      <c r="F35" s="268"/>
      <c r="G35" s="268"/>
      <c r="H35" s="268"/>
      <c r="I35" s="268"/>
      <c r="J35" s="268"/>
      <c r="K35" s="266"/>
    </row>
    <row r="36" s="1" customFormat="1" ht="15" customHeight="1">
      <c r="B36" s="269"/>
      <c r="C36" s="270"/>
      <c r="D36" s="268"/>
      <c r="E36" s="271" t="s">
        <v>107</v>
      </c>
      <c r="F36" s="268"/>
      <c r="G36" s="268" t="s">
        <v>453</v>
      </c>
      <c r="H36" s="268"/>
      <c r="I36" s="268"/>
      <c r="J36" s="268"/>
      <c r="K36" s="266"/>
    </row>
    <row r="37" s="1" customFormat="1" ht="30.75" customHeight="1">
      <c r="B37" s="269"/>
      <c r="C37" s="270"/>
      <c r="D37" s="268"/>
      <c r="E37" s="271" t="s">
        <v>454</v>
      </c>
      <c r="F37" s="268"/>
      <c r="G37" s="268" t="s">
        <v>455</v>
      </c>
      <c r="H37" s="268"/>
      <c r="I37" s="268"/>
      <c r="J37" s="268"/>
      <c r="K37" s="266"/>
    </row>
    <row r="38" s="1" customFormat="1" ht="15" customHeight="1">
      <c r="B38" s="269"/>
      <c r="C38" s="270"/>
      <c r="D38" s="268"/>
      <c r="E38" s="271" t="s">
        <v>52</v>
      </c>
      <c r="F38" s="268"/>
      <c r="G38" s="268" t="s">
        <v>456</v>
      </c>
      <c r="H38" s="268"/>
      <c r="I38" s="268"/>
      <c r="J38" s="268"/>
      <c r="K38" s="266"/>
    </row>
    <row r="39" s="1" customFormat="1" ht="15" customHeight="1">
      <c r="B39" s="269"/>
      <c r="C39" s="270"/>
      <c r="D39" s="268"/>
      <c r="E39" s="271" t="s">
        <v>53</v>
      </c>
      <c r="F39" s="268"/>
      <c r="G39" s="268" t="s">
        <v>457</v>
      </c>
      <c r="H39" s="268"/>
      <c r="I39" s="268"/>
      <c r="J39" s="268"/>
      <c r="K39" s="266"/>
    </row>
    <row r="40" s="1" customFormat="1" ht="15" customHeight="1">
      <c r="B40" s="269"/>
      <c r="C40" s="270"/>
      <c r="D40" s="268"/>
      <c r="E40" s="271" t="s">
        <v>108</v>
      </c>
      <c r="F40" s="268"/>
      <c r="G40" s="268" t="s">
        <v>458</v>
      </c>
      <c r="H40" s="268"/>
      <c r="I40" s="268"/>
      <c r="J40" s="268"/>
      <c r="K40" s="266"/>
    </row>
    <row r="41" s="1" customFormat="1" ht="15" customHeight="1">
      <c r="B41" s="269"/>
      <c r="C41" s="270"/>
      <c r="D41" s="268"/>
      <c r="E41" s="271" t="s">
        <v>109</v>
      </c>
      <c r="F41" s="268"/>
      <c r="G41" s="268" t="s">
        <v>459</v>
      </c>
      <c r="H41" s="268"/>
      <c r="I41" s="268"/>
      <c r="J41" s="268"/>
      <c r="K41" s="266"/>
    </row>
    <row r="42" s="1" customFormat="1" ht="15" customHeight="1">
      <c r="B42" s="269"/>
      <c r="C42" s="270"/>
      <c r="D42" s="268"/>
      <c r="E42" s="271" t="s">
        <v>460</v>
      </c>
      <c r="F42" s="268"/>
      <c r="G42" s="268" t="s">
        <v>461</v>
      </c>
      <c r="H42" s="268"/>
      <c r="I42" s="268"/>
      <c r="J42" s="268"/>
      <c r="K42" s="266"/>
    </row>
    <row r="43" s="1" customFormat="1" ht="15" customHeight="1">
      <c r="B43" s="269"/>
      <c r="C43" s="270"/>
      <c r="D43" s="268"/>
      <c r="E43" s="271"/>
      <c r="F43" s="268"/>
      <c r="G43" s="268" t="s">
        <v>462</v>
      </c>
      <c r="H43" s="268"/>
      <c r="I43" s="268"/>
      <c r="J43" s="268"/>
      <c r="K43" s="266"/>
    </row>
    <row r="44" s="1" customFormat="1" ht="15" customHeight="1">
      <c r="B44" s="269"/>
      <c r="C44" s="270"/>
      <c r="D44" s="268"/>
      <c r="E44" s="271" t="s">
        <v>463</v>
      </c>
      <c r="F44" s="268"/>
      <c r="G44" s="268" t="s">
        <v>464</v>
      </c>
      <c r="H44" s="268"/>
      <c r="I44" s="268"/>
      <c r="J44" s="268"/>
      <c r="K44" s="266"/>
    </row>
    <row r="45" s="1" customFormat="1" ht="15" customHeight="1">
      <c r="B45" s="269"/>
      <c r="C45" s="270"/>
      <c r="D45" s="268"/>
      <c r="E45" s="271" t="s">
        <v>111</v>
      </c>
      <c r="F45" s="268"/>
      <c r="G45" s="268" t="s">
        <v>465</v>
      </c>
      <c r="H45" s="268"/>
      <c r="I45" s="268"/>
      <c r="J45" s="268"/>
      <c r="K45" s="266"/>
    </row>
    <row r="46" s="1" customFormat="1" ht="12.75" customHeight="1">
      <c r="B46" s="269"/>
      <c r="C46" s="270"/>
      <c r="D46" s="268"/>
      <c r="E46" s="268"/>
      <c r="F46" s="268"/>
      <c r="G46" s="268"/>
      <c r="H46" s="268"/>
      <c r="I46" s="268"/>
      <c r="J46" s="268"/>
      <c r="K46" s="266"/>
    </row>
    <row r="47" s="1" customFormat="1" ht="15" customHeight="1">
      <c r="B47" s="269"/>
      <c r="C47" s="270"/>
      <c r="D47" s="268" t="s">
        <v>466</v>
      </c>
      <c r="E47" s="268"/>
      <c r="F47" s="268"/>
      <c r="G47" s="268"/>
      <c r="H47" s="268"/>
      <c r="I47" s="268"/>
      <c r="J47" s="268"/>
      <c r="K47" s="266"/>
    </row>
    <row r="48" s="1" customFormat="1" ht="15" customHeight="1">
      <c r="B48" s="269"/>
      <c r="C48" s="270"/>
      <c r="D48" s="270"/>
      <c r="E48" s="268" t="s">
        <v>467</v>
      </c>
      <c r="F48" s="268"/>
      <c r="G48" s="268"/>
      <c r="H48" s="268"/>
      <c r="I48" s="268"/>
      <c r="J48" s="268"/>
      <c r="K48" s="266"/>
    </row>
    <row r="49" s="1" customFormat="1" ht="15" customHeight="1">
      <c r="B49" s="269"/>
      <c r="C49" s="270"/>
      <c r="D49" s="270"/>
      <c r="E49" s="268" t="s">
        <v>468</v>
      </c>
      <c r="F49" s="268"/>
      <c r="G49" s="268"/>
      <c r="H49" s="268"/>
      <c r="I49" s="268"/>
      <c r="J49" s="268"/>
      <c r="K49" s="266"/>
    </row>
    <row r="50" s="1" customFormat="1" ht="15" customHeight="1">
      <c r="B50" s="269"/>
      <c r="C50" s="270"/>
      <c r="D50" s="270"/>
      <c r="E50" s="268" t="s">
        <v>469</v>
      </c>
      <c r="F50" s="268"/>
      <c r="G50" s="268"/>
      <c r="H50" s="268"/>
      <c r="I50" s="268"/>
      <c r="J50" s="268"/>
      <c r="K50" s="266"/>
    </row>
    <row r="51" s="1" customFormat="1" ht="15" customHeight="1">
      <c r="B51" s="269"/>
      <c r="C51" s="270"/>
      <c r="D51" s="268" t="s">
        <v>470</v>
      </c>
      <c r="E51" s="268"/>
      <c r="F51" s="268"/>
      <c r="G51" s="268"/>
      <c r="H51" s="268"/>
      <c r="I51" s="268"/>
      <c r="J51" s="268"/>
      <c r="K51" s="266"/>
    </row>
    <row r="52" s="1" customFormat="1" ht="25.5" customHeight="1">
      <c r="B52" s="264"/>
      <c r="C52" s="265" t="s">
        <v>471</v>
      </c>
      <c r="D52" s="265"/>
      <c r="E52" s="265"/>
      <c r="F52" s="265"/>
      <c r="G52" s="265"/>
      <c r="H52" s="265"/>
      <c r="I52" s="265"/>
      <c r="J52" s="265"/>
      <c r="K52" s="266"/>
    </row>
    <row r="53" s="1" customFormat="1" ht="5.25" customHeight="1">
      <c r="B53" s="264"/>
      <c r="C53" s="267"/>
      <c r="D53" s="267"/>
      <c r="E53" s="267"/>
      <c r="F53" s="267"/>
      <c r="G53" s="267"/>
      <c r="H53" s="267"/>
      <c r="I53" s="267"/>
      <c r="J53" s="267"/>
      <c r="K53" s="266"/>
    </row>
    <row r="54" s="1" customFormat="1" ht="15" customHeight="1">
      <c r="B54" s="264"/>
      <c r="C54" s="268" t="s">
        <v>472</v>
      </c>
      <c r="D54" s="268"/>
      <c r="E54" s="268"/>
      <c r="F54" s="268"/>
      <c r="G54" s="268"/>
      <c r="H54" s="268"/>
      <c r="I54" s="268"/>
      <c r="J54" s="268"/>
      <c r="K54" s="266"/>
    </row>
    <row r="55" s="1" customFormat="1" ht="15" customHeight="1">
      <c r="B55" s="264"/>
      <c r="C55" s="268" t="s">
        <v>473</v>
      </c>
      <c r="D55" s="268"/>
      <c r="E55" s="268"/>
      <c r="F55" s="268"/>
      <c r="G55" s="268"/>
      <c r="H55" s="268"/>
      <c r="I55" s="268"/>
      <c r="J55" s="268"/>
      <c r="K55" s="266"/>
    </row>
    <row r="56" s="1" customFormat="1" ht="12.75" customHeight="1">
      <c r="B56" s="264"/>
      <c r="C56" s="268"/>
      <c r="D56" s="268"/>
      <c r="E56" s="268"/>
      <c r="F56" s="268"/>
      <c r="G56" s="268"/>
      <c r="H56" s="268"/>
      <c r="I56" s="268"/>
      <c r="J56" s="268"/>
      <c r="K56" s="266"/>
    </row>
    <row r="57" s="1" customFormat="1" ht="15" customHeight="1">
      <c r="B57" s="264"/>
      <c r="C57" s="268" t="s">
        <v>474</v>
      </c>
      <c r="D57" s="268"/>
      <c r="E57" s="268"/>
      <c r="F57" s="268"/>
      <c r="G57" s="268"/>
      <c r="H57" s="268"/>
      <c r="I57" s="268"/>
      <c r="J57" s="268"/>
      <c r="K57" s="266"/>
    </row>
    <row r="58" s="1" customFormat="1" ht="15" customHeight="1">
      <c r="B58" s="264"/>
      <c r="C58" s="270"/>
      <c r="D58" s="268" t="s">
        <v>475</v>
      </c>
      <c r="E58" s="268"/>
      <c r="F58" s="268"/>
      <c r="G58" s="268"/>
      <c r="H58" s="268"/>
      <c r="I58" s="268"/>
      <c r="J58" s="268"/>
      <c r="K58" s="266"/>
    </row>
    <row r="59" s="1" customFormat="1" ht="15" customHeight="1">
      <c r="B59" s="264"/>
      <c r="C59" s="270"/>
      <c r="D59" s="268" t="s">
        <v>476</v>
      </c>
      <c r="E59" s="268"/>
      <c r="F59" s="268"/>
      <c r="G59" s="268"/>
      <c r="H59" s="268"/>
      <c r="I59" s="268"/>
      <c r="J59" s="268"/>
      <c r="K59" s="266"/>
    </row>
    <row r="60" s="1" customFormat="1" ht="15" customHeight="1">
      <c r="B60" s="264"/>
      <c r="C60" s="270"/>
      <c r="D60" s="268" t="s">
        <v>477</v>
      </c>
      <c r="E60" s="268"/>
      <c r="F60" s="268"/>
      <c r="G60" s="268"/>
      <c r="H60" s="268"/>
      <c r="I60" s="268"/>
      <c r="J60" s="268"/>
      <c r="K60" s="266"/>
    </row>
    <row r="61" s="1" customFormat="1" ht="15" customHeight="1">
      <c r="B61" s="264"/>
      <c r="C61" s="270"/>
      <c r="D61" s="268" t="s">
        <v>478</v>
      </c>
      <c r="E61" s="268"/>
      <c r="F61" s="268"/>
      <c r="G61" s="268"/>
      <c r="H61" s="268"/>
      <c r="I61" s="268"/>
      <c r="J61" s="268"/>
      <c r="K61" s="266"/>
    </row>
    <row r="62" s="1" customFormat="1" ht="15" customHeight="1">
      <c r="B62" s="264"/>
      <c r="C62" s="270"/>
      <c r="D62" s="273" t="s">
        <v>479</v>
      </c>
      <c r="E62" s="273"/>
      <c r="F62" s="273"/>
      <c r="G62" s="273"/>
      <c r="H62" s="273"/>
      <c r="I62" s="273"/>
      <c r="J62" s="273"/>
      <c r="K62" s="266"/>
    </row>
    <row r="63" s="1" customFormat="1" ht="15" customHeight="1">
      <c r="B63" s="264"/>
      <c r="C63" s="270"/>
      <c r="D63" s="268" t="s">
        <v>480</v>
      </c>
      <c r="E63" s="268"/>
      <c r="F63" s="268"/>
      <c r="G63" s="268"/>
      <c r="H63" s="268"/>
      <c r="I63" s="268"/>
      <c r="J63" s="268"/>
      <c r="K63" s="266"/>
    </row>
    <row r="64" s="1" customFormat="1" ht="12.75" customHeight="1">
      <c r="B64" s="264"/>
      <c r="C64" s="270"/>
      <c r="D64" s="270"/>
      <c r="E64" s="274"/>
      <c r="F64" s="270"/>
      <c r="G64" s="270"/>
      <c r="H64" s="270"/>
      <c r="I64" s="270"/>
      <c r="J64" s="270"/>
      <c r="K64" s="266"/>
    </row>
    <row r="65" s="1" customFormat="1" ht="15" customHeight="1">
      <c r="B65" s="264"/>
      <c r="C65" s="270"/>
      <c r="D65" s="268" t="s">
        <v>481</v>
      </c>
      <c r="E65" s="268"/>
      <c r="F65" s="268"/>
      <c r="G65" s="268"/>
      <c r="H65" s="268"/>
      <c r="I65" s="268"/>
      <c r="J65" s="268"/>
      <c r="K65" s="266"/>
    </row>
    <row r="66" s="1" customFormat="1" ht="15" customHeight="1">
      <c r="B66" s="264"/>
      <c r="C66" s="270"/>
      <c r="D66" s="273" t="s">
        <v>482</v>
      </c>
      <c r="E66" s="273"/>
      <c r="F66" s="273"/>
      <c r="G66" s="273"/>
      <c r="H66" s="273"/>
      <c r="I66" s="273"/>
      <c r="J66" s="273"/>
      <c r="K66" s="266"/>
    </row>
    <row r="67" s="1" customFormat="1" ht="15" customHeight="1">
      <c r="B67" s="264"/>
      <c r="C67" s="270"/>
      <c r="D67" s="268" t="s">
        <v>483</v>
      </c>
      <c r="E67" s="268"/>
      <c r="F67" s="268"/>
      <c r="G67" s="268"/>
      <c r="H67" s="268"/>
      <c r="I67" s="268"/>
      <c r="J67" s="268"/>
      <c r="K67" s="266"/>
    </row>
    <row r="68" s="1" customFormat="1" ht="15" customHeight="1">
      <c r="B68" s="264"/>
      <c r="C68" s="270"/>
      <c r="D68" s="268" t="s">
        <v>484</v>
      </c>
      <c r="E68" s="268"/>
      <c r="F68" s="268"/>
      <c r="G68" s="268"/>
      <c r="H68" s="268"/>
      <c r="I68" s="268"/>
      <c r="J68" s="268"/>
      <c r="K68" s="266"/>
    </row>
    <row r="69" s="1" customFormat="1" ht="15" customHeight="1">
      <c r="B69" s="264"/>
      <c r="C69" s="270"/>
      <c r="D69" s="268" t="s">
        <v>485</v>
      </c>
      <c r="E69" s="268"/>
      <c r="F69" s="268"/>
      <c r="G69" s="268"/>
      <c r="H69" s="268"/>
      <c r="I69" s="268"/>
      <c r="J69" s="268"/>
      <c r="K69" s="266"/>
    </row>
    <row r="70" s="1" customFormat="1" ht="15" customHeight="1">
      <c r="B70" s="264"/>
      <c r="C70" s="270"/>
      <c r="D70" s="268" t="s">
        <v>486</v>
      </c>
      <c r="E70" s="268"/>
      <c r="F70" s="268"/>
      <c r="G70" s="268"/>
      <c r="H70" s="268"/>
      <c r="I70" s="268"/>
      <c r="J70" s="268"/>
      <c r="K70" s="266"/>
    </row>
    <row r="71" s="1" customFormat="1" ht="12.75" customHeight="1">
      <c r="B71" s="275"/>
      <c r="C71" s="276"/>
      <c r="D71" s="276"/>
      <c r="E71" s="276"/>
      <c r="F71" s="276"/>
      <c r="G71" s="276"/>
      <c r="H71" s="276"/>
      <c r="I71" s="276"/>
      <c r="J71" s="276"/>
      <c r="K71" s="277"/>
    </row>
    <row r="72" s="1" customFormat="1" ht="18.75" customHeight="1">
      <c r="B72" s="278"/>
      <c r="C72" s="278"/>
      <c r="D72" s="278"/>
      <c r="E72" s="278"/>
      <c r="F72" s="278"/>
      <c r="G72" s="278"/>
      <c r="H72" s="278"/>
      <c r="I72" s="278"/>
      <c r="J72" s="278"/>
      <c r="K72" s="279"/>
    </row>
    <row r="73" s="1" customFormat="1" ht="18.75" customHeight="1">
      <c r="B73" s="279"/>
      <c r="C73" s="279"/>
      <c r="D73" s="279"/>
      <c r="E73" s="279"/>
      <c r="F73" s="279"/>
      <c r="G73" s="279"/>
      <c r="H73" s="279"/>
      <c r="I73" s="279"/>
      <c r="J73" s="279"/>
      <c r="K73" s="279"/>
    </row>
    <row r="74" s="1" customFormat="1" ht="7.5" customHeight="1">
      <c r="B74" s="280"/>
      <c r="C74" s="281"/>
      <c r="D74" s="281"/>
      <c r="E74" s="281"/>
      <c r="F74" s="281"/>
      <c r="G74" s="281"/>
      <c r="H74" s="281"/>
      <c r="I74" s="281"/>
      <c r="J74" s="281"/>
      <c r="K74" s="282"/>
    </row>
    <row r="75" s="1" customFormat="1" ht="45" customHeight="1">
      <c r="B75" s="283"/>
      <c r="C75" s="284" t="s">
        <v>487</v>
      </c>
      <c r="D75" s="284"/>
      <c r="E75" s="284"/>
      <c r="F75" s="284"/>
      <c r="G75" s="284"/>
      <c r="H75" s="284"/>
      <c r="I75" s="284"/>
      <c r="J75" s="284"/>
      <c r="K75" s="285"/>
    </row>
    <row r="76" s="1" customFormat="1" ht="17.25" customHeight="1">
      <c r="B76" s="283"/>
      <c r="C76" s="286" t="s">
        <v>488</v>
      </c>
      <c r="D76" s="286"/>
      <c r="E76" s="286"/>
      <c r="F76" s="286" t="s">
        <v>489</v>
      </c>
      <c r="G76" s="287"/>
      <c r="H76" s="286" t="s">
        <v>53</v>
      </c>
      <c r="I76" s="286" t="s">
        <v>56</v>
      </c>
      <c r="J76" s="286" t="s">
        <v>490</v>
      </c>
      <c r="K76" s="285"/>
    </row>
    <row r="77" s="1" customFormat="1" ht="17.25" customHeight="1">
      <c r="B77" s="283"/>
      <c r="C77" s="288" t="s">
        <v>491</v>
      </c>
      <c r="D77" s="288"/>
      <c r="E77" s="288"/>
      <c r="F77" s="289" t="s">
        <v>492</v>
      </c>
      <c r="G77" s="290"/>
      <c r="H77" s="288"/>
      <c r="I77" s="288"/>
      <c r="J77" s="288" t="s">
        <v>493</v>
      </c>
      <c r="K77" s="285"/>
    </row>
    <row r="78" s="1" customFormat="1" ht="5.25" customHeight="1">
      <c r="B78" s="283"/>
      <c r="C78" s="291"/>
      <c r="D78" s="291"/>
      <c r="E78" s="291"/>
      <c r="F78" s="291"/>
      <c r="G78" s="292"/>
      <c r="H78" s="291"/>
      <c r="I78" s="291"/>
      <c r="J78" s="291"/>
      <c r="K78" s="285"/>
    </row>
    <row r="79" s="1" customFormat="1" ht="15" customHeight="1">
      <c r="B79" s="283"/>
      <c r="C79" s="271" t="s">
        <v>52</v>
      </c>
      <c r="D79" s="293"/>
      <c r="E79" s="293"/>
      <c r="F79" s="294" t="s">
        <v>494</v>
      </c>
      <c r="G79" s="295"/>
      <c r="H79" s="271" t="s">
        <v>495</v>
      </c>
      <c r="I79" s="271" t="s">
        <v>496</v>
      </c>
      <c r="J79" s="271">
        <v>20</v>
      </c>
      <c r="K79" s="285"/>
    </row>
    <row r="80" s="1" customFormat="1" ht="15" customHeight="1">
      <c r="B80" s="283"/>
      <c r="C80" s="271" t="s">
        <v>497</v>
      </c>
      <c r="D80" s="271"/>
      <c r="E80" s="271"/>
      <c r="F80" s="294" t="s">
        <v>494</v>
      </c>
      <c r="G80" s="295"/>
      <c r="H80" s="271" t="s">
        <v>498</v>
      </c>
      <c r="I80" s="271" t="s">
        <v>496</v>
      </c>
      <c r="J80" s="271">
        <v>120</v>
      </c>
      <c r="K80" s="285"/>
    </row>
    <row r="81" s="1" customFormat="1" ht="15" customHeight="1">
      <c r="B81" s="296"/>
      <c r="C81" s="271" t="s">
        <v>499</v>
      </c>
      <c r="D81" s="271"/>
      <c r="E81" s="271"/>
      <c r="F81" s="294" t="s">
        <v>500</v>
      </c>
      <c r="G81" s="295"/>
      <c r="H81" s="271" t="s">
        <v>501</v>
      </c>
      <c r="I81" s="271" t="s">
        <v>496</v>
      </c>
      <c r="J81" s="271">
        <v>50</v>
      </c>
      <c r="K81" s="285"/>
    </row>
    <row r="82" s="1" customFormat="1" ht="15" customHeight="1">
      <c r="B82" s="296"/>
      <c r="C82" s="271" t="s">
        <v>502</v>
      </c>
      <c r="D82" s="271"/>
      <c r="E82" s="271"/>
      <c r="F82" s="294" t="s">
        <v>494</v>
      </c>
      <c r="G82" s="295"/>
      <c r="H82" s="271" t="s">
        <v>503</v>
      </c>
      <c r="I82" s="271" t="s">
        <v>504</v>
      </c>
      <c r="J82" s="271"/>
      <c r="K82" s="285"/>
    </row>
    <row r="83" s="1" customFormat="1" ht="15" customHeight="1">
      <c r="B83" s="296"/>
      <c r="C83" s="297" t="s">
        <v>505</v>
      </c>
      <c r="D83" s="297"/>
      <c r="E83" s="297"/>
      <c r="F83" s="298" t="s">
        <v>500</v>
      </c>
      <c r="G83" s="297"/>
      <c r="H83" s="297" t="s">
        <v>506</v>
      </c>
      <c r="I83" s="297" t="s">
        <v>496</v>
      </c>
      <c r="J83" s="297">
        <v>15</v>
      </c>
      <c r="K83" s="285"/>
    </row>
    <row r="84" s="1" customFormat="1" ht="15" customHeight="1">
      <c r="B84" s="296"/>
      <c r="C84" s="297" t="s">
        <v>507</v>
      </c>
      <c r="D84" s="297"/>
      <c r="E84" s="297"/>
      <c r="F84" s="298" t="s">
        <v>500</v>
      </c>
      <c r="G84" s="297"/>
      <c r="H84" s="297" t="s">
        <v>508</v>
      </c>
      <c r="I84" s="297" t="s">
        <v>496</v>
      </c>
      <c r="J84" s="297">
        <v>15</v>
      </c>
      <c r="K84" s="285"/>
    </row>
    <row r="85" s="1" customFormat="1" ht="15" customHeight="1">
      <c r="B85" s="296"/>
      <c r="C85" s="297" t="s">
        <v>509</v>
      </c>
      <c r="D85" s="297"/>
      <c r="E85" s="297"/>
      <c r="F85" s="298" t="s">
        <v>500</v>
      </c>
      <c r="G85" s="297"/>
      <c r="H85" s="297" t="s">
        <v>510</v>
      </c>
      <c r="I85" s="297" t="s">
        <v>496</v>
      </c>
      <c r="J85" s="297">
        <v>20</v>
      </c>
      <c r="K85" s="285"/>
    </row>
    <row r="86" s="1" customFormat="1" ht="15" customHeight="1">
      <c r="B86" s="296"/>
      <c r="C86" s="297" t="s">
        <v>511</v>
      </c>
      <c r="D86" s="297"/>
      <c r="E86" s="297"/>
      <c r="F86" s="298" t="s">
        <v>500</v>
      </c>
      <c r="G86" s="297"/>
      <c r="H86" s="297" t="s">
        <v>512</v>
      </c>
      <c r="I86" s="297" t="s">
        <v>496</v>
      </c>
      <c r="J86" s="297">
        <v>20</v>
      </c>
      <c r="K86" s="285"/>
    </row>
    <row r="87" s="1" customFormat="1" ht="15" customHeight="1">
      <c r="B87" s="296"/>
      <c r="C87" s="271" t="s">
        <v>513</v>
      </c>
      <c r="D87" s="271"/>
      <c r="E87" s="271"/>
      <c r="F87" s="294" t="s">
        <v>500</v>
      </c>
      <c r="G87" s="295"/>
      <c r="H87" s="271" t="s">
        <v>514</v>
      </c>
      <c r="I87" s="271" t="s">
        <v>496</v>
      </c>
      <c r="J87" s="271">
        <v>50</v>
      </c>
      <c r="K87" s="285"/>
    </row>
    <row r="88" s="1" customFormat="1" ht="15" customHeight="1">
      <c r="B88" s="296"/>
      <c r="C88" s="271" t="s">
        <v>515</v>
      </c>
      <c r="D88" s="271"/>
      <c r="E88" s="271"/>
      <c r="F88" s="294" t="s">
        <v>500</v>
      </c>
      <c r="G88" s="295"/>
      <c r="H88" s="271" t="s">
        <v>516</v>
      </c>
      <c r="I88" s="271" t="s">
        <v>496</v>
      </c>
      <c r="J88" s="271">
        <v>20</v>
      </c>
      <c r="K88" s="285"/>
    </row>
    <row r="89" s="1" customFormat="1" ht="15" customHeight="1">
      <c r="B89" s="296"/>
      <c r="C89" s="271" t="s">
        <v>517</v>
      </c>
      <c r="D89" s="271"/>
      <c r="E89" s="271"/>
      <c r="F89" s="294" t="s">
        <v>500</v>
      </c>
      <c r="G89" s="295"/>
      <c r="H89" s="271" t="s">
        <v>518</v>
      </c>
      <c r="I89" s="271" t="s">
        <v>496</v>
      </c>
      <c r="J89" s="271">
        <v>20</v>
      </c>
      <c r="K89" s="285"/>
    </row>
    <row r="90" s="1" customFormat="1" ht="15" customHeight="1">
      <c r="B90" s="296"/>
      <c r="C90" s="271" t="s">
        <v>519</v>
      </c>
      <c r="D90" s="271"/>
      <c r="E90" s="271"/>
      <c r="F90" s="294" t="s">
        <v>500</v>
      </c>
      <c r="G90" s="295"/>
      <c r="H90" s="271" t="s">
        <v>520</v>
      </c>
      <c r="I90" s="271" t="s">
        <v>496</v>
      </c>
      <c r="J90" s="271">
        <v>50</v>
      </c>
      <c r="K90" s="285"/>
    </row>
    <row r="91" s="1" customFormat="1" ht="15" customHeight="1">
      <c r="B91" s="296"/>
      <c r="C91" s="271" t="s">
        <v>521</v>
      </c>
      <c r="D91" s="271"/>
      <c r="E91" s="271"/>
      <c r="F91" s="294" t="s">
        <v>500</v>
      </c>
      <c r="G91" s="295"/>
      <c r="H91" s="271" t="s">
        <v>521</v>
      </c>
      <c r="I91" s="271" t="s">
        <v>496</v>
      </c>
      <c r="J91" s="271">
        <v>50</v>
      </c>
      <c r="K91" s="285"/>
    </row>
    <row r="92" s="1" customFormat="1" ht="15" customHeight="1">
      <c r="B92" s="296"/>
      <c r="C92" s="271" t="s">
        <v>522</v>
      </c>
      <c r="D92" s="271"/>
      <c r="E92" s="271"/>
      <c r="F92" s="294" t="s">
        <v>500</v>
      </c>
      <c r="G92" s="295"/>
      <c r="H92" s="271" t="s">
        <v>523</v>
      </c>
      <c r="I92" s="271" t="s">
        <v>496</v>
      </c>
      <c r="J92" s="271">
        <v>255</v>
      </c>
      <c r="K92" s="285"/>
    </row>
    <row r="93" s="1" customFormat="1" ht="15" customHeight="1">
      <c r="B93" s="296"/>
      <c r="C93" s="271" t="s">
        <v>524</v>
      </c>
      <c r="D93" s="271"/>
      <c r="E93" s="271"/>
      <c r="F93" s="294" t="s">
        <v>494</v>
      </c>
      <c r="G93" s="295"/>
      <c r="H93" s="271" t="s">
        <v>525</v>
      </c>
      <c r="I93" s="271" t="s">
        <v>526</v>
      </c>
      <c r="J93" s="271"/>
      <c r="K93" s="285"/>
    </row>
    <row r="94" s="1" customFormat="1" ht="15" customHeight="1">
      <c r="B94" s="296"/>
      <c r="C94" s="271" t="s">
        <v>527</v>
      </c>
      <c r="D94" s="271"/>
      <c r="E94" s="271"/>
      <c r="F94" s="294" t="s">
        <v>494</v>
      </c>
      <c r="G94" s="295"/>
      <c r="H94" s="271" t="s">
        <v>528</v>
      </c>
      <c r="I94" s="271" t="s">
        <v>529</v>
      </c>
      <c r="J94" s="271"/>
      <c r="K94" s="285"/>
    </row>
    <row r="95" s="1" customFormat="1" ht="15" customHeight="1">
      <c r="B95" s="296"/>
      <c r="C95" s="271" t="s">
        <v>530</v>
      </c>
      <c r="D95" s="271"/>
      <c r="E95" s="271"/>
      <c r="F95" s="294" t="s">
        <v>494</v>
      </c>
      <c r="G95" s="295"/>
      <c r="H95" s="271" t="s">
        <v>530</v>
      </c>
      <c r="I95" s="271" t="s">
        <v>529</v>
      </c>
      <c r="J95" s="271"/>
      <c r="K95" s="285"/>
    </row>
    <row r="96" s="1" customFormat="1" ht="15" customHeight="1">
      <c r="B96" s="296"/>
      <c r="C96" s="271" t="s">
        <v>37</v>
      </c>
      <c r="D96" s="271"/>
      <c r="E96" s="271"/>
      <c r="F96" s="294" t="s">
        <v>494</v>
      </c>
      <c r="G96" s="295"/>
      <c r="H96" s="271" t="s">
        <v>531</v>
      </c>
      <c r="I96" s="271" t="s">
        <v>529</v>
      </c>
      <c r="J96" s="271"/>
      <c r="K96" s="285"/>
    </row>
    <row r="97" s="1" customFormat="1" ht="15" customHeight="1">
      <c r="B97" s="296"/>
      <c r="C97" s="271" t="s">
        <v>47</v>
      </c>
      <c r="D97" s="271"/>
      <c r="E97" s="271"/>
      <c r="F97" s="294" t="s">
        <v>494</v>
      </c>
      <c r="G97" s="295"/>
      <c r="H97" s="271" t="s">
        <v>532</v>
      </c>
      <c r="I97" s="271" t="s">
        <v>529</v>
      </c>
      <c r="J97" s="271"/>
      <c r="K97" s="285"/>
    </row>
    <row r="98" s="1" customFormat="1" ht="15" customHeight="1">
      <c r="B98" s="299"/>
      <c r="C98" s="300"/>
      <c r="D98" s="300"/>
      <c r="E98" s="300"/>
      <c r="F98" s="300"/>
      <c r="G98" s="300"/>
      <c r="H98" s="300"/>
      <c r="I98" s="300"/>
      <c r="J98" s="300"/>
      <c r="K98" s="301"/>
    </row>
    <row r="99" s="1" customFormat="1" ht="18.75" customHeight="1">
      <c r="B99" s="302"/>
      <c r="C99" s="303"/>
      <c r="D99" s="303"/>
      <c r="E99" s="303"/>
      <c r="F99" s="303"/>
      <c r="G99" s="303"/>
      <c r="H99" s="303"/>
      <c r="I99" s="303"/>
      <c r="J99" s="303"/>
      <c r="K99" s="302"/>
    </row>
    <row r="100" s="1" customFormat="1" ht="18.75" customHeight="1">
      <c r="B100" s="279"/>
      <c r="C100" s="279"/>
      <c r="D100" s="279"/>
      <c r="E100" s="279"/>
      <c r="F100" s="279"/>
      <c r="G100" s="279"/>
      <c r="H100" s="279"/>
      <c r="I100" s="279"/>
      <c r="J100" s="279"/>
      <c r="K100" s="279"/>
    </row>
    <row r="101" s="1" customFormat="1" ht="7.5" customHeight="1">
      <c r="B101" s="280"/>
      <c r="C101" s="281"/>
      <c r="D101" s="281"/>
      <c r="E101" s="281"/>
      <c r="F101" s="281"/>
      <c r="G101" s="281"/>
      <c r="H101" s="281"/>
      <c r="I101" s="281"/>
      <c r="J101" s="281"/>
      <c r="K101" s="282"/>
    </row>
    <row r="102" s="1" customFormat="1" ht="45" customHeight="1">
      <c r="B102" s="283"/>
      <c r="C102" s="284" t="s">
        <v>533</v>
      </c>
      <c r="D102" s="284"/>
      <c r="E102" s="284"/>
      <c r="F102" s="284"/>
      <c r="G102" s="284"/>
      <c r="H102" s="284"/>
      <c r="I102" s="284"/>
      <c r="J102" s="284"/>
      <c r="K102" s="285"/>
    </row>
    <row r="103" s="1" customFormat="1" ht="17.25" customHeight="1">
      <c r="B103" s="283"/>
      <c r="C103" s="286" t="s">
        <v>488</v>
      </c>
      <c r="D103" s="286"/>
      <c r="E103" s="286"/>
      <c r="F103" s="286" t="s">
        <v>489</v>
      </c>
      <c r="G103" s="287"/>
      <c r="H103" s="286" t="s">
        <v>53</v>
      </c>
      <c r="I103" s="286" t="s">
        <v>56</v>
      </c>
      <c r="J103" s="286" t="s">
        <v>490</v>
      </c>
      <c r="K103" s="285"/>
    </row>
    <row r="104" s="1" customFormat="1" ht="17.25" customHeight="1">
      <c r="B104" s="283"/>
      <c r="C104" s="288" t="s">
        <v>491</v>
      </c>
      <c r="D104" s="288"/>
      <c r="E104" s="288"/>
      <c r="F104" s="289" t="s">
        <v>492</v>
      </c>
      <c r="G104" s="290"/>
      <c r="H104" s="288"/>
      <c r="I104" s="288"/>
      <c r="J104" s="288" t="s">
        <v>493</v>
      </c>
      <c r="K104" s="285"/>
    </row>
    <row r="105" s="1" customFormat="1" ht="5.25" customHeight="1">
      <c r="B105" s="283"/>
      <c r="C105" s="286"/>
      <c r="D105" s="286"/>
      <c r="E105" s="286"/>
      <c r="F105" s="286"/>
      <c r="G105" s="304"/>
      <c r="H105" s="286"/>
      <c r="I105" s="286"/>
      <c r="J105" s="286"/>
      <c r="K105" s="285"/>
    </row>
    <row r="106" s="1" customFormat="1" ht="15" customHeight="1">
      <c r="B106" s="283"/>
      <c r="C106" s="271" t="s">
        <v>52</v>
      </c>
      <c r="D106" s="293"/>
      <c r="E106" s="293"/>
      <c r="F106" s="294" t="s">
        <v>494</v>
      </c>
      <c r="G106" s="271"/>
      <c r="H106" s="271" t="s">
        <v>534</v>
      </c>
      <c r="I106" s="271" t="s">
        <v>496</v>
      </c>
      <c r="J106" s="271">
        <v>20</v>
      </c>
      <c r="K106" s="285"/>
    </row>
    <row r="107" s="1" customFormat="1" ht="15" customHeight="1">
      <c r="B107" s="283"/>
      <c r="C107" s="271" t="s">
        <v>497</v>
      </c>
      <c r="D107" s="271"/>
      <c r="E107" s="271"/>
      <c r="F107" s="294" t="s">
        <v>494</v>
      </c>
      <c r="G107" s="271"/>
      <c r="H107" s="271" t="s">
        <v>534</v>
      </c>
      <c r="I107" s="271" t="s">
        <v>496</v>
      </c>
      <c r="J107" s="271">
        <v>120</v>
      </c>
      <c r="K107" s="285"/>
    </row>
    <row r="108" s="1" customFormat="1" ht="15" customHeight="1">
      <c r="B108" s="296"/>
      <c r="C108" s="271" t="s">
        <v>499</v>
      </c>
      <c r="D108" s="271"/>
      <c r="E108" s="271"/>
      <c r="F108" s="294" t="s">
        <v>500</v>
      </c>
      <c r="G108" s="271"/>
      <c r="H108" s="271" t="s">
        <v>534</v>
      </c>
      <c r="I108" s="271" t="s">
        <v>496</v>
      </c>
      <c r="J108" s="271">
        <v>50</v>
      </c>
      <c r="K108" s="285"/>
    </row>
    <row r="109" s="1" customFormat="1" ht="15" customHeight="1">
      <c r="B109" s="296"/>
      <c r="C109" s="271" t="s">
        <v>502</v>
      </c>
      <c r="D109" s="271"/>
      <c r="E109" s="271"/>
      <c r="F109" s="294" t="s">
        <v>494</v>
      </c>
      <c r="G109" s="271"/>
      <c r="H109" s="271" t="s">
        <v>534</v>
      </c>
      <c r="I109" s="271" t="s">
        <v>504</v>
      </c>
      <c r="J109" s="271"/>
      <c r="K109" s="285"/>
    </row>
    <row r="110" s="1" customFormat="1" ht="15" customHeight="1">
      <c r="B110" s="296"/>
      <c r="C110" s="271" t="s">
        <v>513</v>
      </c>
      <c r="D110" s="271"/>
      <c r="E110" s="271"/>
      <c r="F110" s="294" t="s">
        <v>500</v>
      </c>
      <c r="G110" s="271"/>
      <c r="H110" s="271" t="s">
        <v>534</v>
      </c>
      <c r="I110" s="271" t="s">
        <v>496</v>
      </c>
      <c r="J110" s="271">
        <v>50</v>
      </c>
      <c r="K110" s="285"/>
    </row>
    <row r="111" s="1" customFormat="1" ht="15" customHeight="1">
      <c r="B111" s="296"/>
      <c r="C111" s="271" t="s">
        <v>521</v>
      </c>
      <c r="D111" s="271"/>
      <c r="E111" s="271"/>
      <c r="F111" s="294" t="s">
        <v>500</v>
      </c>
      <c r="G111" s="271"/>
      <c r="H111" s="271" t="s">
        <v>534</v>
      </c>
      <c r="I111" s="271" t="s">
        <v>496</v>
      </c>
      <c r="J111" s="271">
        <v>50</v>
      </c>
      <c r="K111" s="285"/>
    </row>
    <row r="112" s="1" customFormat="1" ht="15" customHeight="1">
      <c r="B112" s="296"/>
      <c r="C112" s="271" t="s">
        <v>519</v>
      </c>
      <c r="D112" s="271"/>
      <c r="E112" s="271"/>
      <c r="F112" s="294" t="s">
        <v>500</v>
      </c>
      <c r="G112" s="271"/>
      <c r="H112" s="271" t="s">
        <v>534</v>
      </c>
      <c r="I112" s="271" t="s">
        <v>496</v>
      </c>
      <c r="J112" s="271">
        <v>50</v>
      </c>
      <c r="K112" s="285"/>
    </row>
    <row r="113" s="1" customFormat="1" ht="15" customHeight="1">
      <c r="B113" s="296"/>
      <c r="C113" s="271" t="s">
        <v>52</v>
      </c>
      <c r="D113" s="271"/>
      <c r="E113" s="271"/>
      <c r="F113" s="294" t="s">
        <v>494</v>
      </c>
      <c r="G113" s="271"/>
      <c r="H113" s="271" t="s">
        <v>535</v>
      </c>
      <c r="I113" s="271" t="s">
        <v>496</v>
      </c>
      <c r="J113" s="271">
        <v>20</v>
      </c>
      <c r="K113" s="285"/>
    </row>
    <row r="114" s="1" customFormat="1" ht="15" customHeight="1">
      <c r="B114" s="296"/>
      <c r="C114" s="271" t="s">
        <v>536</v>
      </c>
      <c r="D114" s="271"/>
      <c r="E114" s="271"/>
      <c r="F114" s="294" t="s">
        <v>494</v>
      </c>
      <c r="G114" s="271"/>
      <c r="H114" s="271" t="s">
        <v>537</v>
      </c>
      <c r="I114" s="271" t="s">
        <v>496</v>
      </c>
      <c r="J114" s="271">
        <v>120</v>
      </c>
      <c r="K114" s="285"/>
    </row>
    <row r="115" s="1" customFormat="1" ht="15" customHeight="1">
      <c r="B115" s="296"/>
      <c r="C115" s="271" t="s">
        <v>37</v>
      </c>
      <c r="D115" s="271"/>
      <c r="E115" s="271"/>
      <c r="F115" s="294" t="s">
        <v>494</v>
      </c>
      <c r="G115" s="271"/>
      <c r="H115" s="271" t="s">
        <v>538</v>
      </c>
      <c r="I115" s="271" t="s">
        <v>529</v>
      </c>
      <c r="J115" s="271"/>
      <c r="K115" s="285"/>
    </row>
    <row r="116" s="1" customFormat="1" ht="15" customHeight="1">
      <c r="B116" s="296"/>
      <c r="C116" s="271" t="s">
        <v>47</v>
      </c>
      <c r="D116" s="271"/>
      <c r="E116" s="271"/>
      <c r="F116" s="294" t="s">
        <v>494</v>
      </c>
      <c r="G116" s="271"/>
      <c r="H116" s="271" t="s">
        <v>539</v>
      </c>
      <c r="I116" s="271" t="s">
        <v>529</v>
      </c>
      <c r="J116" s="271"/>
      <c r="K116" s="285"/>
    </row>
    <row r="117" s="1" customFormat="1" ht="15" customHeight="1">
      <c r="B117" s="296"/>
      <c r="C117" s="271" t="s">
        <v>56</v>
      </c>
      <c r="D117" s="271"/>
      <c r="E117" s="271"/>
      <c r="F117" s="294" t="s">
        <v>494</v>
      </c>
      <c r="G117" s="271"/>
      <c r="H117" s="271" t="s">
        <v>540</v>
      </c>
      <c r="I117" s="271" t="s">
        <v>541</v>
      </c>
      <c r="J117" s="271"/>
      <c r="K117" s="285"/>
    </row>
    <row r="118" s="1" customFormat="1" ht="15" customHeight="1">
      <c r="B118" s="299"/>
      <c r="C118" s="305"/>
      <c r="D118" s="305"/>
      <c r="E118" s="305"/>
      <c r="F118" s="305"/>
      <c r="G118" s="305"/>
      <c r="H118" s="305"/>
      <c r="I118" s="305"/>
      <c r="J118" s="305"/>
      <c r="K118" s="301"/>
    </row>
    <row r="119" s="1" customFormat="1" ht="18.75" customHeight="1">
      <c r="B119" s="306"/>
      <c r="C119" s="307"/>
      <c r="D119" s="307"/>
      <c r="E119" s="307"/>
      <c r="F119" s="308"/>
      <c r="G119" s="307"/>
      <c r="H119" s="307"/>
      <c r="I119" s="307"/>
      <c r="J119" s="307"/>
      <c r="K119" s="306"/>
    </row>
    <row r="120" s="1" customFormat="1" ht="18.75" customHeight="1">
      <c r="B120" s="279"/>
      <c r="C120" s="279"/>
      <c r="D120" s="279"/>
      <c r="E120" s="279"/>
      <c r="F120" s="279"/>
      <c r="G120" s="279"/>
      <c r="H120" s="279"/>
      <c r="I120" s="279"/>
      <c r="J120" s="279"/>
      <c r="K120" s="279"/>
    </row>
    <row r="121" s="1" customFormat="1" ht="7.5" customHeight="1">
      <c r="B121" s="309"/>
      <c r="C121" s="310"/>
      <c r="D121" s="310"/>
      <c r="E121" s="310"/>
      <c r="F121" s="310"/>
      <c r="G121" s="310"/>
      <c r="H121" s="310"/>
      <c r="I121" s="310"/>
      <c r="J121" s="310"/>
      <c r="K121" s="311"/>
    </row>
    <row r="122" s="1" customFormat="1" ht="45" customHeight="1">
      <c r="B122" s="312"/>
      <c r="C122" s="262" t="s">
        <v>542</v>
      </c>
      <c r="D122" s="262"/>
      <c r="E122" s="262"/>
      <c r="F122" s="262"/>
      <c r="G122" s="262"/>
      <c r="H122" s="262"/>
      <c r="I122" s="262"/>
      <c r="J122" s="262"/>
      <c r="K122" s="313"/>
    </row>
    <row r="123" s="1" customFormat="1" ht="17.25" customHeight="1">
      <c r="B123" s="314"/>
      <c r="C123" s="286" t="s">
        <v>488</v>
      </c>
      <c r="D123" s="286"/>
      <c r="E123" s="286"/>
      <c r="F123" s="286" t="s">
        <v>489</v>
      </c>
      <c r="G123" s="287"/>
      <c r="H123" s="286" t="s">
        <v>53</v>
      </c>
      <c r="I123" s="286" t="s">
        <v>56</v>
      </c>
      <c r="J123" s="286" t="s">
        <v>490</v>
      </c>
      <c r="K123" s="315"/>
    </row>
    <row r="124" s="1" customFormat="1" ht="17.25" customHeight="1">
      <c r="B124" s="314"/>
      <c r="C124" s="288" t="s">
        <v>491</v>
      </c>
      <c r="D124" s="288"/>
      <c r="E124" s="288"/>
      <c r="F124" s="289" t="s">
        <v>492</v>
      </c>
      <c r="G124" s="290"/>
      <c r="H124" s="288"/>
      <c r="I124" s="288"/>
      <c r="J124" s="288" t="s">
        <v>493</v>
      </c>
      <c r="K124" s="315"/>
    </row>
    <row r="125" s="1" customFormat="1" ht="5.25" customHeight="1">
      <c r="B125" s="316"/>
      <c r="C125" s="291"/>
      <c r="D125" s="291"/>
      <c r="E125" s="291"/>
      <c r="F125" s="291"/>
      <c r="G125" s="317"/>
      <c r="H125" s="291"/>
      <c r="I125" s="291"/>
      <c r="J125" s="291"/>
      <c r="K125" s="318"/>
    </row>
    <row r="126" s="1" customFormat="1" ht="15" customHeight="1">
      <c r="B126" s="316"/>
      <c r="C126" s="271" t="s">
        <v>497</v>
      </c>
      <c r="D126" s="293"/>
      <c r="E126" s="293"/>
      <c r="F126" s="294" t="s">
        <v>494</v>
      </c>
      <c r="G126" s="271"/>
      <c r="H126" s="271" t="s">
        <v>534</v>
      </c>
      <c r="I126" s="271" t="s">
        <v>496</v>
      </c>
      <c r="J126" s="271">
        <v>120</v>
      </c>
      <c r="K126" s="319"/>
    </row>
    <row r="127" s="1" customFormat="1" ht="15" customHeight="1">
      <c r="B127" s="316"/>
      <c r="C127" s="271" t="s">
        <v>543</v>
      </c>
      <c r="D127" s="271"/>
      <c r="E127" s="271"/>
      <c r="F127" s="294" t="s">
        <v>494</v>
      </c>
      <c r="G127" s="271"/>
      <c r="H127" s="271" t="s">
        <v>544</v>
      </c>
      <c r="I127" s="271" t="s">
        <v>496</v>
      </c>
      <c r="J127" s="271" t="s">
        <v>545</v>
      </c>
      <c r="K127" s="319"/>
    </row>
    <row r="128" s="1" customFormat="1" ht="15" customHeight="1">
      <c r="B128" s="316"/>
      <c r="C128" s="271" t="s">
        <v>442</v>
      </c>
      <c r="D128" s="271"/>
      <c r="E128" s="271"/>
      <c r="F128" s="294" t="s">
        <v>494</v>
      </c>
      <c r="G128" s="271"/>
      <c r="H128" s="271" t="s">
        <v>546</v>
      </c>
      <c r="I128" s="271" t="s">
        <v>496</v>
      </c>
      <c r="J128" s="271" t="s">
        <v>545</v>
      </c>
      <c r="K128" s="319"/>
    </row>
    <row r="129" s="1" customFormat="1" ht="15" customHeight="1">
      <c r="B129" s="316"/>
      <c r="C129" s="271" t="s">
        <v>505</v>
      </c>
      <c r="D129" s="271"/>
      <c r="E129" s="271"/>
      <c r="F129" s="294" t="s">
        <v>500</v>
      </c>
      <c r="G129" s="271"/>
      <c r="H129" s="271" t="s">
        <v>506</v>
      </c>
      <c r="I129" s="271" t="s">
        <v>496</v>
      </c>
      <c r="J129" s="271">
        <v>15</v>
      </c>
      <c r="K129" s="319"/>
    </row>
    <row r="130" s="1" customFormat="1" ht="15" customHeight="1">
      <c r="B130" s="316"/>
      <c r="C130" s="297" t="s">
        <v>507</v>
      </c>
      <c r="D130" s="297"/>
      <c r="E130" s="297"/>
      <c r="F130" s="298" t="s">
        <v>500</v>
      </c>
      <c r="G130" s="297"/>
      <c r="H130" s="297" t="s">
        <v>508</v>
      </c>
      <c r="I130" s="297" t="s">
        <v>496</v>
      </c>
      <c r="J130" s="297">
        <v>15</v>
      </c>
      <c r="K130" s="319"/>
    </row>
    <row r="131" s="1" customFormat="1" ht="15" customHeight="1">
      <c r="B131" s="316"/>
      <c r="C131" s="297" t="s">
        <v>509</v>
      </c>
      <c r="D131" s="297"/>
      <c r="E131" s="297"/>
      <c r="F131" s="298" t="s">
        <v>500</v>
      </c>
      <c r="G131" s="297"/>
      <c r="H131" s="297" t="s">
        <v>510</v>
      </c>
      <c r="I131" s="297" t="s">
        <v>496</v>
      </c>
      <c r="J131" s="297">
        <v>20</v>
      </c>
      <c r="K131" s="319"/>
    </row>
    <row r="132" s="1" customFormat="1" ht="15" customHeight="1">
      <c r="B132" s="316"/>
      <c r="C132" s="297" t="s">
        <v>511</v>
      </c>
      <c r="D132" s="297"/>
      <c r="E132" s="297"/>
      <c r="F132" s="298" t="s">
        <v>500</v>
      </c>
      <c r="G132" s="297"/>
      <c r="H132" s="297" t="s">
        <v>512</v>
      </c>
      <c r="I132" s="297" t="s">
        <v>496</v>
      </c>
      <c r="J132" s="297">
        <v>20</v>
      </c>
      <c r="K132" s="319"/>
    </row>
    <row r="133" s="1" customFormat="1" ht="15" customHeight="1">
      <c r="B133" s="316"/>
      <c r="C133" s="271" t="s">
        <v>499</v>
      </c>
      <c r="D133" s="271"/>
      <c r="E133" s="271"/>
      <c r="F133" s="294" t="s">
        <v>500</v>
      </c>
      <c r="G133" s="271"/>
      <c r="H133" s="271" t="s">
        <v>534</v>
      </c>
      <c r="I133" s="271" t="s">
        <v>496</v>
      </c>
      <c r="J133" s="271">
        <v>50</v>
      </c>
      <c r="K133" s="319"/>
    </row>
    <row r="134" s="1" customFormat="1" ht="15" customHeight="1">
      <c r="B134" s="316"/>
      <c r="C134" s="271" t="s">
        <v>513</v>
      </c>
      <c r="D134" s="271"/>
      <c r="E134" s="271"/>
      <c r="F134" s="294" t="s">
        <v>500</v>
      </c>
      <c r="G134" s="271"/>
      <c r="H134" s="271" t="s">
        <v>534</v>
      </c>
      <c r="I134" s="271" t="s">
        <v>496</v>
      </c>
      <c r="J134" s="271">
        <v>50</v>
      </c>
      <c r="K134" s="319"/>
    </row>
    <row r="135" s="1" customFormat="1" ht="15" customHeight="1">
      <c r="B135" s="316"/>
      <c r="C135" s="271" t="s">
        <v>519</v>
      </c>
      <c r="D135" s="271"/>
      <c r="E135" s="271"/>
      <c r="F135" s="294" t="s">
        <v>500</v>
      </c>
      <c r="G135" s="271"/>
      <c r="H135" s="271" t="s">
        <v>534</v>
      </c>
      <c r="I135" s="271" t="s">
        <v>496</v>
      </c>
      <c r="J135" s="271">
        <v>50</v>
      </c>
      <c r="K135" s="319"/>
    </row>
    <row r="136" s="1" customFormat="1" ht="15" customHeight="1">
      <c r="B136" s="316"/>
      <c r="C136" s="271" t="s">
        <v>521</v>
      </c>
      <c r="D136" s="271"/>
      <c r="E136" s="271"/>
      <c r="F136" s="294" t="s">
        <v>500</v>
      </c>
      <c r="G136" s="271"/>
      <c r="H136" s="271" t="s">
        <v>534</v>
      </c>
      <c r="I136" s="271" t="s">
        <v>496</v>
      </c>
      <c r="J136" s="271">
        <v>50</v>
      </c>
      <c r="K136" s="319"/>
    </row>
    <row r="137" s="1" customFormat="1" ht="15" customHeight="1">
      <c r="B137" s="316"/>
      <c r="C137" s="271" t="s">
        <v>522</v>
      </c>
      <c r="D137" s="271"/>
      <c r="E137" s="271"/>
      <c r="F137" s="294" t="s">
        <v>500</v>
      </c>
      <c r="G137" s="271"/>
      <c r="H137" s="271" t="s">
        <v>547</v>
      </c>
      <c r="I137" s="271" t="s">
        <v>496</v>
      </c>
      <c r="J137" s="271">
        <v>255</v>
      </c>
      <c r="K137" s="319"/>
    </row>
    <row r="138" s="1" customFormat="1" ht="15" customHeight="1">
      <c r="B138" s="316"/>
      <c r="C138" s="271" t="s">
        <v>524</v>
      </c>
      <c r="D138" s="271"/>
      <c r="E138" s="271"/>
      <c r="F138" s="294" t="s">
        <v>494</v>
      </c>
      <c r="G138" s="271"/>
      <c r="H138" s="271" t="s">
        <v>548</v>
      </c>
      <c r="I138" s="271" t="s">
        <v>526</v>
      </c>
      <c r="J138" s="271"/>
      <c r="K138" s="319"/>
    </row>
    <row r="139" s="1" customFormat="1" ht="15" customHeight="1">
      <c r="B139" s="316"/>
      <c r="C139" s="271" t="s">
        <v>527</v>
      </c>
      <c r="D139" s="271"/>
      <c r="E139" s="271"/>
      <c r="F139" s="294" t="s">
        <v>494</v>
      </c>
      <c r="G139" s="271"/>
      <c r="H139" s="271" t="s">
        <v>549</v>
      </c>
      <c r="I139" s="271" t="s">
        <v>529</v>
      </c>
      <c r="J139" s="271"/>
      <c r="K139" s="319"/>
    </row>
    <row r="140" s="1" customFormat="1" ht="15" customHeight="1">
      <c r="B140" s="316"/>
      <c r="C140" s="271" t="s">
        <v>530</v>
      </c>
      <c r="D140" s="271"/>
      <c r="E140" s="271"/>
      <c r="F140" s="294" t="s">
        <v>494</v>
      </c>
      <c r="G140" s="271"/>
      <c r="H140" s="271" t="s">
        <v>530</v>
      </c>
      <c r="I140" s="271" t="s">
        <v>529</v>
      </c>
      <c r="J140" s="271"/>
      <c r="K140" s="319"/>
    </row>
    <row r="141" s="1" customFormat="1" ht="15" customHeight="1">
      <c r="B141" s="316"/>
      <c r="C141" s="271" t="s">
        <v>37</v>
      </c>
      <c r="D141" s="271"/>
      <c r="E141" s="271"/>
      <c r="F141" s="294" t="s">
        <v>494</v>
      </c>
      <c r="G141" s="271"/>
      <c r="H141" s="271" t="s">
        <v>550</v>
      </c>
      <c r="I141" s="271" t="s">
        <v>529</v>
      </c>
      <c r="J141" s="271"/>
      <c r="K141" s="319"/>
    </row>
    <row r="142" s="1" customFormat="1" ht="15" customHeight="1">
      <c r="B142" s="316"/>
      <c r="C142" s="271" t="s">
        <v>551</v>
      </c>
      <c r="D142" s="271"/>
      <c r="E142" s="271"/>
      <c r="F142" s="294" t="s">
        <v>494</v>
      </c>
      <c r="G142" s="271"/>
      <c r="H142" s="271" t="s">
        <v>552</v>
      </c>
      <c r="I142" s="271" t="s">
        <v>529</v>
      </c>
      <c r="J142" s="271"/>
      <c r="K142" s="319"/>
    </row>
    <row r="143" s="1" customFormat="1" ht="15" customHeight="1">
      <c r="B143" s="320"/>
      <c r="C143" s="321"/>
      <c r="D143" s="321"/>
      <c r="E143" s="321"/>
      <c r="F143" s="321"/>
      <c r="G143" s="321"/>
      <c r="H143" s="321"/>
      <c r="I143" s="321"/>
      <c r="J143" s="321"/>
      <c r="K143" s="322"/>
    </row>
    <row r="144" s="1" customFormat="1" ht="18.75" customHeight="1">
      <c r="B144" s="307"/>
      <c r="C144" s="307"/>
      <c r="D144" s="307"/>
      <c r="E144" s="307"/>
      <c r="F144" s="308"/>
      <c r="G144" s="307"/>
      <c r="H144" s="307"/>
      <c r="I144" s="307"/>
      <c r="J144" s="307"/>
      <c r="K144" s="307"/>
    </row>
    <row r="145" s="1" customFormat="1" ht="18.75" customHeight="1">
      <c r="B145" s="279"/>
      <c r="C145" s="279"/>
      <c r="D145" s="279"/>
      <c r="E145" s="279"/>
      <c r="F145" s="279"/>
      <c r="G145" s="279"/>
      <c r="H145" s="279"/>
      <c r="I145" s="279"/>
      <c r="J145" s="279"/>
      <c r="K145" s="279"/>
    </row>
    <row r="146" s="1" customFormat="1" ht="7.5" customHeight="1">
      <c r="B146" s="280"/>
      <c r="C146" s="281"/>
      <c r="D146" s="281"/>
      <c r="E146" s="281"/>
      <c r="F146" s="281"/>
      <c r="G146" s="281"/>
      <c r="H146" s="281"/>
      <c r="I146" s="281"/>
      <c r="J146" s="281"/>
      <c r="K146" s="282"/>
    </row>
    <row r="147" s="1" customFormat="1" ht="45" customHeight="1">
      <c r="B147" s="283"/>
      <c r="C147" s="284" t="s">
        <v>553</v>
      </c>
      <c r="D147" s="284"/>
      <c r="E147" s="284"/>
      <c r="F147" s="284"/>
      <c r="G147" s="284"/>
      <c r="H147" s="284"/>
      <c r="I147" s="284"/>
      <c r="J147" s="284"/>
      <c r="K147" s="285"/>
    </row>
    <row r="148" s="1" customFormat="1" ht="17.25" customHeight="1">
      <c r="B148" s="283"/>
      <c r="C148" s="286" t="s">
        <v>488</v>
      </c>
      <c r="D148" s="286"/>
      <c r="E148" s="286"/>
      <c r="F148" s="286" t="s">
        <v>489</v>
      </c>
      <c r="G148" s="287"/>
      <c r="H148" s="286" t="s">
        <v>53</v>
      </c>
      <c r="I148" s="286" t="s">
        <v>56</v>
      </c>
      <c r="J148" s="286" t="s">
        <v>490</v>
      </c>
      <c r="K148" s="285"/>
    </row>
    <row r="149" s="1" customFormat="1" ht="17.25" customHeight="1">
      <c r="B149" s="283"/>
      <c r="C149" s="288" t="s">
        <v>491</v>
      </c>
      <c r="D149" s="288"/>
      <c r="E149" s="288"/>
      <c r="F149" s="289" t="s">
        <v>492</v>
      </c>
      <c r="G149" s="290"/>
      <c r="H149" s="288"/>
      <c r="I149" s="288"/>
      <c r="J149" s="288" t="s">
        <v>493</v>
      </c>
      <c r="K149" s="285"/>
    </row>
    <row r="150" s="1" customFormat="1" ht="5.25" customHeight="1">
      <c r="B150" s="296"/>
      <c r="C150" s="291"/>
      <c r="D150" s="291"/>
      <c r="E150" s="291"/>
      <c r="F150" s="291"/>
      <c r="G150" s="292"/>
      <c r="H150" s="291"/>
      <c r="I150" s="291"/>
      <c r="J150" s="291"/>
      <c r="K150" s="319"/>
    </row>
    <row r="151" s="1" customFormat="1" ht="15" customHeight="1">
      <c r="B151" s="296"/>
      <c r="C151" s="323" t="s">
        <v>497</v>
      </c>
      <c r="D151" s="271"/>
      <c r="E151" s="271"/>
      <c r="F151" s="324" t="s">
        <v>494</v>
      </c>
      <c r="G151" s="271"/>
      <c r="H151" s="323" t="s">
        <v>534</v>
      </c>
      <c r="I151" s="323" t="s">
        <v>496</v>
      </c>
      <c r="J151" s="323">
        <v>120</v>
      </c>
      <c r="K151" s="319"/>
    </row>
    <row r="152" s="1" customFormat="1" ht="15" customHeight="1">
      <c r="B152" s="296"/>
      <c r="C152" s="323" t="s">
        <v>543</v>
      </c>
      <c r="D152" s="271"/>
      <c r="E152" s="271"/>
      <c r="F152" s="324" t="s">
        <v>494</v>
      </c>
      <c r="G152" s="271"/>
      <c r="H152" s="323" t="s">
        <v>554</v>
      </c>
      <c r="I152" s="323" t="s">
        <v>496</v>
      </c>
      <c r="J152" s="323" t="s">
        <v>545</v>
      </c>
      <c r="K152" s="319"/>
    </row>
    <row r="153" s="1" customFormat="1" ht="15" customHeight="1">
      <c r="B153" s="296"/>
      <c r="C153" s="323" t="s">
        <v>442</v>
      </c>
      <c r="D153" s="271"/>
      <c r="E153" s="271"/>
      <c r="F153" s="324" t="s">
        <v>494</v>
      </c>
      <c r="G153" s="271"/>
      <c r="H153" s="323" t="s">
        <v>555</v>
      </c>
      <c r="I153" s="323" t="s">
        <v>496</v>
      </c>
      <c r="J153" s="323" t="s">
        <v>545</v>
      </c>
      <c r="K153" s="319"/>
    </row>
    <row r="154" s="1" customFormat="1" ht="15" customHeight="1">
      <c r="B154" s="296"/>
      <c r="C154" s="323" t="s">
        <v>499</v>
      </c>
      <c r="D154" s="271"/>
      <c r="E154" s="271"/>
      <c r="F154" s="324" t="s">
        <v>500</v>
      </c>
      <c r="G154" s="271"/>
      <c r="H154" s="323" t="s">
        <v>534</v>
      </c>
      <c r="I154" s="323" t="s">
        <v>496</v>
      </c>
      <c r="J154" s="323">
        <v>50</v>
      </c>
      <c r="K154" s="319"/>
    </row>
    <row r="155" s="1" customFormat="1" ht="15" customHeight="1">
      <c r="B155" s="296"/>
      <c r="C155" s="323" t="s">
        <v>502</v>
      </c>
      <c r="D155" s="271"/>
      <c r="E155" s="271"/>
      <c r="F155" s="324" t="s">
        <v>494</v>
      </c>
      <c r="G155" s="271"/>
      <c r="H155" s="323" t="s">
        <v>534</v>
      </c>
      <c r="I155" s="323" t="s">
        <v>504</v>
      </c>
      <c r="J155" s="323"/>
      <c r="K155" s="319"/>
    </row>
    <row r="156" s="1" customFormat="1" ht="15" customHeight="1">
      <c r="B156" s="296"/>
      <c r="C156" s="323" t="s">
        <v>513</v>
      </c>
      <c r="D156" s="271"/>
      <c r="E156" s="271"/>
      <c r="F156" s="324" t="s">
        <v>500</v>
      </c>
      <c r="G156" s="271"/>
      <c r="H156" s="323" t="s">
        <v>534</v>
      </c>
      <c r="I156" s="323" t="s">
        <v>496</v>
      </c>
      <c r="J156" s="323">
        <v>50</v>
      </c>
      <c r="K156" s="319"/>
    </row>
    <row r="157" s="1" customFormat="1" ht="15" customHeight="1">
      <c r="B157" s="296"/>
      <c r="C157" s="323" t="s">
        <v>521</v>
      </c>
      <c r="D157" s="271"/>
      <c r="E157" s="271"/>
      <c r="F157" s="324" t="s">
        <v>500</v>
      </c>
      <c r="G157" s="271"/>
      <c r="H157" s="323" t="s">
        <v>534</v>
      </c>
      <c r="I157" s="323" t="s">
        <v>496</v>
      </c>
      <c r="J157" s="323">
        <v>50</v>
      </c>
      <c r="K157" s="319"/>
    </row>
    <row r="158" s="1" customFormat="1" ht="15" customHeight="1">
      <c r="B158" s="296"/>
      <c r="C158" s="323" t="s">
        <v>519</v>
      </c>
      <c r="D158" s="271"/>
      <c r="E158" s="271"/>
      <c r="F158" s="324" t="s">
        <v>500</v>
      </c>
      <c r="G158" s="271"/>
      <c r="H158" s="323" t="s">
        <v>534</v>
      </c>
      <c r="I158" s="323" t="s">
        <v>496</v>
      </c>
      <c r="J158" s="323">
        <v>50</v>
      </c>
      <c r="K158" s="319"/>
    </row>
    <row r="159" s="1" customFormat="1" ht="15" customHeight="1">
      <c r="B159" s="296"/>
      <c r="C159" s="323" t="s">
        <v>93</v>
      </c>
      <c r="D159" s="271"/>
      <c r="E159" s="271"/>
      <c r="F159" s="324" t="s">
        <v>494</v>
      </c>
      <c r="G159" s="271"/>
      <c r="H159" s="323" t="s">
        <v>556</v>
      </c>
      <c r="I159" s="323" t="s">
        <v>496</v>
      </c>
      <c r="J159" s="323" t="s">
        <v>557</v>
      </c>
      <c r="K159" s="319"/>
    </row>
    <row r="160" s="1" customFormat="1" ht="15" customHeight="1">
      <c r="B160" s="296"/>
      <c r="C160" s="323" t="s">
        <v>558</v>
      </c>
      <c r="D160" s="271"/>
      <c r="E160" s="271"/>
      <c r="F160" s="324" t="s">
        <v>494</v>
      </c>
      <c r="G160" s="271"/>
      <c r="H160" s="323" t="s">
        <v>559</v>
      </c>
      <c r="I160" s="323" t="s">
        <v>529</v>
      </c>
      <c r="J160" s="323"/>
      <c r="K160" s="319"/>
    </row>
    <row r="161" s="1" customFormat="1" ht="15" customHeight="1">
      <c r="B161" s="325"/>
      <c r="C161" s="305"/>
      <c r="D161" s="305"/>
      <c r="E161" s="305"/>
      <c r="F161" s="305"/>
      <c r="G161" s="305"/>
      <c r="H161" s="305"/>
      <c r="I161" s="305"/>
      <c r="J161" s="305"/>
      <c r="K161" s="326"/>
    </row>
    <row r="162" s="1" customFormat="1" ht="18.75" customHeight="1">
      <c r="B162" s="307"/>
      <c r="C162" s="317"/>
      <c r="D162" s="317"/>
      <c r="E162" s="317"/>
      <c r="F162" s="327"/>
      <c r="G162" s="317"/>
      <c r="H162" s="317"/>
      <c r="I162" s="317"/>
      <c r="J162" s="317"/>
      <c r="K162" s="307"/>
    </row>
    <row r="163" s="1" customFormat="1" ht="18.75" customHeight="1">
      <c r="B163" s="279"/>
      <c r="C163" s="279"/>
      <c r="D163" s="279"/>
      <c r="E163" s="279"/>
      <c r="F163" s="279"/>
      <c r="G163" s="279"/>
      <c r="H163" s="279"/>
      <c r="I163" s="279"/>
      <c r="J163" s="279"/>
      <c r="K163" s="279"/>
    </row>
    <row r="164" s="1" customFormat="1" ht="7.5" customHeight="1">
      <c r="B164" s="258"/>
      <c r="C164" s="259"/>
      <c r="D164" s="259"/>
      <c r="E164" s="259"/>
      <c r="F164" s="259"/>
      <c r="G164" s="259"/>
      <c r="H164" s="259"/>
      <c r="I164" s="259"/>
      <c r="J164" s="259"/>
      <c r="K164" s="260"/>
    </row>
    <row r="165" s="1" customFormat="1" ht="45" customHeight="1">
      <c r="B165" s="261"/>
      <c r="C165" s="262" t="s">
        <v>560</v>
      </c>
      <c r="D165" s="262"/>
      <c r="E165" s="262"/>
      <c r="F165" s="262"/>
      <c r="G165" s="262"/>
      <c r="H165" s="262"/>
      <c r="I165" s="262"/>
      <c r="J165" s="262"/>
      <c r="K165" s="263"/>
    </row>
    <row r="166" s="1" customFormat="1" ht="17.25" customHeight="1">
      <c r="B166" s="261"/>
      <c r="C166" s="286" t="s">
        <v>488</v>
      </c>
      <c r="D166" s="286"/>
      <c r="E166" s="286"/>
      <c r="F166" s="286" t="s">
        <v>489</v>
      </c>
      <c r="G166" s="328"/>
      <c r="H166" s="329" t="s">
        <v>53</v>
      </c>
      <c r="I166" s="329" t="s">
        <v>56</v>
      </c>
      <c r="J166" s="286" t="s">
        <v>490</v>
      </c>
      <c r="K166" s="263"/>
    </row>
    <row r="167" s="1" customFormat="1" ht="17.25" customHeight="1">
      <c r="B167" s="264"/>
      <c r="C167" s="288" t="s">
        <v>491</v>
      </c>
      <c r="D167" s="288"/>
      <c r="E167" s="288"/>
      <c r="F167" s="289" t="s">
        <v>492</v>
      </c>
      <c r="G167" s="330"/>
      <c r="H167" s="331"/>
      <c r="I167" s="331"/>
      <c r="J167" s="288" t="s">
        <v>493</v>
      </c>
      <c r="K167" s="266"/>
    </row>
    <row r="168" s="1" customFormat="1" ht="5.25" customHeight="1">
      <c r="B168" s="296"/>
      <c r="C168" s="291"/>
      <c r="D168" s="291"/>
      <c r="E168" s="291"/>
      <c r="F168" s="291"/>
      <c r="G168" s="292"/>
      <c r="H168" s="291"/>
      <c r="I168" s="291"/>
      <c r="J168" s="291"/>
      <c r="K168" s="319"/>
    </row>
    <row r="169" s="1" customFormat="1" ht="15" customHeight="1">
      <c r="B169" s="296"/>
      <c r="C169" s="271" t="s">
        <v>497</v>
      </c>
      <c r="D169" s="271"/>
      <c r="E169" s="271"/>
      <c r="F169" s="294" t="s">
        <v>494</v>
      </c>
      <c r="G169" s="271"/>
      <c r="H169" s="271" t="s">
        <v>534</v>
      </c>
      <c r="I169" s="271" t="s">
        <v>496</v>
      </c>
      <c r="J169" s="271">
        <v>120</v>
      </c>
      <c r="K169" s="319"/>
    </row>
    <row r="170" s="1" customFormat="1" ht="15" customHeight="1">
      <c r="B170" s="296"/>
      <c r="C170" s="271" t="s">
        <v>543</v>
      </c>
      <c r="D170" s="271"/>
      <c r="E170" s="271"/>
      <c r="F170" s="294" t="s">
        <v>494</v>
      </c>
      <c r="G170" s="271"/>
      <c r="H170" s="271" t="s">
        <v>544</v>
      </c>
      <c r="I170" s="271" t="s">
        <v>496</v>
      </c>
      <c r="J170" s="271" t="s">
        <v>545</v>
      </c>
      <c r="K170" s="319"/>
    </row>
    <row r="171" s="1" customFormat="1" ht="15" customHeight="1">
      <c r="B171" s="296"/>
      <c r="C171" s="271" t="s">
        <v>442</v>
      </c>
      <c r="D171" s="271"/>
      <c r="E171" s="271"/>
      <c r="F171" s="294" t="s">
        <v>494</v>
      </c>
      <c r="G171" s="271"/>
      <c r="H171" s="271" t="s">
        <v>561</v>
      </c>
      <c r="I171" s="271" t="s">
        <v>496</v>
      </c>
      <c r="J171" s="271" t="s">
        <v>545</v>
      </c>
      <c r="K171" s="319"/>
    </row>
    <row r="172" s="1" customFormat="1" ht="15" customHeight="1">
      <c r="B172" s="296"/>
      <c r="C172" s="271" t="s">
        <v>499</v>
      </c>
      <c r="D172" s="271"/>
      <c r="E172" s="271"/>
      <c r="F172" s="294" t="s">
        <v>500</v>
      </c>
      <c r="G172" s="271"/>
      <c r="H172" s="271" t="s">
        <v>561</v>
      </c>
      <c r="I172" s="271" t="s">
        <v>496</v>
      </c>
      <c r="J172" s="271">
        <v>50</v>
      </c>
      <c r="K172" s="319"/>
    </row>
    <row r="173" s="1" customFormat="1" ht="15" customHeight="1">
      <c r="B173" s="296"/>
      <c r="C173" s="271" t="s">
        <v>502</v>
      </c>
      <c r="D173" s="271"/>
      <c r="E173" s="271"/>
      <c r="F173" s="294" t="s">
        <v>494</v>
      </c>
      <c r="G173" s="271"/>
      <c r="H173" s="271" t="s">
        <v>561</v>
      </c>
      <c r="I173" s="271" t="s">
        <v>504</v>
      </c>
      <c r="J173" s="271"/>
      <c r="K173" s="319"/>
    </row>
    <row r="174" s="1" customFormat="1" ht="15" customHeight="1">
      <c r="B174" s="296"/>
      <c r="C174" s="271" t="s">
        <v>513</v>
      </c>
      <c r="D174" s="271"/>
      <c r="E174" s="271"/>
      <c r="F174" s="294" t="s">
        <v>500</v>
      </c>
      <c r="G174" s="271"/>
      <c r="H174" s="271" t="s">
        <v>561</v>
      </c>
      <c r="I174" s="271" t="s">
        <v>496</v>
      </c>
      <c r="J174" s="271">
        <v>50</v>
      </c>
      <c r="K174" s="319"/>
    </row>
    <row r="175" s="1" customFormat="1" ht="15" customHeight="1">
      <c r="B175" s="296"/>
      <c r="C175" s="271" t="s">
        <v>521</v>
      </c>
      <c r="D175" s="271"/>
      <c r="E175" s="271"/>
      <c r="F175" s="294" t="s">
        <v>500</v>
      </c>
      <c r="G175" s="271"/>
      <c r="H175" s="271" t="s">
        <v>561</v>
      </c>
      <c r="I175" s="271" t="s">
        <v>496</v>
      </c>
      <c r="J175" s="271">
        <v>50</v>
      </c>
      <c r="K175" s="319"/>
    </row>
    <row r="176" s="1" customFormat="1" ht="15" customHeight="1">
      <c r="B176" s="296"/>
      <c r="C176" s="271" t="s">
        <v>519</v>
      </c>
      <c r="D176" s="271"/>
      <c r="E176" s="271"/>
      <c r="F176" s="294" t="s">
        <v>500</v>
      </c>
      <c r="G176" s="271"/>
      <c r="H176" s="271" t="s">
        <v>561</v>
      </c>
      <c r="I176" s="271" t="s">
        <v>496</v>
      </c>
      <c r="J176" s="271">
        <v>50</v>
      </c>
      <c r="K176" s="319"/>
    </row>
    <row r="177" s="1" customFormat="1" ht="15" customHeight="1">
      <c r="B177" s="296"/>
      <c r="C177" s="271" t="s">
        <v>107</v>
      </c>
      <c r="D177" s="271"/>
      <c r="E177" s="271"/>
      <c r="F177" s="294" t="s">
        <v>494</v>
      </c>
      <c r="G177" s="271"/>
      <c r="H177" s="271" t="s">
        <v>562</v>
      </c>
      <c r="I177" s="271" t="s">
        <v>563</v>
      </c>
      <c r="J177" s="271"/>
      <c r="K177" s="319"/>
    </row>
    <row r="178" s="1" customFormat="1" ht="15" customHeight="1">
      <c r="B178" s="296"/>
      <c r="C178" s="271" t="s">
        <v>56</v>
      </c>
      <c r="D178" s="271"/>
      <c r="E178" s="271"/>
      <c r="F178" s="294" t="s">
        <v>494</v>
      </c>
      <c r="G178" s="271"/>
      <c r="H178" s="271" t="s">
        <v>564</v>
      </c>
      <c r="I178" s="271" t="s">
        <v>565</v>
      </c>
      <c r="J178" s="271">
        <v>1</v>
      </c>
      <c r="K178" s="319"/>
    </row>
    <row r="179" s="1" customFormat="1" ht="15" customHeight="1">
      <c r="B179" s="296"/>
      <c r="C179" s="271" t="s">
        <v>52</v>
      </c>
      <c r="D179" s="271"/>
      <c r="E179" s="271"/>
      <c r="F179" s="294" t="s">
        <v>494</v>
      </c>
      <c r="G179" s="271"/>
      <c r="H179" s="271" t="s">
        <v>566</v>
      </c>
      <c r="I179" s="271" t="s">
        <v>496</v>
      </c>
      <c r="J179" s="271">
        <v>20</v>
      </c>
      <c r="K179" s="319"/>
    </row>
    <row r="180" s="1" customFormat="1" ht="15" customHeight="1">
      <c r="B180" s="296"/>
      <c r="C180" s="271" t="s">
        <v>53</v>
      </c>
      <c r="D180" s="271"/>
      <c r="E180" s="271"/>
      <c r="F180" s="294" t="s">
        <v>494</v>
      </c>
      <c r="G180" s="271"/>
      <c r="H180" s="271" t="s">
        <v>567</v>
      </c>
      <c r="I180" s="271" t="s">
        <v>496</v>
      </c>
      <c r="J180" s="271">
        <v>255</v>
      </c>
      <c r="K180" s="319"/>
    </row>
    <row r="181" s="1" customFormat="1" ht="15" customHeight="1">
      <c r="B181" s="296"/>
      <c r="C181" s="271" t="s">
        <v>108</v>
      </c>
      <c r="D181" s="271"/>
      <c r="E181" s="271"/>
      <c r="F181" s="294" t="s">
        <v>494</v>
      </c>
      <c r="G181" s="271"/>
      <c r="H181" s="271" t="s">
        <v>458</v>
      </c>
      <c r="I181" s="271" t="s">
        <v>496</v>
      </c>
      <c r="J181" s="271">
        <v>10</v>
      </c>
      <c r="K181" s="319"/>
    </row>
    <row r="182" s="1" customFormat="1" ht="15" customHeight="1">
      <c r="B182" s="296"/>
      <c r="C182" s="271" t="s">
        <v>109</v>
      </c>
      <c r="D182" s="271"/>
      <c r="E182" s="271"/>
      <c r="F182" s="294" t="s">
        <v>494</v>
      </c>
      <c r="G182" s="271"/>
      <c r="H182" s="271" t="s">
        <v>568</v>
      </c>
      <c r="I182" s="271" t="s">
        <v>529</v>
      </c>
      <c r="J182" s="271"/>
      <c r="K182" s="319"/>
    </row>
    <row r="183" s="1" customFormat="1" ht="15" customHeight="1">
      <c r="B183" s="296"/>
      <c r="C183" s="271" t="s">
        <v>569</v>
      </c>
      <c r="D183" s="271"/>
      <c r="E183" s="271"/>
      <c r="F183" s="294" t="s">
        <v>494</v>
      </c>
      <c r="G183" s="271"/>
      <c r="H183" s="271" t="s">
        <v>570</v>
      </c>
      <c r="I183" s="271" t="s">
        <v>529</v>
      </c>
      <c r="J183" s="271"/>
      <c r="K183" s="319"/>
    </row>
    <row r="184" s="1" customFormat="1" ht="15" customHeight="1">
      <c r="B184" s="296"/>
      <c r="C184" s="271" t="s">
        <v>558</v>
      </c>
      <c r="D184" s="271"/>
      <c r="E184" s="271"/>
      <c r="F184" s="294" t="s">
        <v>494</v>
      </c>
      <c r="G184" s="271"/>
      <c r="H184" s="271" t="s">
        <v>571</v>
      </c>
      <c r="I184" s="271" t="s">
        <v>529</v>
      </c>
      <c r="J184" s="271"/>
      <c r="K184" s="319"/>
    </row>
    <row r="185" s="1" customFormat="1" ht="15" customHeight="1">
      <c r="B185" s="296"/>
      <c r="C185" s="271" t="s">
        <v>111</v>
      </c>
      <c r="D185" s="271"/>
      <c r="E185" s="271"/>
      <c r="F185" s="294" t="s">
        <v>500</v>
      </c>
      <c r="G185" s="271"/>
      <c r="H185" s="271" t="s">
        <v>572</v>
      </c>
      <c r="I185" s="271" t="s">
        <v>496</v>
      </c>
      <c r="J185" s="271">
        <v>50</v>
      </c>
      <c r="K185" s="319"/>
    </row>
    <row r="186" s="1" customFormat="1" ht="15" customHeight="1">
      <c r="B186" s="296"/>
      <c r="C186" s="271" t="s">
        <v>573</v>
      </c>
      <c r="D186" s="271"/>
      <c r="E186" s="271"/>
      <c r="F186" s="294" t="s">
        <v>500</v>
      </c>
      <c r="G186" s="271"/>
      <c r="H186" s="271" t="s">
        <v>574</v>
      </c>
      <c r="I186" s="271" t="s">
        <v>575</v>
      </c>
      <c r="J186" s="271"/>
      <c r="K186" s="319"/>
    </row>
    <row r="187" s="1" customFormat="1" ht="15" customHeight="1">
      <c r="B187" s="296"/>
      <c r="C187" s="271" t="s">
        <v>576</v>
      </c>
      <c r="D187" s="271"/>
      <c r="E187" s="271"/>
      <c r="F187" s="294" t="s">
        <v>500</v>
      </c>
      <c r="G187" s="271"/>
      <c r="H187" s="271" t="s">
        <v>577</v>
      </c>
      <c r="I187" s="271" t="s">
        <v>575</v>
      </c>
      <c r="J187" s="271"/>
      <c r="K187" s="319"/>
    </row>
    <row r="188" s="1" customFormat="1" ht="15" customHeight="1">
      <c r="B188" s="296"/>
      <c r="C188" s="271" t="s">
        <v>578</v>
      </c>
      <c r="D188" s="271"/>
      <c r="E188" s="271"/>
      <c r="F188" s="294" t="s">
        <v>500</v>
      </c>
      <c r="G188" s="271"/>
      <c r="H188" s="271" t="s">
        <v>579</v>
      </c>
      <c r="I188" s="271" t="s">
        <v>575</v>
      </c>
      <c r="J188" s="271"/>
      <c r="K188" s="319"/>
    </row>
    <row r="189" s="1" customFormat="1" ht="15" customHeight="1">
      <c r="B189" s="296"/>
      <c r="C189" s="332" t="s">
        <v>580</v>
      </c>
      <c r="D189" s="271"/>
      <c r="E189" s="271"/>
      <c r="F189" s="294" t="s">
        <v>500</v>
      </c>
      <c r="G189" s="271"/>
      <c r="H189" s="271" t="s">
        <v>581</v>
      </c>
      <c r="I189" s="271" t="s">
        <v>582</v>
      </c>
      <c r="J189" s="333" t="s">
        <v>583</v>
      </c>
      <c r="K189" s="319"/>
    </row>
    <row r="190" s="15" customFormat="1" ht="15" customHeight="1">
      <c r="B190" s="334"/>
      <c r="C190" s="335" t="s">
        <v>584</v>
      </c>
      <c r="D190" s="336"/>
      <c r="E190" s="336"/>
      <c r="F190" s="337" t="s">
        <v>500</v>
      </c>
      <c r="G190" s="336"/>
      <c r="H190" s="336" t="s">
        <v>585</v>
      </c>
      <c r="I190" s="336" t="s">
        <v>582</v>
      </c>
      <c r="J190" s="338" t="s">
        <v>583</v>
      </c>
      <c r="K190" s="339"/>
    </row>
    <row r="191" s="1" customFormat="1" ht="15" customHeight="1">
      <c r="B191" s="296"/>
      <c r="C191" s="332" t="s">
        <v>41</v>
      </c>
      <c r="D191" s="271"/>
      <c r="E191" s="271"/>
      <c r="F191" s="294" t="s">
        <v>494</v>
      </c>
      <c r="G191" s="271"/>
      <c r="H191" s="268" t="s">
        <v>586</v>
      </c>
      <c r="I191" s="271" t="s">
        <v>587</v>
      </c>
      <c r="J191" s="271"/>
      <c r="K191" s="319"/>
    </row>
    <row r="192" s="1" customFormat="1" ht="15" customHeight="1">
      <c r="B192" s="296"/>
      <c r="C192" s="332" t="s">
        <v>588</v>
      </c>
      <c r="D192" s="271"/>
      <c r="E192" s="271"/>
      <c r="F192" s="294" t="s">
        <v>494</v>
      </c>
      <c r="G192" s="271"/>
      <c r="H192" s="271" t="s">
        <v>589</v>
      </c>
      <c r="I192" s="271" t="s">
        <v>529</v>
      </c>
      <c r="J192" s="271"/>
      <c r="K192" s="319"/>
    </row>
    <row r="193" s="1" customFormat="1" ht="15" customHeight="1">
      <c r="B193" s="296"/>
      <c r="C193" s="332" t="s">
        <v>590</v>
      </c>
      <c r="D193" s="271"/>
      <c r="E193" s="271"/>
      <c r="F193" s="294" t="s">
        <v>494</v>
      </c>
      <c r="G193" s="271"/>
      <c r="H193" s="271" t="s">
        <v>591</v>
      </c>
      <c r="I193" s="271" t="s">
        <v>529</v>
      </c>
      <c r="J193" s="271"/>
      <c r="K193" s="319"/>
    </row>
    <row r="194" s="1" customFormat="1" ht="15" customHeight="1">
      <c r="B194" s="296"/>
      <c r="C194" s="332" t="s">
        <v>592</v>
      </c>
      <c r="D194" s="271"/>
      <c r="E194" s="271"/>
      <c r="F194" s="294" t="s">
        <v>500</v>
      </c>
      <c r="G194" s="271"/>
      <c r="H194" s="271" t="s">
        <v>593</v>
      </c>
      <c r="I194" s="271" t="s">
        <v>529</v>
      </c>
      <c r="J194" s="271"/>
      <c r="K194" s="319"/>
    </row>
    <row r="195" s="1" customFormat="1" ht="15" customHeight="1">
      <c r="B195" s="325"/>
      <c r="C195" s="340"/>
      <c r="D195" s="305"/>
      <c r="E195" s="305"/>
      <c r="F195" s="305"/>
      <c r="G195" s="305"/>
      <c r="H195" s="305"/>
      <c r="I195" s="305"/>
      <c r="J195" s="305"/>
      <c r="K195" s="326"/>
    </row>
    <row r="196" s="1" customFormat="1" ht="18.75" customHeight="1">
      <c r="B196" s="307"/>
      <c r="C196" s="317"/>
      <c r="D196" s="317"/>
      <c r="E196" s="317"/>
      <c r="F196" s="327"/>
      <c r="G196" s="317"/>
      <c r="H196" s="317"/>
      <c r="I196" s="317"/>
      <c r="J196" s="317"/>
      <c r="K196" s="307"/>
    </row>
    <row r="197" s="1" customFormat="1" ht="18.75" customHeight="1">
      <c r="B197" s="307"/>
      <c r="C197" s="317"/>
      <c r="D197" s="317"/>
      <c r="E197" s="317"/>
      <c r="F197" s="327"/>
      <c r="G197" s="317"/>
      <c r="H197" s="317"/>
      <c r="I197" s="317"/>
      <c r="J197" s="317"/>
      <c r="K197" s="307"/>
    </row>
    <row r="198" s="1" customFormat="1" ht="18.75" customHeight="1">
      <c r="B198" s="279"/>
      <c r="C198" s="279"/>
      <c r="D198" s="279"/>
      <c r="E198" s="279"/>
      <c r="F198" s="279"/>
      <c r="G198" s="279"/>
      <c r="H198" s="279"/>
      <c r="I198" s="279"/>
      <c r="J198" s="279"/>
      <c r="K198" s="279"/>
    </row>
    <row r="199" s="1" customFormat="1" ht="13.5">
      <c r="B199" s="258"/>
      <c r="C199" s="259"/>
      <c r="D199" s="259"/>
      <c r="E199" s="259"/>
      <c r="F199" s="259"/>
      <c r="G199" s="259"/>
      <c r="H199" s="259"/>
      <c r="I199" s="259"/>
      <c r="J199" s="259"/>
      <c r="K199" s="260"/>
    </row>
    <row r="200" s="1" customFormat="1" ht="21">
      <c r="B200" s="261"/>
      <c r="C200" s="262" t="s">
        <v>594</v>
      </c>
      <c r="D200" s="262"/>
      <c r="E200" s="262"/>
      <c r="F200" s="262"/>
      <c r="G200" s="262"/>
      <c r="H200" s="262"/>
      <c r="I200" s="262"/>
      <c r="J200" s="262"/>
      <c r="K200" s="263"/>
    </row>
    <row r="201" s="1" customFormat="1" ht="25.5" customHeight="1">
      <c r="B201" s="261"/>
      <c r="C201" s="341" t="s">
        <v>595</v>
      </c>
      <c r="D201" s="341"/>
      <c r="E201" s="341"/>
      <c r="F201" s="341" t="s">
        <v>596</v>
      </c>
      <c r="G201" s="342"/>
      <c r="H201" s="341" t="s">
        <v>597</v>
      </c>
      <c r="I201" s="341"/>
      <c r="J201" s="341"/>
      <c r="K201" s="263"/>
    </row>
    <row r="202" s="1" customFormat="1" ht="5.25" customHeight="1">
      <c r="B202" s="296"/>
      <c r="C202" s="291"/>
      <c r="D202" s="291"/>
      <c r="E202" s="291"/>
      <c r="F202" s="291"/>
      <c r="G202" s="317"/>
      <c r="H202" s="291"/>
      <c r="I202" s="291"/>
      <c r="J202" s="291"/>
      <c r="K202" s="319"/>
    </row>
    <row r="203" s="1" customFormat="1" ht="15" customHeight="1">
      <c r="B203" s="296"/>
      <c r="C203" s="271" t="s">
        <v>587</v>
      </c>
      <c r="D203" s="271"/>
      <c r="E203" s="271"/>
      <c r="F203" s="294" t="s">
        <v>42</v>
      </c>
      <c r="G203" s="271"/>
      <c r="H203" s="271" t="s">
        <v>598</v>
      </c>
      <c r="I203" s="271"/>
      <c r="J203" s="271"/>
      <c r="K203" s="319"/>
    </row>
    <row r="204" s="1" customFormat="1" ht="15" customHeight="1">
      <c r="B204" s="296"/>
      <c r="C204" s="271"/>
      <c r="D204" s="271"/>
      <c r="E204" s="271"/>
      <c r="F204" s="294" t="s">
        <v>43</v>
      </c>
      <c r="G204" s="271"/>
      <c r="H204" s="271" t="s">
        <v>599</v>
      </c>
      <c r="I204" s="271"/>
      <c r="J204" s="271"/>
      <c r="K204" s="319"/>
    </row>
    <row r="205" s="1" customFormat="1" ht="15" customHeight="1">
      <c r="B205" s="296"/>
      <c r="C205" s="271"/>
      <c r="D205" s="271"/>
      <c r="E205" s="271"/>
      <c r="F205" s="294" t="s">
        <v>46</v>
      </c>
      <c r="G205" s="271"/>
      <c r="H205" s="271" t="s">
        <v>600</v>
      </c>
      <c r="I205" s="271"/>
      <c r="J205" s="271"/>
      <c r="K205" s="319"/>
    </row>
    <row r="206" s="1" customFormat="1" ht="15" customHeight="1">
      <c r="B206" s="296"/>
      <c r="C206" s="271"/>
      <c r="D206" s="271"/>
      <c r="E206" s="271"/>
      <c r="F206" s="294" t="s">
        <v>44</v>
      </c>
      <c r="G206" s="271"/>
      <c r="H206" s="271" t="s">
        <v>601</v>
      </c>
      <c r="I206" s="271"/>
      <c r="J206" s="271"/>
      <c r="K206" s="319"/>
    </row>
    <row r="207" s="1" customFormat="1" ht="15" customHeight="1">
      <c r="B207" s="296"/>
      <c r="C207" s="271"/>
      <c r="D207" s="271"/>
      <c r="E207" s="271"/>
      <c r="F207" s="294" t="s">
        <v>45</v>
      </c>
      <c r="G207" s="271"/>
      <c r="H207" s="271" t="s">
        <v>602</v>
      </c>
      <c r="I207" s="271"/>
      <c r="J207" s="271"/>
      <c r="K207" s="319"/>
    </row>
    <row r="208" s="1" customFormat="1" ht="15" customHeight="1">
      <c r="B208" s="296"/>
      <c r="C208" s="271"/>
      <c r="D208" s="271"/>
      <c r="E208" s="271"/>
      <c r="F208" s="294"/>
      <c r="G208" s="271"/>
      <c r="H208" s="271"/>
      <c r="I208" s="271"/>
      <c r="J208" s="271"/>
      <c r="K208" s="319"/>
    </row>
    <row r="209" s="1" customFormat="1" ht="15" customHeight="1">
      <c r="B209" s="296"/>
      <c r="C209" s="271" t="s">
        <v>541</v>
      </c>
      <c r="D209" s="271"/>
      <c r="E209" s="271"/>
      <c r="F209" s="294" t="s">
        <v>75</v>
      </c>
      <c r="G209" s="271"/>
      <c r="H209" s="271" t="s">
        <v>603</v>
      </c>
      <c r="I209" s="271"/>
      <c r="J209" s="271"/>
      <c r="K209" s="319"/>
    </row>
    <row r="210" s="1" customFormat="1" ht="15" customHeight="1">
      <c r="B210" s="296"/>
      <c r="C210" s="271"/>
      <c r="D210" s="271"/>
      <c r="E210" s="271"/>
      <c r="F210" s="294" t="s">
        <v>436</v>
      </c>
      <c r="G210" s="271"/>
      <c r="H210" s="271" t="s">
        <v>437</v>
      </c>
      <c r="I210" s="271"/>
      <c r="J210" s="271"/>
      <c r="K210" s="319"/>
    </row>
    <row r="211" s="1" customFormat="1" ht="15" customHeight="1">
      <c r="B211" s="296"/>
      <c r="C211" s="271"/>
      <c r="D211" s="271"/>
      <c r="E211" s="271"/>
      <c r="F211" s="294" t="s">
        <v>434</v>
      </c>
      <c r="G211" s="271"/>
      <c r="H211" s="271" t="s">
        <v>604</v>
      </c>
      <c r="I211" s="271"/>
      <c r="J211" s="271"/>
      <c r="K211" s="319"/>
    </row>
    <row r="212" s="1" customFormat="1" ht="15" customHeight="1">
      <c r="B212" s="343"/>
      <c r="C212" s="271"/>
      <c r="D212" s="271"/>
      <c r="E212" s="271"/>
      <c r="F212" s="294" t="s">
        <v>438</v>
      </c>
      <c r="G212" s="332"/>
      <c r="H212" s="323" t="s">
        <v>439</v>
      </c>
      <c r="I212" s="323"/>
      <c r="J212" s="323"/>
      <c r="K212" s="344"/>
    </row>
    <row r="213" s="1" customFormat="1" ht="15" customHeight="1">
      <c r="B213" s="343"/>
      <c r="C213" s="271"/>
      <c r="D213" s="271"/>
      <c r="E213" s="271"/>
      <c r="F213" s="294" t="s">
        <v>440</v>
      </c>
      <c r="G213" s="332"/>
      <c r="H213" s="323" t="s">
        <v>605</v>
      </c>
      <c r="I213" s="323"/>
      <c r="J213" s="323"/>
      <c r="K213" s="344"/>
    </row>
    <row r="214" s="1" customFormat="1" ht="15" customHeight="1">
      <c r="B214" s="343"/>
      <c r="C214" s="271"/>
      <c r="D214" s="271"/>
      <c r="E214" s="271"/>
      <c r="F214" s="294"/>
      <c r="G214" s="332"/>
      <c r="H214" s="323"/>
      <c r="I214" s="323"/>
      <c r="J214" s="323"/>
      <c r="K214" s="344"/>
    </row>
    <row r="215" s="1" customFormat="1" ht="15" customHeight="1">
      <c r="B215" s="343"/>
      <c r="C215" s="271" t="s">
        <v>565</v>
      </c>
      <c r="D215" s="271"/>
      <c r="E215" s="271"/>
      <c r="F215" s="294">
        <v>1</v>
      </c>
      <c r="G215" s="332"/>
      <c r="H215" s="323" t="s">
        <v>606</v>
      </c>
      <c r="I215" s="323"/>
      <c r="J215" s="323"/>
      <c r="K215" s="344"/>
    </row>
    <row r="216" s="1" customFormat="1" ht="15" customHeight="1">
      <c r="B216" s="343"/>
      <c r="C216" s="271"/>
      <c r="D216" s="271"/>
      <c r="E216" s="271"/>
      <c r="F216" s="294">
        <v>2</v>
      </c>
      <c r="G216" s="332"/>
      <c r="H216" s="323" t="s">
        <v>607</v>
      </c>
      <c r="I216" s="323"/>
      <c r="J216" s="323"/>
      <c r="K216" s="344"/>
    </row>
    <row r="217" s="1" customFormat="1" ht="15" customHeight="1">
      <c r="B217" s="343"/>
      <c r="C217" s="271"/>
      <c r="D217" s="271"/>
      <c r="E217" s="271"/>
      <c r="F217" s="294">
        <v>3</v>
      </c>
      <c r="G217" s="332"/>
      <c r="H217" s="323" t="s">
        <v>608</v>
      </c>
      <c r="I217" s="323"/>
      <c r="J217" s="323"/>
      <c r="K217" s="344"/>
    </row>
    <row r="218" s="1" customFormat="1" ht="15" customHeight="1">
      <c r="B218" s="343"/>
      <c r="C218" s="271"/>
      <c r="D218" s="271"/>
      <c r="E218" s="271"/>
      <c r="F218" s="294">
        <v>4</v>
      </c>
      <c r="G218" s="332"/>
      <c r="H218" s="323" t="s">
        <v>609</v>
      </c>
      <c r="I218" s="323"/>
      <c r="J218" s="323"/>
      <c r="K218" s="344"/>
    </row>
    <row r="219" s="1" customFormat="1" ht="12.75" customHeight="1">
      <c r="B219" s="345"/>
      <c r="C219" s="346"/>
      <c r="D219" s="346"/>
      <c r="E219" s="346"/>
      <c r="F219" s="346"/>
      <c r="G219" s="346"/>
      <c r="H219" s="346"/>
      <c r="I219" s="346"/>
      <c r="J219" s="346"/>
      <c r="K219" s="34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LATTENBERG\HP</dc:creator>
  <cp:lastModifiedBy>LATTENBERG\HP</cp:lastModifiedBy>
  <dcterms:created xsi:type="dcterms:W3CDTF">2025-05-20T06:29:39Z</dcterms:created>
  <dcterms:modified xsi:type="dcterms:W3CDTF">2025-05-20T06:29:43Z</dcterms:modified>
</cp:coreProperties>
</file>