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2025-008 - Rekonstrukce k..." sheetId="2" r:id="rId2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'2025-008 - Rekonstrukce k...'!$C$85:$K$341</definedName>
    <definedName name="_xlnm.Print_Area" localSheetId="1">'2025-008 - Rekonstrukce k...'!$C$4:$J$37,'2025-008 - Rekonstrukce k...'!$C$43:$J$69,'2025-008 - Rekonstrukce k...'!$C$75:$K$341</definedName>
    <definedName name="_xlnm.Print_Titles" localSheetId="1">'2025-008 - Rekonstrukce k...'!$85:$85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340"/>
  <c r="BH340"/>
  <c r="BG340"/>
  <c r="BF340"/>
  <c r="T340"/>
  <c r="T339"/>
  <c r="R340"/>
  <c r="R339"/>
  <c r="P340"/>
  <c r="P339"/>
  <c r="BI337"/>
  <c r="BH337"/>
  <c r="BG337"/>
  <c r="BF337"/>
  <c r="T337"/>
  <c r="T336"/>
  <c r="R337"/>
  <c r="R336"/>
  <c r="P337"/>
  <c r="P336"/>
  <c r="BI334"/>
  <c r="BH334"/>
  <c r="BG334"/>
  <c r="BF334"/>
  <c r="T334"/>
  <c r="T333"/>
  <c r="R334"/>
  <c r="R333"/>
  <c r="P334"/>
  <c r="P333"/>
  <c r="BI330"/>
  <c r="BH330"/>
  <c r="BG330"/>
  <c r="BF330"/>
  <c r="T330"/>
  <c r="T329"/>
  <c r="T328"/>
  <c r="R330"/>
  <c r="R329"/>
  <c r="R328"/>
  <c r="P330"/>
  <c r="P329"/>
  <c r="P328"/>
  <c r="BI325"/>
  <c r="BH325"/>
  <c r="BG325"/>
  <c r="BF325"/>
  <c r="T325"/>
  <c r="R325"/>
  <c r="P325"/>
  <c r="BI315"/>
  <c r="BH315"/>
  <c r="BG315"/>
  <c r="BF315"/>
  <c r="T315"/>
  <c r="R315"/>
  <c r="P315"/>
  <c r="BI311"/>
  <c r="BH311"/>
  <c r="BG311"/>
  <c r="BF311"/>
  <c r="T311"/>
  <c r="R311"/>
  <c r="P311"/>
  <c r="BI308"/>
  <c r="BH308"/>
  <c r="BG308"/>
  <c r="BF308"/>
  <c r="T308"/>
  <c r="R308"/>
  <c r="P308"/>
  <c r="BI304"/>
  <c r="BH304"/>
  <c r="BG304"/>
  <c r="BF304"/>
  <c r="T304"/>
  <c r="R304"/>
  <c r="P304"/>
  <c r="BI300"/>
  <c r="BH300"/>
  <c r="BG300"/>
  <c r="BF300"/>
  <c r="T300"/>
  <c r="R300"/>
  <c r="P300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5"/>
  <c r="BH275"/>
  <c r="BG275"/>
  <c r="BF275"/>
  <c r="T275"/>
  <c r="R275"/>
  <c r="P275"/>
  <c r="BI271"/>
  <c r="BH271"/>
  <c r="BG271"/>
  <c r="BF271"/>
  <c r="T271"/>
  <c r="R271"/>
  <c r="P271"/>
  <c r="BI261"/>
  <c r="BH261"/>
  <c r="BG261"/>
  <c r="BF261"/>
  <c r="T261"/>
  <c r="R261"/>
  <c r="P261"/>
  <c r="BI252"/>
  <c r="BH252"/>
  <c r="BG252"/>
  <c r="BF252"/>
  <c r="T252"/>
  <c r="R252"/>
  <c r="P252"/>
  <c r="BI243"/>
  <c r="BH243"/>
  <c r="BG243"/>
  <c r="BF243"/>
  <c r="T243"/>
  <c r="R243"/>
  <c r="P243"/>
  <c r="BI230"/>
  <c r="BH230"/>
  <c r="BG230"/>
  <c r="BF230"/>
  <c r="T230"/>
  <c r="R230"/>
  <c r="P230"/>
  <c r="BI208"/>
  <c r="BH208"/>
  <c r="BG208"/>
  <c r="BF208"/>
  <c r="T208"/>
  <c r="R208"/>
  <c r="P208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T88"/>
  <c r="R89"/>
  <c r="R88"/>
  <c r="P89"/>
  <c r="P88"/>
  <c r="J83"/>
  <c r="J82"/>
  <c r="F82"/>
  <c r="F80"/>
  <c r="E78"/>
  <c r="J51"/>
  <c r="J50"/>
  <c r="F50"/>
  <c r="F48"/>
  <c r="E46"/>
  <c r="J16"/>
  <c r="E16"/>
  <c r="F83"/>
  <c r="J15"/>
  <c r="J10"/>
  <c r="J48"/>
  <c i="1" r="L50"/>
  <c r="AM50"/>
  <c r="AM49"/>
  <c r="L49"/>
  <c r="AM47"/>
  <c r="L47"/>
  <c r="L45"/>
  <c r="L44"/>
  <c i="2" r="BK311"/>
  <c r="BK284"/>
  <c r="J261"/>
  <c r="BK208"/>
  <c r="J163"/>
  <c r="BK153"/>
  <c r="J142"/>
  <c r="BK120"/>
  <c r="BK113"/>
  <c r="BK97"/>
  <c r="BK89"/>
  <c r="J337"/>
  <c r="BK308"/>
  <c r="J284"/>
  <c r="BK271"/>
  <c r="BK261"/>
  <c r="J181"/>
  <c r="BK178"/>
  <c r="J156"/>
  <c r="BK134"/>
  <c r="BK123"/>
  <c r="J101"/>
  <c r="J89"/>
  <c r="J297"/>
  <c r="J172"/>
  <c r="BK330"/>
  <c r="J308"/>
  <c r="J280"/>
  <c r="J175"/>
  <c r="J149"/>
  <c r="J138"/>
  <c r="J334"/>
  <c r="J315"/>
  <c r="J300"/>
  <c r="BK294"/>
  <c r="BK280"/>
  <c r="J252"/>
  <c r="J243"/>
  <c r="J166"/>
  <c r="J146"/>
  <c r="J123"/>
  <c r="J117"/>
  <c r="J109"/>
  <c r="J93"/>
  <c r="BK340"/>
  <c r="BK325"/>
  <c r="BK297"/>
  <c r="J288"/>
  <c r="J275"/>
  <c r="BK252"/>
  <c r="BK230"/>
  <c r="BK175"/>
  <c r="BK149"/>
  <c r="BK130"/>
  <c r="BK127"/>
  <c r="BK109"/>
  <c r="J97"/>
  <c r="J271"/>
  <c r="BK163"/>
  <c r="BK138"/>
  <c r="J127"/>
  <c r="BK93"/>
  <c r="BK334"/>
  <c r="J311"/>
  <c r="J304"/>
  <c r="J230"/>
  <c r="BK166"/>
  <c r="BK142"/>
  <c r="J330"/>
  <c r="BK304"/>
  <c r="BK275"/>
  <c r="J159"/>
  <c r="J130"/>
  <c r="J104"/>
  <c r="J340"/>
  <c r="J294"/>
  <c r="J208"/>
  <c r="J153"/>
  <c r="BK117"/>
  <c r="BK300"/>
  <c r="BK146"/>
  <c r="J113"/>
  <c r="BK288"/>
  <c r="BK172"/>
  <c r="J325"/>
  <c r="J291"/>
  <c r="BK181"/>
  <c r="J134"/>
  <c r="BK101"/>
  <c r="BK337"/>
  <c r="BK291"/>
  <c r="BK243"/>
  <c r="BK159"/>
  <c r="BK104"/>
  <c i="1" r="AS54"/>
  <c i="2" r="BK156"/>
  <c r="J120"/>
  <c r="BK315"/>
  <c r="J178"/>
  <c l="1" r="BK171"/>
  <c r="BK92"/>
  <c r="J92"/>
  <c r="J58"/>
  <c r="P92"/>
  <c r="P87"/>
  <c r="T92"/>
  <c r="T87"/>
  <c r="T86"/>
  <c r="T108"/>
  <c r="R152"/>
  <c r="P171"/>
  <c r="BK314"/>
  <c r="J314"/>
  <c r="J63"/>
  <c r="T314"/>
  <c r="R92"/>
  <c r="R87"/>
  <c r="R108"/>
  <c r="P152"/>
  <c r="R171"/>
  <c r="P314"/>
  <c r="BK108"/>
  <c r="J108"/>
  <c r="J59"/>
  <c r="P108"/>
  <c r="BK152"/>
  <c r="J152"/>
  <c r="J60"/>
  <c r="T152"/>
  <c r="T171"/>
  <c r="T170"/>
  <c r="R314"/>
  <c r="BK329"/>
  <c r="J329"/>
  <c r="J65"/>
  <c r="BK88"/>
  <c r="J88"/>
  <c r="J57"/>
  <c r="BK333"/>
  <c r="J333"/>
  <c r="J66"/>
  <c r="BK336"/>
  <c r="J336"/>
  <c r="J67"/>
  <c r="BK339"/>
  <c r="J339"/>
  <c r="J68"/>
  <c r="BE284"/>
  <c r="BE109"/>
  <c r="BE142"/>
  <c r="BE294"/>
  <c r="J80"/>
  <c r="BE93"/>
  <c r="BE97"/>
  <c r="BE113"/>
  <c r="BE120"/>
  <c r="BE123"/>
  <c r="BE127"/>
  <c r="BE130"/>
  <c r="BE138"/>
  <c r="BE149"/>
  <c r="BE153"/>
  <c r="BE156"/>
  <c r="BE166"/>
  <c r="BE172"/>
  <c r="BE175"/>
  <c r="BE208"/>
  <c r="BE230"/>
  <c r="BE261"/>
  <c r="BE280"/>
  <c r="BE288"/>
  <c r="BE291"/>
  <c r="BE297"/>
  <c r="BE315"/>
  <c r="BE325"/>
  <c r="BE330"/>
  <c r="BE334"/>
  <c r="BE340"/>
  <c r="F51"/>
  <c r="BE89"/>
  <c r="BE101"/>
  <c r="BE104"/>
  <c r="BE117"/>
  <c r="BE134"/>
  <c r="BE146"/>
  <c r="BE159"/>
  <c r="BE163"/>
  <c r="BE178"/>
  <c r="BE181"/>
  <c r="BE243"/>
  <c r="BE252"/>
  <c r="BE271"/>
  <c r="BE275"/>
  <c r="BE300"/>
  <c r="BE304"/>
  <c r="BE308"/>
  <c r="BE311"/>
  <c r="BE337"/>
  <c r="F32"/>
  <c i="1" r="BA55"/>
  <c r="BA54"/>
  <c r="AW54"/>
  <c r="AK30"/>
  <c i="2" r="F33"/>
  <c i="1" r="BB55"/>
  <c r="BB54"/>
  <c r="W31"/>
  <c i="2" r="F35"/>
  <c i="1" r="BD55"/>
  <c r="BD54"/>
  <c r="W33"/>
  <c i="2" r="J32"/>
  <c i="1" r="AW55"/>
  <c i="2" r="F34"/>
  <c i="1" r="BC55"/>
  <c r="BC54"/>
  <c r="W32"/>
  <c i="2" l="1" r="R170"/>
  <c r="R86"/>
  <c r="P170"/>
  <c r="P86"/>
  <c i="1" r="AU55"/>
  <c i="2" r="BK170"/>
  <c r="J170"/>
  <c r="J61"/>
  <c r="J171"/>
  <c r="J62"/>
  <c r="BK87"/>
  <c r="J87"/>
  <c r="J56"/>
  <c r="BK328"/>
  <c r="J328"/>
  <c r="J64"/>
  <c r="J31"/>
  <c i="1" r="AV55"/>
  <c r="AT55"/>
  <c r="AY54"/>
  <c r="AX54"/>
  <c r="W30"/>
  <c i="2" r="F31"/>
  <c i="1" r="AZ55"/>
  <c r="AZ54"/>
  <c r="W29"/>
  <c r="AU54"/>
  <c i="2" l="1" r="BK86"/>
  <c r="J86"/>
  <c r="J28"/>
  <c i="1" r="AG55"/>
  <c r="AG54"/>
  <c r="AK26"/>
  <c r="AV54"/>
  <c r="AK29"/>
  <c r="AK35"/>
  <c i="2" l="1" r="J37"/>
  <c r="J55"/>
  <c i="1" r="AN5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<sst xmlns="http://schemas.openxmlformats.org/spreadsheetml/2006/main">
  <si>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</si>
  <si>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</si>
  <si>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</si>
  <si>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</si>
  <si>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</si>
  <si>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{97cc9795-7765-4755-84ed-0bded5c2e7cf}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</si>
  <si>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</si>
  <si>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</si>
  <si>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</si>
  <si>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</si>
  <si>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</si>
  <si>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</si>
  <si>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</si>
  <si>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</si>
  <si>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2025-008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</si>
  <si>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</si>
  <si>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</si>
  <si>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krovu Obecního úřadu, Náměstí 12, 431 41 Údlice</t>
  </si>
  <si>
    <t>KSO:</t>
  </si>
  <si>
    <t/>
  </si>
  <si>
    <t>CC-CZ:</t>
  </si>
  <si>
    <t>Místo:</t>
  </si>
  <si>
    <t xml:space="preserve"> </t>
  </si>
  <si>
    <t>Datum:</t>
  </si>
  <si>
    <t>2. 5. 2025</t>
  </si>
  <si>
    <t>Zadavatel:</t>
  </si>
  <si>
    <t>IČ:</t>
  </si>
  <si>
    <t>Obec Údlice, Náměstí 12, 431 41 Údlice</t>
  </si>
  <si>
    <t>DIČ:</t>
  </si>
  <si>
    <t>Účastník:</t>
  </si>
  <si>
    <t>Vyplň údaj</t>
  </si>
  <si>
    <t>Projektant:</t>
  </si>
  <si>
    <t>Čtvrtečka Projekt</t>
  </si>
  <si>
    <t>True</t>
  </si>
  <si>
    <t>Zpracovatel:</t>
  </si>
  <si>
    <t>Valová R.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</si>
  <si>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</si>
  <si>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</si>
  <si>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</si>
  <si>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</si>
  <si>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</si>
  <si>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</si>
  <si>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</si>
  <si>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</si>
  <si>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</si>
  <si>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</si>
  <si>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</si>
  <si>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</si>
  <si>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</si>
  <si>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</si>
  <si>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</si>
  <si>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</si>
  <si>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</si>
  <si>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</si>
  <si>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</si>
  <si>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</si>
  <si>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</si>
  <si>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</si>
  <si>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</si>
  <si>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</si>
  <si>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</si>
  <si>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</si>
  <si>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</si>
  <si>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</si>
  <si>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</si>
  <si>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</si>
  <si>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</si>
  <si>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</si>
  <si>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</si>
  <si>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</si>
  <si>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</si>
  <si>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</si>
  <si>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</si>
  <si>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</si>
  <si>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</si>
  <si>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</si>
  <si>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</si>
  <si>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</si>
  <si>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</si>
  <si>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</si>
  <si>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</si>
  <si>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</si>
  <si>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</si>
  <si>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</si>
  <si>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</si>
  <si>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</si>
  <si>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</si>
  <si>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</si>
  <si>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</si>
  <si>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</si>
  <si>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</si>
  <si>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762 - Konstrukce tesařské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</si>
  <si>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</si>
  <si>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</si>
  <si>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</si>
  <si>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</si>
  <si>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</si>
  <si>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</si>
  <si>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</si>
  <si>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</si>
  <si>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</si>
  <si>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</si>
  <si>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</si>
  <si>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</si>
  <si>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</si>
  <si>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</si>
  <si>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</si>
  <si>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</si>
  <si>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</si>
  <si>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</si>
  <si>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</si>
  <si>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</si>
  <si>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</si>
  <si>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</si>
  <si>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</si>
  <si>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</si>
  <si>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</si>
  <si>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31023726.R</t>
  </si>
  <si>
    <t>Začištění otvorů ve zdivu po osazení trámu</t>
  </si>
  <si>
    <t>kus</t>
  </si>
  <si>
    <t>4</t>
  </si>
  <si>
    <t>1083789691</t>
  </si>
  <si>
    <t>PP</t>
  </si>
  <si>
    <t>P</t>
  </si>
  <si>
    <t>Poznámka k položce:_x000d_
začištění otvoru v okrasném štítu po osazení trámu</t>
  </si>
  <si>
    <t>Vodorovné konstrukce</t>
  </si>
  <si>
    <t>417321515</t>
  </si>
  <si>
    <t>Ztužující pásy a věnce ze ŽB tř. C 25/30</t>
  </si>
  <si>
    <t>m3</t>
  </si>
  <si>
    <t>CS ÚRS 2025 01</t>
  </si>
  <si>
    <t>-261110284</t>
  </si>
  <si>
    <t>Ztužující pásy a věnce z betonu železového (bez výztuže) tř. C 25/30</t>
  </si>
  <si>
    <t>Online PSC</t>
  </si>
  <si>
    <t>https://podminky.urs.cz/item/CS_URS_2025_01/417321515</t>
  </si>
  <si>
    <t>VV</t>
  </si>
  <si>
    <t>"podbetonování pod vaznými trámy"0,6*0,6*0,1*18</t>
  </si>
  <si>
    <t>417351115</t>
  </si>
  <si>
    <t>Zřízení bednění ztužujících věnců</t>
  </si>
  <si>
    <t>m2</t>
  </si>
  <si>
    <t>-350418893</t>
  </si>
  <si>
    <t>Bednění bočnic ztužujících pásů a věnců včetně vzpěr zřízení</t>
  </si>
  <si>
    <t>https://podminky.urs.cz/item/CS_URS_2025_01/417351115</t>
  </si>
  <si>
    <t>"podbetonování pod vaznými trámy"0,6*2*0,1*18</t>
  </si>
  <si>
    <t>417351116</t>
  </si>
  <si>
    <t>Odstranění bednění ztužujících věnců</t>
  </si>
  <si>
    <t>2020949531</t>
  </si>
  <si>
    <t>Bednění bočnic ztužujících pásů a věnců včetně vzpěr odstranění</t>
  </si>
  <si>
    <t>https://podminky.urs.cz/item/CS_URS_2025_01/417351116</t>
  </si>
  <si>
    <t>5</t>
  </si>
  <si>
    <t>417362021</t>
  </si>
  <si>
    <t>Výztuž ztužujících pásů a věnců svařovanými sítěmi Kari</t>
  </si>
  <si>
    <t>t</t>
  </si>
  <si>
    <t>-709398146</t>
  </si>
  <si>
    <t>Výztuž ztužujících pásů a věnců ze svařovaných sítí z drátů typu KARI</t>
  </si>
  <si>
    <t>https://podminky.urs.cz/item/CS_URS_2025_01/417362021</t>
  </si>
  <si>
    <t>"podbetonování pod vaznými trámy"0,6*0,6*7,9/1000*1,25*18</t>
  </si>
  <si>
    <t>9</t>
  </si>
  <si>
    <t>Ostatní konstrukce a práce, bourání</t>
  </si>
  <si>
    <t>6</t>
  </si>
  <si>
    <t>941111111</t>
  </si>
  <si>
    <t>Montáž lešení řadového trubkového lehkého s podlahami zatížení do 200 kg/m2 š od 0,6 do 0,9 m v do 10 m</t>
  </si>
  <si>
    <t>-1729550355</t>
  </si>
  <si>
    <t>Lešení řadové trubkové lehké pracovní s podlahami s provozním zatížením tř. 3 do 200 kg/m2 šířky tř. W06 od 0,6 do 0,9 m výšky do 10 m montáž</t>
  </si>
  <si>
    <t>https://podminky.urs.cz/item/CS_URS_2025_01/941111111</t>
  </si>
  <si>
    <t>13,785*7,0*2</t>
  </si>
  <si>
    <t>7</t>
  </si>
  <si>
    <t>941111211</t>
  </si>
  <si>
    <t>Příplatek k lešení řadovému trubkovému lehkému s podlahami do 200 kg/m2 š od 0,6 do 0,9 m v do 10 m za každý den použití</t>
  </si>
  <si>
    <t>1636956927</t>
  </si>
  <si>
    <t>Lešení řadové trubkové lehké pracovní s podlahami s provozním zatížením tř. 3 do 200 kg/m2 šířky tř. W06 od 0,6 do 0,9 m výšky do 10 m příplatek k ceně za každý den použití</t>
  </si>
  <si>
    <t>https://podminky.urs.cz/item/CS_URS_2025_01/941111211</t>
  </si>
  <si>
    <t>192,99*30 'Přepočtené koeficientem množství</t>
  </si>
  <si>
    <t>8</t>
  </si>
  <si>
    <t>941111811</t>
  </si>
  <si>
    <t>Demontáž lešení řadového trubkového lehkého s podlahami zatížení do 200 kg/m2 š od 0,6 do 0,9 m v do 10 m</t>
  </si>
  <si>
    <t>-238973484</t>
  </si>
  <si>
    <t>Lešení řadové trubkové lehké pracovní s podlahami s provozním zatížením tř. 3 do 200 kg/m2 šířky tř. W06 od 0,6 do 0,9 m výšky do 10 m demontáž</t>
  </si>
  <si>
    <t>https://podminky.urs.cz/item/CS_URS_2025_01/941111811</t>
  </si>
  <si>
    <t>944511111</t>
  </si>
  <si>
    <t>Montáž ochranné sítě z textilie z umělých vláken</t>
  </si>
  <si>
    <t>-467384308</t>
  </si>
  <si>
    <t>Síť ochranná zavěšená na konstrukci lešení z textilie z umělých vláken montáž</t>
  </si>
  <si>
    <t>https://podminky.urs.cz/item/CS_URS_2025_01/944511111</t>
  </si>
  <si>
    <t>10</t>
  </si>
  <si>
    <t>944511211</t>
  </si>
  <si>
    <t>Příplatek k ochranné síti za každý den použití</t>
  </si>
  <si>
    <t>-1562573090</t>
  </si>
  <si>
    <t>Síť ochranná zavěšená na konstrukci lešení z textilie z umělých vláken příplatek k ceně za každý den použití</t>
  </si>
  <si>
    <t>https://podminky.urs.cz/item/CS_URS_2025_01/944511211</t>
  </si>
  <si>
    <t>11</t>
  </si>
  <si>
    <t>944511811</t>
  </si>
  <si>
    <t>Demontáž ochranné sítě z textilie z umělých vláken</t>
  </si>
  <si>
    <t>-212341871</t>
  </si>
  <si>
    <t>Síť ochranná zavěšená na konstrukci lešení z textilie z umělých vláken demontáž</t>
  </si>
  <si>
    <t>https://podminky.urs.cz/item/CS_URS_2025_01/944511811</t>
  </si>
  <si>
    <t>949101112</t>
  </si>
  <si>
    <t>Lešení pomocné pro objekty pozemních staveb s lešeňovou podlahou v přes 1,9 do 3,5 m zatížení do 150 kg/m2</t>
  </si>
  <si>
    <t>-1368852277</t>
  </si>
  <si>
    <t>Lešení pomocné pracovní pro objekty pozemních staveb pro zatížení do 150 kg/m2, o výšce lešeňové podlahy přes 1,9 do 3,5 m</t>
  </si>
  <si>
    <t>https://podminky.urs.cz/item/CS_URS_2025_01/949101112</t>
  </si>
  <si>
    <t>"pomocné lešení pro vnitřní použití"144</t>
  </si>
  <si>
    <t>13</t>
  </si>
  <si>
    <t>962032230</t>
  </si>
  <si>
    <t>Bourání zdiva z cihel pálených nebo vápenopískových na MV nebo MVC do 1 m3</t>
  </si>
  <si>
    <t>-907122701</t>
  </si>
  <si>
    <t>Bourání zdiva nadzákladového z cihel pálených plných nebo lícových nebo vápenopískových na maltu vápennou nebo vápenocementovou, objemu do 1 m3</t>
  </si>
  <si>
    <t>https://podminky.urs.cz/item/CS_URS_2025_01/962032230</t>
  </si>
  <si>
    <t>" vybouzrání stávajícího zdiva pro podbetonování pod vaznými trámy"0,6*0,6*0,1*18</t>
  </si>
  <si>
    <t>14</t>
  </si>
  <si>
    <t>971033471</t>
  </si>
  <si>
    <t>Vybourání otvorů ve zdivu cihelném pl do 0,25 m2 na MVC nebo MV tl do 750 mm</t>
  </si>
  <si>
    <t>1658091148</t>
  </si>
  <si>
    <t>Vybourání otvorů ve zdivu základovém nebo nadzákladovém z cihel, tvárnic, příčkovek z cihel pálených na maltu vápennou nebo vápenocementovou plochy do 0,25 m2, tl. do 750 mm</t>
  </si>
  <si>
    <t>https://podminky.urs.cz/item/CS_URS_2025_01/971033471</t>
  </si>
  <si>
    <t>"vybourání otvoru do komínu (0,3 x 0,5 mm)"1</t>
  </si>
  <si>
    <t>15</t>
  </si>
  <si>
    <t>971033561</t>
  </si>
  <si>
    <t>Vybourání otvorů ve zdivu cihelném pl do 1 m2 na MVC nebo MV tl do 600 mm</t>
  </si>
  <si>
    <t>841021495</t>
  </si>
  <si>
    <t>Vybourání otvorů ve zdivu základovém nebo nadzákladovém z cihel, tvárnic, příčkovek z cihel pálených na maltu vápennou nebo vápenocementovou plochy do 1 m2, tl. do 600 mm</t>
  </si>
  <si>
    <t>https://podminky.urs.cz/item/CS_URS_2025_01/971033561</t>
  </si>
  <si>
    <t>"otvor pro trám v okrasném štítu"0,3*0,35*0,5*2</t>
  </si>
  <si>
    <t>16</t>
  </si>
  <si>
    <t>971910</t>
  </si>
  <si>
    <t>Úprava výšky štítů</t>
  </si>
  <si>
    <t>104273591</t>
  </si>
  <si>
    <t>Poznámka k položce:_x000d_
 přesný postup vyplyne ze zpracovaného technologického postupu_x000d_
UCHAZEČ OCENÍ TUTO POLOŽKU JEDNOTKOVOU CENOU 10 000,- KČ/KUS. PŘI REALIZACI ZAKÁZKY BUDE DODAVATELEM DOLOŽENA KALKULACE CENY DLE SKUTEČNOSTI. VÍCENÁKLADY BUDOU ŘEŠENY ZMĚNOVÝM LISTEM.</t>
  </si>
  <si>
    <t>17</t>
  </si>
  <si>
    <t>97199</t>
  </si>
  <si>
    <t>Vybourání stávajících plných vazeb zazděných do štítů, včetně manipulace a likvidace suti z těchto prací</t>
  </si>
  <si>
    <t>kpl</t>
  </si>
  <si>
    <t>-1287059258</t>
  </si>
  <si>
    <t>Poznámka k položce:_x000d_
 přesný postup vyplyne ze zpracovaného technologického postupu_x000d_
UCHAZEČ OCENÍ TUTO POLOŽKU JEDNOTKOVOU CENOU 100 000,- KČ/KUS. PŘI REALIZACI ZAKÁZKY BUDE DODAVATELEM DOLOŽENA KALKULACE CENY DLE SKUTEČNOSTI. VÍCENÁKLADY BUDOU ŘEŠENY ZMĚNOVÝM LISTEM.</t>
  </si>
  <si>
    <t>997</t>
  </si>
  <si>
    <t>Doprava suti a vybouraných hmot</t>
  </si>
  <si>
    <t>18</t>
  </si>
  <si>
    <t>997013112</t>
  </si>
  <si>
    <t>Vnitrostaveništní doprava suti a vybouraných hmot pro budovy v přes 6 do 9 m</t>
  </si>
  <si>
    <t>2030701837</t>
  </si>
  <si>
    <t>Vnitrostaveništní doprava suti a vybouraných hmot vodorovně do 50 m s naložením základní pro budovy a haly výšky přes 6 do 9 m</t>
  </si>
  <si>
    <t>https://podminky.urs.cz/item/CS_URS_2025_01/997013112</t>
  </si>
  <si>
    <t>19</t>
  </si>
  <si>
    <t>997013501</t>
  </si>
  <si>
    <t>Odvoz suti a vybouraných hmot na skládku nebo meziskládku do 1 km se složením</t>
  </si>
  <si>
    <t>933618399</t>
  </si>
  <si>
    <t>Odvoz suti a vybouraných hmot na skládku nebo meziskládku se složením, na vzdálenost do 1 km</t>
  </si>
  <si>
    <t>https://podminky.urs.cz/item/CS_URS_2025_01/997013501</t>
  </si>
  <si>
    <t>20</t>
  </si>
  <si>
    <t>997013509</t>
  </si>
  <si>
    <t>Příplatek k odvozu suti a vybouraných hmot na skládku ZKD 1 km přes 1 km</t>
  </si>
  <si>
    <t>1914921997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</si>
  <si>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</si>
  <si>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</si>
  <si>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17,411*9 'Přepočtené koeficientem množství</t>
  </si>
  <si>
    <t>997013811</t>
  </si>
  <si>
    <t>Poplatek za uložení na skládce (skládkovné) stavebního odpadu dřevěného kód odpadu 17 02 01</t>
  </si>
  <si>
    <t>-1296208766</t>
  </si>
  <si>
    <t>Poplatek za uložení stavebního odpadu na skládce (skládkovné) dřevěného zatříděného do Katalogu odpadů pod kódem 17 02 01</t>
  </si>
  <si>
    <t>https://podminky.urs.cz/item/CS_URS_2025_01/997013811</t>
  </si>
  <si>
    <t>22</t>
  </si>
  <si>
    <t>997013871</t>
  </si>
  <si>
    <t>Poplatek za uložení stavebního odpadu na recyklační skládce (skládkovné) směsného stavebního a demoličního kód odpadu 17 09 04</t>
  </si>
  <si>
    <t>2098118324</t>
  </si>
  <si>
    <t>Poplatek za uložení stavebního odpadu na recyklační skládce (skládkovné) směsného stavebního a demoličního zatříděného do Katalogu odpadů pod kódem 17 09 04</t>
  </si>
  <si>
    <t>https://podminky.urs.cz/item/CS_URS_2025_01/997013871</t>
  </si>
  <si>
    <t>17,411-15,712</t>
  </si>
  <si>
    <t>PSV</t>
  </si>
  <si>
    <t>Práce a dodávky PSV</t>
  </si>
  <si>
    <t>762</t>
  </si>
  <si>
    <t>Konstrukce tesařské</t>
  </si>
  <si>
    <t>23</t>
  </si>
  <si>
    <t>762331813</t>
  </si>
  <si>
    <t>Demontáž vázaných kcí krovů z hranolů průřezové pl přes 224 do 288 cm2</t>
  </si>
  <si>
    <t>m</t>
  </si>
  <si>
    <t>370868592</t>
  </si>
  <si>
    <t>Demontáž vázaných konstrukcí krovů sklonu do 60° z hranolů, hranolků, fošen, průřezové plochy přes 224 do 288 cm2</t>
  </si>
  <si>
    <t>https://podminky.urs.cz/item/CS_URS_2025_01/762331813</t>
  </si>
  <si>
    <t>24</t>
  </si>
  <si>
    <t>762331814</t>
  </si>
  <si>
    <t>Demontáž vázaných kcí krovů z hranolů průřezové pl přes 288 do 450 cm2</t>
  </si>
  <si>
    <t>-1027976184</t>
  </si>
  <si>
    <t>Demontáž vázaných konstrukcí krovů sklonu do 60° z hranolů, hranolků, fošen, průřezové plochy přes 288 do 450 cm2</t>
  </si>
  <si>
    <t>https://podminky.urs.cz/item/CS_URS_2025_01/762331814</t>
  </si>
  <si>
    <t>25</t>
  </si>
  <si>
    <t>762331815</t>
  </si>
  <si>
    <t>Demontáž vázaných kcí krovů z hranolů průřezové pl přes 450 do 600 cm2</t>
  </si>
  <si>
    <t>-182744580</t>
  </si>
  <si>
    <t>Demontáž vázaných konstrukcí krovů sklonu do 60° z hranolů, hranolků, fošen, průřezové plochy přes 450 do 600 cm2</t>
  </si>
  <si>
    <t>https://podminky.urs.cz/item/CS_URS_2025_01/762331815</t>
  </si>
  <si>
    <t>26</t>
  </si>
  <si>
    <t>762332533</t>
  </si>
  <si>
    <t>Montáž vázaných kcí krovů pravidelných pomocí tesařských spojů z hoblovaného řeziva průřezové pl přes 224 do 288 cm2</t>
  </si>
  <si>
    <t>73410783</t>
  </si>
  <si>
    <t>Montáž vázaných konstrukcí krovů střech pultových, sedlových, valbových, stanových čtvercového nebo obdélníkového půdorysu z řeziva hoblovaného pomocí tesařských spojů průřezové plochy přes 224 do 288 cm2</t>
  </si>
  <si>
    <t>https://podminky.urs.cz/item/CS_URS_2025_01/762332533</t>
  </si>
  <si>
    <t>PLNÁ VAZBA</t>
  </si>
  <si>
    <t>"kleština 140/200"12*1,24</t>
  </si>
  <si>
    <t>"kleština 140/200"12*6,045</t>
  </si>
  <si>
    <t>"vzpěra 140/200"12*4,287</t>
  </si>
  <si>
    <t>"námětek 140/200"12*1,707</t>
  </si>
  <si>
    <t>JALOVÁ VAZBA</t>
  </si>
  <si>
    <t>"námětek 140/200"18*1,707</t>
  </si>
  <si>
    <t>VĚŠADLOVÁ VAZBA</t>
  </si>
  <si>
    <t>"kleština 140/200"2*1,24</t>
  </si>
  <si>
    <t>"kleština 140/200"2*6,045</t>
  </si>
  <si>
    <t>"námětek 140/200"2*1,707</t>
  </si>
  <si>
    <t>PÁSKY</t>
  </si>
  <si>
    <t>"pásek 140/200"32*1,707</t>
  </si>
  <si>
    <t>VAZNICE VRCHOLOVÁ</t>
  </si>
  <si>
    <t>"vaznice 140/200"1,187+10,048</t>
  </si>
  <si>
    <t>VAZNICE STŘEDOVÁ</t>
  </si>
  <si>
    <t>"vaznice 140/200"14,128+13,906</t>
  </si>
  <si>
    <t>VAZNICE POZEDNICOVÁ</t>
  </si>
  <si>
    <t>"vaznice 140/200"13,784+14,25</t>
  </si>
  <si>
    <t>KOMÍNOVÁ VÝMĚNA</t>
  </si>
  <si>
    <t>"výměna 140/200"(2,4+2,015)*2</t>
  </si>
  <si>
    <t>TRÁM PODPÍRAJÍCÍ NÁMĚTKY</t>
  </si>
  <si>
    <t>"trám 140/200"14,3+13,764</t>
  </si>
  <si>
    <t>Součet</t>
  </si>
  <si>
    <t>27</t>
  </si>
  <si>
    <t>M</t>
  </si>
  <si>
    <t>60512135</t>
  </si>
  <si>
    <t>hranol stavební řezivo průřezu do 288cm2 do dl 6m</t>
  </si>
  <si>
    <t>32</t>
  </si>
  <si>
    <t>-2090592294</t>
  </si>
  <si>
    <t>"námětek"12*1,707</t>
  </si>
  <si>
    <t>"vaznice 140/200"1,187</t>
  </si>
  <si>
    <t>Mezisoučet</t>
  </si>
  <si>
    <t>0,14*0,2*272,699</t>
  </si>
  <si>
    <t>7,636*1,05 'Přepočtené koeficientem množství</t>
  </si>
  <si>
    <t>28</t>
  </si>
  <si>
    <t>60512137</t>
  </si>
  <si>
    <t>hranol stavební řezivo průřezu do 288cm2 přes dl 8m</t>
  </si>
  <si>
    <t>1168481489</t>
  </si>
  <si>
    <t>"vaznice 140/200"10,048</t>
  </si>
  <si>
    <t>0,14*0,2*94,18</t>
  </si>
  <si>
    <t>2,637*1,05 'Přepočtené koeficientem množství</t>
  </si>
  <si>
    <t>29</t>
  </si>
  <si>
    <t>762332534</t>
  </si>
  <si>
    <t>Montáž vázaných kcí krovů pravidelných pomocí tesařských spojů z hoblovaného řeziva průřezové pl přes 288 do 450 cm2</t>
  </si>
  <si>
    <t>-583694083</t>
  </si>
  <si>
    <t>Montáž vázaných konstrukcí krovů střech pultových, sedlových, valbových, stanových čtvercového nebo obdélníkového půdorysu z řeziva hoblovaného pomocí tesařských spojů průřezové plochy přes 288 do 450 cm2</t>
  </si>
  <si>
    <t>https://podminky.urs.cz/item/CS_URS_2025_01/762332534</t>
  </si>
  <si>
    <t>"sloupek 200/200"12*3,4</t>
  </si>
  <si>
    <t>"věšadlo 200/200"2,091*6</t>
  </si>
  <si>
    <t>"věšadlo 200/200"2,091*1</t>
  </si>
  <si>
    <t>30</t>
  </si>
  <si>
    <t>60512140</t>
  </si>
  <si>
    <t>hranol stavební řezivo průřezu do 450cm2 do dl 6m</t>
  </si>
  <si>
    <t>889335080</t>
  </si>
  <si>
    <t>"sloupek 200/200"12*3,4*0,2*0,2</t>
  </si>
  <si>
    <t>"věšadlo 200/200"2,091*0,2*0,2*6</t>
  </si>
  <si>
    <t>"věšadlo 200/200"2,091*0,2*0,2*1</t>
  </si>
  <si>
    <t>2,218*1,05 'Přepočtené koeficientem množství</t>
  </si>
  <si>
    <t>31</t>
  </si>
  <si>
    <t>762332633</t>
  </si>
  <si>
    <t>Montáž vázaných kcí krovů pravidelných pomocí tesařských spojů z lepených hranolů průřezové pl přes 224 do 288 cm2</t>
  </si>
  <si>
    <t>-1285364478</t>
  </si>
  <si>
    <t>Montáž vázaných konstrukcí krovů střech pultových, sedlových, valbových, stanových čtvercového nebo obdélníkového půdorysu z lepených hranolů pomocí tesařských spojů průřezové plochy přes 224 do 288 cm2</t>
  </si>
  <si>
    <t>https://podminky.urs.cz/item/CS_URS_2025_01/762332633</t>
  </si>
  <si>
    <t>"krokev 140/200"12*9,365</t>
  </si>
  <si>
    <t>"krokev 140/200"18*9,365</t>
  </si>
  <si>
    <t>"krokev 140/200"2*9,365</t>
  </si>
  <si>
    <t>61223272</t>
  </si>
  <si>
    <t>hranol konstrukční KVH lepený průřezu 140x140-240mm pohledový</t>
  </si>
  <si>
    <t>-950594695</t>
  </si>
  <si>
    <t>0,14*0,2*299,68</t>
  </si>
  <si>
    <t>8,391*1,05 'Přepočtené koeficientem množství</t>
  </si>
  <si>
    <t>33</t>
  </si>
  <si>
    <t>762332635</t>
  </si>
  <si>
    <t>Montáž vázaných kcí krovů pravidelných pomocí tesařských spojů z lepených hranolů průřezové pl přes 450 cm2</t>
  </si>
  <si>
    <t>1659444102</t>
  </si>
  <si>
    <t>Montáž vázaných konstrukcí krovů střech pultových, sedlových, valbových, stanových čtvercového nebo obdélníkového půdorysu z lepených hranolů pomocí tesařských spojů průřezové plochy přes 450 cm2</t>
  </si>
  <si>
    <t>https://podminky.urs.cz/item/CS_URS_2025_01/762332635</t>
  </si>
  <si>
    <t>"vazný trám BSH 220/280"18*6,75</t>
  </si>
  <si>
    <t>34</t>
  </si>
  <si>
    <t>61223210</t>
  </si>
  <si>
    <t>hranol konstrukční BSH vrstvený lepený pohledový</t>
  </si>
  <si>
    <t>-1939321767</t>
  </si>
  <si>
    <t>121,5*0,22*0,28</t>
  </si>
  <si>
    <t>7,484*1,05 'Přepočtené koeficientem množství</t>
  </si>
  <si>
    <t>35</t>
  </si>
  <si>
    <t>762395000</t>
  </si>
  <si>
    <t>Spojovací prostředky krovů, bednění, laťování, nadstřešních konstrukcí</t>
  </si>
  <si>
    <t>825952606</t>
  </si>
  <si>
    <t>Spojovací prostředky krovů, bednění a laťování, nadstřešních konstrukcí svorníky, prkna, hřebíky, pásová ocel, vruty</t>
  </si>
  <si>
    <t>https://podminky.urs.cz/item/CS_URS_2025_01/762395000</t>
  </si>
  <si>
    <t>8,018+2,769+2,329+8,11+7,858</t>
  </si>
  <si>
    <t>36</t>
  </si>
  <si>
    <t>762522811</t>
  </si>
  <si>
    <t>Demontáž podlah s polštáři z prken tloušťky do 32 mm</t>
  </si>
  <si>
    <t>-1922462639</t>
  </si>
  <si>
    <t>Demontáž podlah s polštáři z prken tl. do 32 mm</t>
  </si>
  <si>
    <t>https://podminky.urs.cz/item/CS_URS_2025_01/762522811</t>
  </si>
  <si>
    <t>37</t>
  </si>
  <si>
    <t>762523104</t>
  </si>
  <si>
    <t>Položení podlahy z hoblovaných prken na sraz</t>
  </si>
  <si>
    <t>2125432633</t>
  </si>
  <si>
    <t>Položení podlah hoblovaných na sraz z prken</t>
  </si>
  <si>
    <t>https://podminky.urs.cz/item/CS_URS_2025_01/762523104</t>
  </si>
  <si>
    <t>38</t>
  </si>
  <si>
    <t>60515111</t>
  </si>
  <si>
    <t>řezivo jehličnaté boční prkno 20-30mm</t>
  </si>
  <si>
    <t>1402063145</t>
  </si>
  <si>
    <t>144*0,024*1,15</t>
  </si>
  <si>
    <t>39</t>
  </si>
  <si>
    <t>762526110</t>
  </si>
  <si>
    <t>Položení polštáře pod podlahy při osové vzdálenosti do 65 cm</t>
  </si>
  <si>
    <t>1431260615</t>
  </si>
  <si>
    <t>Položení podlah položení polštářů pod podlahy osové vzdálenosti do 65 cm</t>
  </si>
  <si>
    <t>https://podminky.urs.cz/item/CS_URS_2025_01/762526110</t>
  </si>
  <si>
    <t>40</t>
  </si>
  <si>
    <t>60512125</t>
  </si>
  <si>
    <t>hranol stavební řezivo průřezu do 120cm2 do dl 6m</t>
  </si>
  <si>
    <t>1633400012</t>
  </si>
  <si>
    <t>"trám 80/140"((18*2,2)+(54*3))*0,08*0,14</t>
  </si>
  <si>
    <t>2,258*1,05 'Přepočtené koeficientem množství</t>
  </si>
  <si>
    <t>41</t>
  </si>
  <si>
    <t>762595001</t>
  </si>
  <si>
    <t>Spojovací prostředky pro položení dřevěných podlah a zakrytí kanálů</t>
  </si>
  <si>
    <t>2087242333</t>
  </si>
  <si>
    <t>Spojovací prostředky podlah a podkladových konstrukcí hřebíky, vruty</t>
  </si>
  <si>
    <t>https://podminky.urs.cz/item/CS_URS_2025_01/762595001</t>
  </si>
  <si>
    <t>3,974+2,371</t>
  </si>
  <si>
    <t>42</t>
  </si>
  <si>
    <t>762-R.01</t>
  </si>
  <si>
    <t>Montáž a dodávka malé vazby krovu okrasným štítem , včetně návrhu dodavatele</t>
  </si>
  <si>
    <t>-933560279</t>
  </si>
  <si>
    <t>Poznámka k položce:_x000d_
UCHAZEČ OCENÍ TUTO POLOŽKU JEDNOTKOVOU CENOU 25 000,- KČ. PŘI REALIZACI ZAKÁZKY BUDE DODAVATELEM DOLOŽENA KALKULACE CENY DLE SKUTEČNOSTI. VÍCENÁKLADY BUDOU ŘEŠENY ZMĚNOVÝM LISTEM.</t>
  </si>
  <si>
    <t>43</t>
  </si>
  <si>
    <t>998762102</t>
  </si>
  <si>
    <t>Přesun hmot tonážní pro kce tesařské v objektech v přes 6 do 12 m</t>
  </si>
  <si>
    <t>1188223313</t>
  </si>
  <si>
    <t>Přesun hmot pro konstrukce tesařské stanovený z hmotnosti přesunovaného materiálu vodorovná dopravní vzdálenost do 50 m základní v objektech výšky přes 6 do 12 m</t>
  </si>
  <si>
    <t>https://podminky.urs.cz/item/CS_URS_2025_01/998762102</t>
  </si>
  <si>
    <t>783</t>
  </si>
  <si>
    <t>Dokončovací práce - nátěry</t>
  </si>
  <si>
    <t>44</t>
  </si>
  <si>
    <t>783201403</t>
  </si>
  <si>
    <t>Oprášení tesařských konstrukcí před provedením nátěru</t>
  </si>
  <si>
    <t>1030734762</t>
  </si>
  <si>
    <t>Příprava podkladu tesařských konstrukcí před provedením nátěru oprášení</t>
  </si>
  <si>
    <t>https://podminky.urs.cz/item/CS_URS_2025_01/783201403</t>
  </si>
  <si>
    <t>"řezivo 140/200"(0,14+0,2)*2*(338,815+299,68)</t>
  </si>
  <si>
    <t>"řezivo 200/200"(0,2+0,2)*2*55,437</t>
  </si>
  <si>
    <t>"řezivo 220/280"(0,22+0,28)*2*121,5</t>
  </si>
  <si>
    <t>"řezivo pro podlahu-prkna"144*2</t>
  </si>
  <si>
    <t>"řezivo pro podlahu-trámy"(0,08+0,14)*2*18*2,2</t>
  </si>
  <si>
    <t>"řezivo pro podlahu-trámy"(0,08+0,14)*2*54*3</t>
  </si>
  <si>
    <t>45</t>
  </si>
  <si>
    <t>783223021</t>
  </si>
  <si>
    <t>Napouštěcí dvojnásobný akrylátový biocidní nátěr tesařských prvků nezabudovaných do konstrukce</t>
  </si>
  <si>
    <t>843405121</t>
  </si>
  <si>
    <t>Preventivní napouštěcí nátěr tesařských prvků proti dřevokazným houbám, hmyzu a plísním nezabudovaných do konstrukce dvojnásobný akrylátový</t>
  </si>
  <si>
    <t>https://podminky.urs.cz/item/CS_URS_2025_01/783223021</t>
  </si>
  <si>
    <t>VRN</t>
  </si>
  <si>
    <t>Vedlejší rozpočtové náklady</t>
  </si>
  <si>
    <t>VRN3</t>
  </si>
  <si>
    <t>Zařízení staveniště</t>
  </si>
  <si>
    <t>46</t>
  </si>
  <si>
    <t>030001000</t>
  </si>
  <si>
    <t>1024</t>
  </si>
  <si>
    <t>1116134430</t>
  </si>
  <si>
    <t>https://podminky.urs.cz/item/CS_URS_2025_01/030001000</t>
  </si>
  <si>
    <t>VRN6</t>
  </si>
  <si>
    <t>Územní vlivy</t>
  </si>
  <si>
    <t>47</t>
  </si>
  <si>
    <t>060001001</t>
  </si>
  <si>
    <t>Územní vlivy - vymezení a označení prosotur stavby, zábor pozemku po dobu výstavby, dopravní značení</t>
  </si>
  <si>
    <t>1212154589</t>
  </si>
  <si>
    <t>VRN7</t>
  </si>
  <si>
    <t>Provozní vlivy</t>
  </si>
  <si>
    <t>48</t>
  </si>
  <si>
    <t>070001001</t>
  </si>
  <si>
    <t xml:space="preserve">Provozní vlivy - případné zakrytí konstrukce a  ztížené vlivy při nevhodných klimatických podmínkách</t>
  </si>
  <si>
    <t>-1159803394</t>
  </si>
  <si>
    <t>Provozní vlivy - případné zakrytí konstrukce a ztížené vlivy při nevhodných klimatických podmínkách</t>
  </si>
  <si>
    <t>VRN9</t>
  </si>
  <si>
    <t>Ostatní náklady</t>
  </si>
  <si>
    <t>49</t>
  </si>
  <si>
    <t>090001001</t>
  </si>
  <si>
    <t>1040296132</t>
  </si>
  <si>
    <t>Ostatní náklady - zpracování technologického postupu demontáže krovu s ohledem na stávající společné štítové stěny viz technická zpráva.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</si>
</sst>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417321515" TargetMode="External" /><Relationship Id="rId2" Type="http://schemas.openxmlformats.org/officeDocument/2006/relationships/hyperlink" Target="https://podminky.urs.cz/item/CS_URS_2025_01/417351115" TargetMode="External" /><Relationship Id="rId3" Type="http://schemas.openxmlformats.org/officeDocument/2006/relationships/hyperlink" Target="https://podminky.urs.cz/item/CS_URS_2025_01/417351116" TargetMode="External" /><Relationship Id="rId4" Type="http://schemas.openxmlformats.org/officeDocument/2006/relationships/hyperlink" Target="https://podminky.urs.cz/item/CS_URS_2025_01/417362021" TargetMode="External" /><Relationship Id="rId5" Type="http://schemas.openxmlformats.org/officeDocument/2006/relationships/hyperlink" Target="https://podminky.urs.cz/item/CS_URS_2025_01/941111111" TargetMode="External" /><Relationship Id="rId6" Type="http://schemas.openxmlformats.org/officeDocument/2006/relationships/hyperlink" Target="https://podminky.urs.cz/item/CS_URS_2025_01/941111211" TargetMode="External" /><Relationship Id="rId7" Type="http://schemas.openxmlformats.org/officeDocument/2006/relationships/hyperlink" Target="https://podminky.urs.cz/item/CS_URS_2025_01/941111811" TargetMode="External" /><Relationship Id="rId8" Type="http://schemas.openxmlformats.org/officeDocument/2006/relationships/hyperlink" Target="https://podminky.urs.cz/item/CS_URS_2025_01/944511111" TargetMode="External" /><Relationship Id="rId9" Type="http://schemas.openxmlformats.org/officeDocument/2006/relationships/hyperlink" Target="https://podminky.urs.cz/item/CS_URS_2025_01/944511211" TargetMode="External" /><Relationship Id="rId10" Type="http://schemas.openxmlformats.org/officeDocument/2006/relationships/hyperlink" Target="https://podminky.urs.cz/item/CS_URS_2025_01/944511811" TargetMode="External" /><Relationship Id="rId11" Type="http://schemas.openxmlformats.org/officeDocument/2006/relationships/hyperlink" Target="https://podminky.urs.cz/item/CS_URS_2025_01/949101112" TargetMode="External" /><Relationship Id="rId12" Type="http://schemas.openxmlformats.org/officeDocument/2006/relationships/hyperlink" Target="https://podminky.urs.cz/item/CS_URS_2025_01/962032230" TargetMode="External" /><Relationship Id="rId13" Type="http://schemas.openxmlformats.org/officeDocument/2006/relationships/hyperlink" Target="https://podminky.urs.cz/item/CS_URS_2025_01/971033471" TargetMode="External" /><Relationship Id="rId14" Type="http://schemas.openxmlformats.org/officeDocument/2006/relationships/hyperlink" Target="https://podminky.urs.cz/item/CS_URS_2025_01/971033561" TargetMode="External" /><Relationship Id="rId15" Type="http://schemas.openxmlformats.org/officeDocument/2006/relationships/hyperlink" Target="https://podminky.urs.cz/item/CS_URS_2025_01/997013112" TargetMode="External" /><Relationship Id="rId16" Type="http://schemas.openxmlformats.org/officeDocument/2006/relationships/hyperlink" Target="https://podminky.urs.cz/item/CS_URS_2025_01/997013501" TargetMode="External" /><Relationship Id="rId17" Type="http://schemas.openxmlformats.org/officeDocument/2006/relationships/hyperlink" Target="https://podminky.urs.cz/item/CS_URS_2025_01/997013509" TargetMode="External" /><Relationship Id="rId18" Type="http://schemas.openxmlformats.org/officeDocument/2006/relationships/hyperlink" Target="https://podminky.urs.cz/item/CS_URS_2025_01/997013811" TargetMode="External" /><Relationship Id="rId19" Type="http://schemas.openxmlformats.org/officeDocument/2006/relationships/hyperlink" Target="https://podminky.urs.cz/item/CS_URS_2025_01/997013871" TargetMode="External" /><Relationship Id="rId20" Type="http://schemas.openxmlformats.org/officeDocument/2006/relationships/hyperlink" Target="https://podminky.urs.cz/item/CS_URS_2025_01/762331813" TargetMode="External" /><Relationship Id="rId21" Type="http://schemas.openxmlformats.org/officeDocument/2006/relationships/hyperlink" Target="https://podminky.urs.cz/item/CS_URS_2025_01/762331814" TargetMode="External" /><Relationship Id="rId22" Type="http://schemas.openxmlformats.org/officeDocument/2006/relationships/hyperlink" Target="https://podminky.urs.cz/item/CS_URS_2025_01/762331815" TargetMode="External" /><Relationship Id="rId23" Type="http://schemas.openxmlformats.org/officeDocument/2006/relationships/hyperlink" Target="https://podminky.urs.cz/item/CS_URS_2025_01/762332533" TargetMode="External" /><Relationship Id="rId24" Type="http://schemas.openxmlformats.org/officeDocument/2006/relationships/hyperlink" Target="https://podminky.urs.cz/item/CS_URS_2025_01/762332534" TargetMode="External" /><Relationship Id="rId25" Type="http://schemas.openxmlformats.org/officeDocument/2006/relationships/hyperlink" Target="https://podminky.urs.cz/item/CS_URS_2025_01/762332633" TargetMode="External" /><Relationship Id="rId26" Type="http://schemas.openxmlformats.org/officeDocument/2006/relationships/hyperlink" Target="https://podminky.urs.cz/item/CS_URS_2025_01/762332635" TargetMode="External" /><Relationship Id="rId27" Type="http://schemas.openxmlformats.org/officeDocument/2006/relationships/hyperlink" Target="https://podminky.urs.cz/item/CS_URS_2025_01/762395000" TargetMode="External" /><Relationship Id="rId28" Type="http://schemas.openxmlformats.org/officeDocument/2006/relationships/hyperlink" Target="https://podminky.urs.cz/item/CS_URS_2025_01/762522811" TargetMode="External" /><Relationship Id="rId29" Type="http://schemas.openxmlformats.org/officeDocument/2006/relationships/hyperlink" Target="https://podminky.urs.cz/item/CS_URS_2025_01/762523104" TargetMode="External" /><Relationship Id="rId30" Type="http://schemas.openxmlformats.org/officeDocument/2006/relationships/hyperlink" Target="https://podminky.urs.cz/item/CS_URS_2025_01/762526110" TargetMode="External" /><Relationship Id="rId31" Type="http://schemas.openxmlformats.org/officeDocument/2006/relationships/hyperlink" Target="https://podminky.urs.cz/item/CS_URS_2025_01/762595001" TargetMode="External" /><Relationship Id="rId32" Type="http://schemas.openxmlformats.org/officeDocument/2006/relationships/hyperlink" Target="https://podminky.urs.cz/item/CS_URS_2025_01/998762102" TargetMode="External" /><Relationship Id="rId33" Type="http://schemas.openxmlformats.org/officeDocument/2006/relationships/hyperlink" Target="https://podminky.urs.cz/item/CS_URS_2025_01/783201403" TargetMode="External" /><Relationship Id="rId34" Type="http://schemas.openxmlformats.org/officeDocument/2006/relationships/hyperlink" Target="https://podminky.urs.cz/item/CS_URS_2025_01/783223021" TargetMode="External" /><Relationship Id="rId35" Type="http://schemas.openxmlformats.org/officeDocument/2006/relationships/hyperlink" Target="https://podminky.urs.cz/item/CS_URS_2025_01/030001000" TargetMode="External" /><Relationship Id="rId36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33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2025-008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Rekonstrukce krovu Obecního úřadu, Náměstí 12, 431 41 Údlice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2. 5. 2025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Obec Údlice, Náměstí 12, 431 41 Údlice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Čtvrtečka Projekt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Valová R.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71</v>
      </c>
      <c r="BT54" s="110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24.75" customHeight="1">
      <c r="A55" s="111" t="s">
        <v>75</v>
      </c>
      <c r="B55" s="112"/>
      <c r="C55" s="113"/>
      <c r="D55" s="114" t="s">
        <v>14</v>
      </c>
      <c r="E55" s="114"/>
      <c r="F55" s="114"/>
      <c r="G55" s="114"/>
      <c r="H55" s="114"/>
      <c r="I55" s="115"/>
      <c r="J55" s="114" t="s">
        <v>17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'2025-008 - Rekonstrukce k...'!J28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76</v>
      </c>
      <c r="AR55" s="118"/>
      <c r="AS55" s="119">
        <v>0</v>
      </c>
      <c r="AT55" s="120">
        <f>ROUND(SUM(AV55:AW55),2)</f>
        <v>0</v>
      </c>
      <c r="AU55" s="121">
        <f>'2025-008 - Rekonstrukce k...'!P86</f>
        <v>0</v>
      </c>
      <c r="AV55" s="120">
        <f>'2025-008 - Rekonstrukce k...'!J31</f>
        <v>0</v>
      </c>
      <c r="AW55" s="120">
        <f>'2025-008 - Rekonstrukce k...'!J32</f>
        <v>0</v>
      </c>
      <c r="AX55" s="120">
        <f>'2025-008 - Rekonstrukce k...'!J33</f>
        <v>0</v>
      </c>
      <c r="AY55" s="120">
        <f>'2025-008 - Rekonstrukce k...'!J34</f>
        <v>0</v>
      </c>
      <c r="AZ55" s="120">
        <f>'2025-008 - Rekonstrukce k...'!F31</f>
        <v>0</v>
      </c>
      <c r="BA55" s="120">
        <f>'2025-008 - Rekonstrukce k...'!F32</f>
        <v>0</v>
      </c>
      <c r="BB55" s="120">
        <f>'2025-008 - Rekonstrukce k...'!F33</f>
        <v>0</v>
      </c>
      <c r="BC55" s="120">
        <f>'2025-008 - Rekonstrukce k...'!F34</f>
        <v>0</v>
      </c>
      <c r="BD55" s="122">
        <f>'2025-008 - Rekonstrukce k...'!F35</f>
        <v>0</v>
      </c>
      <c r="BE55" s="7"/>
      <c r="BT55" s="123" t="s">
        <v>77</v>
      </c>
      <c r="BU55" s="123" t="s">
        <v>78</v>
      </c>
      <c r="BV55" s="123" t="s">
        <v>73</v>
      </c>
      <c r="BW55" s="123" t="s">
        <v>5</v>
      </c>
      <c r="BX55" s="123" t="s">
        <v>74</v>
      </c>
      <c r="CL55" s="123" t="s">
        <v>19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81KQ8ypZofPtRxBgApoD/DmXIdDYxUMnvbIyQyJ1kRk0wEGOKoUZyevyLjlUR63aMc8893UpbatUeGOaCy6pjA==" hashValue="8JQGTZ4bhcKgbE3BfKgjwC1n0lTFf0NUaiekEaiqdvZZ/h7rzRZaqts4DcgKdUp2gOXiLbXeP+ULaoT3UD2a9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5-008 - Rekonstrukce 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1"/>
      <c r="AT3" s="18" t="s">
        <v>79</v>
      </c>
    </row>
    <row r="4" s="1" customFormat="1" ht="24.96" customHeight="1">
      <c r="B4" s="21"/>
      <c r="D4" s="126" t="s">
        <v>80</v>
      </c>
      <c r="L4" s="21"/>
      <c r="M4" s="127" t="s">
        <v>10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28" t="s">
        <v>16</v>
      </c>
      <c r="E6" s="39"/>
      <c r="F6" s="39"/>
      <c r="G6" s="39"/>
      <c r="H6" s="39"/>
      <c r="I6" s="39"/>
      <c r="J6" s="39"/>
      <c r="K6" s="39"/>
      <c r="L6" s="12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30" customHeight="1">
      <c r="A7" s="39"/>
      <c r="B7" s="45"/>
      <c r="C7" s="39"/>
      <c r="D7" s="39"/>
      <c r="E7" s="130" t="s">
        <v>17</v>
      </c>
      <c r="F7" s="39"/>
      <c r="G7" s="39"/>
      <c r="H7" s="39"/>
      <c r="I7" s="39"/>
      <c r="J7" s="39"/>
      <c r="K7" s="39"/>
      <c r="L7" s="12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12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28" t="s">
        <v>18</v>
      </c>
      <c r="E9" s="39"/>
      <c r="F9" s="131" t="s">
        <v>19</v>
      </c>
      <c r="G9" s="39"/>
      <c r="H9" s="39"/>
      <c r="I9" s="128" t="s">
        <v>20</v>
      </c>
      <c r="J9" s="131" t="s">
        <v>19</v>
      </c>
      <c r="K9" s="39"/>
      <c r="L9" s="12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28" t="s">
        <v>21</v>
      </c>
      <c r="E10" s="39"/>
      <c r="F10" s="131" t="s">
        <v>22</v>
      </c>
      <c r="G10" s="39"/>
      <c r="H10" s="39"/>
      <c r="I10" s="128" t="s">
        <v>23</v>
      </c>
      <c r="J10" s="132" t="str">
        <f>'Rekapitulace stavby'!AN8</f>
        <v>2. 5. 2025</v>
      </c>
      <c r="K10" s="39"/>
      <c r="L10" s="12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12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8" t="s">
        <v>25</v>
      </c>
      <c r="E12" s="39"/>
      <c r="F12" s="39"/>
      <c r="G12" s="39"/>
      <c r="H12" s="39"/>
      <c r="I12" s="128" t="s">
        <v>26</v>
      </c>
      <c r="J12" s="131" t="s">
        <v>19</v>
      </c>
      <c r="K12" s="39"/>
      <c r="L12" s="12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1" t="s">
        <v>27</v>
      </c>
      <c r="F13" s="39"/>
      <c r="G13" s="39"/>
      <c r="H13" s="39"/>
      <c r="I13" s="128" t="s">
        <v>28</v>
      </c>
      <c r="J13" s="131" t="s">
        <v>19</v>
      </c>
      <c r="K13" s="39"/>
      <c r="L13" s="12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12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28" t="s">
        <v>29</v>
      </c>
      <c r="E15" s="39"/>
      <c r="F15" s="39"/>
      <c r="G15" s="39"/>
      <c r="H15" s="39"/>
      <c r="I15" s="128" t="s">
        <v>26</v>
      </c>
      <c r="J15" s="34" t="str">
        <f>'Rekapitulace stavby'!AN13</f>
        <v>Vyplň údaj</v>
      </c>
      <c r="K15" s="39"/>
      <c r="L15" s="12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1"/>
      <c r="G16" s="131"/>
      <c r="H16" s="131"/>
      <c r="I16" s="128" t="s">
        <v>28</v>
      </c>
      <c r="J16" s="34" t="str">
        <f>'Rekapitulace stavby'!AN14</f>
        <v>Vyplň údaj</v>
      </c>
      <c r="K16" s="39"/>
      <c r="L16" s="12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12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28" t="s">
        <v>31</v>
      </c>
      <c r="E18" s="39"/>
      <c r="F18" s="39"/>
      <c r="G18" s="39"/>
      <c r="H18" s="39"/>
      <c r="I18" s="128" t="s">
        <v>26</v>
      </c>
      <c r="J18" s="131" t="s">
        <v>19</v>
      </c>
      <c r="K18" s="39"/>
      <c r="L18" s="12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1" t="s">
        <v>32</v>
      </c>
      <c r="F19" s="39"/>
      <c r="G19" s="39"/>
      <c r="H19" s="39"/>
      <c r="I19" s="128" t="s">
        <v>28</v>
      </c>
      <c r="J19" s="131" t="s">
        <v>19</v>
      </c>
      <c r="K19" s="39"/>
      <c r="L19" s="12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12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28" t="s">
        <v>34</v>
      </c>
      <c r="E21" s="39"/>
      <c r="F21" s="39"/>
      <c r="G21" s="39"/>
      <c r="H21" s="39"/>
      <c r="I21" s="128" t="s">
        <v>26</v>
      </c>
      <c r="J21" s="131" t="s">
        <v>19</v>
      </c>
      <c r="K21" s="39"/>
      <c r="L21" s="12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1" t="s">
        <v>35</v>
      </c>
      <c r="F22" s="39"/>
      <c r="G22" s="39"/>
      <c r="H22" s="39"/>
      <c r="I22" s="128" t="s">
        <v>28</v>
      </c>
      <c r="J22" s="131" t="s">
        <v>19</v>
      </c>
      <c r="K22" s="39"/>
      <c r="L22" s="12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12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28" t="s">
        <v>36</v>
      </c>
      <c r="E24" s="39"/>
      <c r="F24" s="39"/>
      <c r="G24" s="39"/>
      <c r="H24" s="39"/>
      <c r="I24" s="39"/>
      <c r="J24" s="39"/>
      <c r="K24" s="39"/>
      <c r="L24" s="12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71.25" customHeight="1">
      <c r="A25" s="133"/>
      <c r="B25" s="134"/>
      <c r="C25" s="133"/>
      <c r="D25" s="133"/>
      <c r="E25" s="135" t="s">
        <v>37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12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37"/>
      <c r="E27" s="137"/>
      <c r="F27" s="137"/>
      <c r="G27" s="137"/>
      <c r="H27" s="137"/>
      <c r="I27" s="137"/>
      <c r="J27" s="137"/>
      <c r="K27" s="137"/>
      <c r="L27" s="12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38" t="s">
        <v>38</v>
      </c>
      <c r="E28" s="39"/>
      <c r="F28" s="39"/>
      <c r="G28" s="39"/>
      <c r="H28" s="39"/>
      <c r="I28" s="39"/>
      <c r="J28" s="139">
        <f>ROUND(J86, 2)</f>
        <v>0</v>
      </c>
      <c r="K28" s="39"/>
      <c r="L28" s="12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7"/>
      <c r="E29" s="137"/>
      <c r="F29" s="137"/>
      <c r="G29" s="137"/>
      <c r="H29" s="137"/>
      <c r="I29" s="137"/>
      <c r="J29" s="137"/>
      <c r="K29" s="137"/>
      <c r="L29" s="12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0" t="s">
        <v>40</v>
      </c>
      <c r="G30" s="39"/>
      <c r="H30" s="39"/>
      <c r="I30" s="140" t="s">
        <v>39</v>
      </c>
      <c r="J30" s="140" t="s">
        <v>41</v>
      </c>
      <c r="K30" s="39"/>
      <c r="L30" s="12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1" t="s">
        <v>42</v>
      </c>
      <c r="E31" s="128" t="s">
        <v>43</v>
      </c>
      <c r="F31" s="142">
        <f>ROUND((SUM(BE86:BE341)),  2)</f>
        <v>0</v>
      </c>
      <c r="G31" s="39"/>
      <c r="H31" s="39"/>
      <c r="I31" s="143">
        <v>0.20999999999999999</v>
      </c>
      <c r="J31" s="142">
        <f>ROUND(((SUM(BE86:BE341))*I31),  2)</f>
        <v>0</v>
      </c>
      <c r="K31" s="39"/>
      <c r="L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28" t="s">
        <v>44</v>
      </c>
      <c r="F32" s="142">
        <f>ROUND((SUM(BF86:BF341)),  2)</f>
        <v>0</v>
      </c>
      <c r="G32" s="39"/>
      <c r="H32" s="39"/>
      <c r="I32" s="143">
        <v>0.12</v>
      </c>
      <c r="J32" s="142">
        <f>ROUND(((SUM(BF86:BF341))*I32),  2)</f>
        <v>0</v>
      </c>
      <c r="K32" s="39"/>
      <c r="L32" s="12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28" t="s">
        <v>45</v>
      </c>
      <c r="F33" s="142">
        <f>ROUND((SUM(BG86:BG341)),  2)</f>
        <v>0</v>
      </c>
      <c r="G33" s="39"/>
      <c r="H33" s="39"/>
      <c r="I33" s="143">
        <v>0.20999999999999999</v>
      </c>
      <c r="J33" s="142">
        <f>0</f>
        <v>0</v>
      </c>
      <c r="K33" s="39"/>
      <c r="L33" s="12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28" t="s">
        <v>46</v>
      </c>
      <c r="F34" s="142">
        <f>ROUND((SUM(BH86:BH341)),  2)</f>
        <v>0</v>
      </c>
      <c r="G34" s="39"/>
      <c r="H34" s="39"/>
      <c r="I34" s="143">
        <v>0.12</v>
      </c>
      <c r="J34" s="142">
        <f>0</f>
        <v>0</v>
      </c>
      <c r="K34" s="39"/>
      <c r="L34" s="12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8" t="s">
        <v>47</v>
      </c>
      <c r="F35" s="142">
        <f>ROUND((SUM(BI86:BI341)),  2)</f>
        <v>0</v>
      </c>
      <c r="G35" s="39"/>
      <c r="H35" s="39"/>
      <c r="I35" s="143">
        <v>0</v>
      </c>
      <c r="J35" s="142">
        <f>0</f>
        <v>0</v>
      </c>
      <c r="K35" s="39"/>
      <c r="L35" s="12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12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44"/>
      <c r="D37" s="145" t="s">
        <v>48</v>
      </c>
      <c r="E37" s="146"/>
      <c r="F37" s="146"/>
      <c r="G37" s="147" t="s">
        <v>49</v>
      </c>
      <c r="H37" s="148" t="s">
        <v>50</v>
      </c>
      <c r="I37" s="146"/>
      <c r="J37" s="149">
        <f>SUM(J28:J35)</f>
        <v>0</v>
      </c>
      <c r="K37" s="150"/>
      <c r="L37" s="12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2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2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81</v>
      </c>
      <c r="D43" s="41"/>
      <c r="E43" s="41"/>
      <c r="F43" s="41"/>
      <c r="G43" s="41"/>
      <c r="H43" s="41"/>
      <c r="I43" s="41"/>
      <c r="J43" s="41"/>
      <c r="K43" s="41"/>
      <c r="L43" s="12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12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16</v>
      </c>
      <c r="D45" s="41"/>
      <c r="E45" s="41"/>
      <c r="F45" s="41"/>
      <c r="G45" s="41"/>
      <c r="H45" s="41"/>
      <c r="I45" s="41"/>
      <c r="J45" s="41"/>
      <c r="K45" s="41"/>
      <c r="L45" s="12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30" customHeight="1">
      <c r="A46" s="39"/>
      <c r="B46" s="40"/>
      <c r="C46" s="41"/>
      <c r="D46" s="41"/>
      <c r="E46" s="70" t="str">
        <f>E7</f>
        <v>Rekonstrukce krovu Obecního úřadu, Náměstí 12, 431 41 Údlice</v>
      </c>
      <c r="F46" s="41"/>
      <c r="G46" s="41"/>
      <c r="H46" s="41"/>
      <c r="I46" s="41"/>
      <c r="J46" s="41"/>
      <c r="K46" s="41"/>
      <c r="L46" s="12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2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21</v>
      </c>
      <c r="D48" s="41"/>
      <c r="E48" s="41"/>
      <c r="F48" s="28" t="str">
        <f>F10</f>
        <v xml:space="preserve"> </v>
      </c>
      <c r="G48" s="41"/>
      <c r="H48" s="41"/>
      <c r="I48" s="33" t="s">
        <v>23</v>
      </c>
      <c r="J48" s="73" t="str">
        <f>IF(J10="","",J10)</f>
        <v>2. 5. 2025</v>
      </c>
      <c r="K48" s="41"/>
      <c r="L48" s="12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12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15" customHeight="1">
      <c r="A50" s="39"/>
      <c r="B50" s="40"/>
      <c r="C50" s="33" t="s">
        <v>25</v>
      </c>
      <c r="D50" s="41"/>
      <c r="E50" s="41"/>
      <c r="F50" s="28" t="str">
        <f>E13</f>
        <v>Obec Údlice, Náměstí 12, 431 41 Údlice</v>
      </c>
      <c r="G50" s="41"/>
      <c r="H50" s="41"/>
      <c r="I50" s="33" t="s">
        <v>31</v>
      </c>
      <c r="J50" s="37" t="str">
        <f>E19</f>
        <v>Čtvrtečka Projekt</v>
      </c>
      <c r="K50" s="41"/>
      <c r="L50" s="12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5.15" customHeight="1">
      <c r="A51" s="39"/>
      <c r="B51" s="40"/>
      <c r="C51" s="33" t="s">
        <v>29</v>
      </c>
      <c r="D51" s="41"/>
      <c r="E51" s="41"/>
      <c r="F51" s="28" t="str">
        <f>IF(E16="","",E16)</f>
        <v>Vyplň údaj</v>
      </c>
      <c r="G51" s="41"/>
      <c r="H51" s="41"/>
      <c r="I51" s="33" t="s">
        <v>34</v>
      </c>
      <c r="J51" s="37" t="str">
        <f>E22</f>
        <v>Valová R.</v>
      </c>
      <c r="K51" s="41"/>
      <c r="L51" s="12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12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55" t="s">
        <v>82</v>
      </c>
      <c r="D53" s="156"/>
      <c r="E53" s="156"/>
      <c r="F53" s="156"/>
      <c r="G53" s="156"/>
      <c r="H53" s="156"/>
      <c r="I53" s="156"/>
      <c r="J53" s="157" t="s">
        <v>83</v>
      </c>
      <c r="K53" s="156"/>
      <c r="L53" s="12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12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58" t="s">
        <v>70</v>
      </c>
      <c r="D55" s="41"/>
      <c r="E55" s="41"/>
      <c r="F55" s="41"/>
      <c r="G55" s="41"/>
      <c r="H55" s="41"/>
      <c r="I55" s="41"/>
      <c r="J55" s="103">
        <f>J86</f>
        <v>0</v>
      </c>
      <c r="K55" s="41"/>
      <c r="L55" s="12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18" t="s">
        <v>84</v>
      </c>
    </row>
    <row r="56" s="9" customFormat="1" ht="24.96" customHeight="1">
      <c r="A56" s="9"/>
      <c r="B56" s="159"/>
      <c r="C56" s="160"/>
      <c r="D56" s="161" t="s">
        <v>85</v>
      </c>
      <c r="E56" s="162"/>
      <c r="F56" s="162"/>
      <c r="G56" s="162"/>
      <c r="H56" s="162"/>
      <c r="I56" s="162"/>
      <c r="J56" s="163">
        <f>J87</f>
        <v>0</v>
      </c>
      <c r="K56" s="160"/>
      <c r="L56" s="16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5"/>
      <c r="C57" s="166"/>
      <c r="D57" s="167" t="s">
        <v>86</v>
      </c>
      <c r="E57" s="168"/>
      <c r="F57" s="168"/>
      <c r="G57" s="168"/>
      <c r="H57" s="168"/>
      <c r="I57" s="168"/>
      <c r="J57" s="169">
        <f>J88</f>
        <v>0</v>
      </c>
      <c r="K57" s="166"/>
      <c r="L57" s="17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5"/>
      <c r="C58" s="166"/>
      <c r="D58" s="167" t="s">
        <v>87</v>
      </c>
      <c r="E58" s="168"/>
      <c r="F58" s="168"/>
      <c r="G58" s="168"/>
      <c r="H58" s="168"/>
      <c r="I58" s="168"/>
      <c r="J58" s="169">
        <f>J92</f>
        <v>0</v>
      </c>
      <c r="K58" s="166"/>
      <c r="L58" s="17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5"/>
      <c r="C59" s="166"/>
      <c r="D59" s="167" t="s">
        <v>88</v>
      </c>
      <c r="E59" s="168"/>
      <c r="F59" s="168"/>
      <c r="G59" s="168"/>
      <c r="H59" s="168"/>
      <c r="I59" s="168"/>
      <c r="J59" s="169">
        <f>J108</f>
        <v>0</v>
      </c>
      <c r="K59" s="166"/>
      <c r="L59" s="17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5"/>
      <c r="C60" s="166"/>
      <c r="D60" s="167" t="s">
        <v>89</v>
      </c>
      <c r="E60" s="168"/>
      <c r="F60" s="168"/>
      <c r="G60" s="168"/>
      <c r="H60" s="168"/>
      <c r="I60" s="168"/>
      <c r="J60" s="169">
        <f>J152</f>
        <v>0</v>
      </c>
      <c r="K60" s="166"/>
      <c r="L60" s="17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9" customFormat="1" ht="24.96" customHeight="1">
      <c r="A61" s="9"/>
      <c r="B61" s="159"/>
      <c r="C61" s="160"/>
      <c r="D61" s="161" t="s">
        <v>90</v>
      </c>
      <c r="E61" s="162"/>
      <c r="F61" s="162"/>
      <c r="G61" s="162"/>
      <c r="H61" s="162"/>
      <c r="I61" s="162"/>
      <c r="J61" s="163">
        <f>J170</f>
        <v>0</v>
      </c>
      <c r="K61" s="160"/>
      <c r="L61" s="164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65"/>
      <c r="C62" s="166"/>
      <c r="D62" s="167" t="s">
        <v>91</v>
      </c>
      <c r="E62" s="168"/>
      <c r="F62" s="168"/>
      <c r="G62" s="168"/>
      <c r="H62" s="168"/>
      <c r="I62" s="168"/>
      <c r="J62" s="169">
        <f>J171</f>
        <v>0</v>
      </c>
      <c r="K62" s="166"/>
      <c r="L62" s="17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5"/>
      <c r="C63" s="166"/>
      <c r="D63" s="167" t="s">
        <v>92</v>
      </c>
      <c r="E63" s="168"/>
      <c r="F63" s="168"/>
      <c r="G63" s="168"/>
      <c r="H63" s="168"/>
      <c r="I63" s="168"/>
      <c r="J63" s="169">
        <f>J314</f>
        <v>0</v>
      </c>
      <c r="K63" s="166"/>
      <c r="L63" s="17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59"/>
      <c r="C64" s="160"/>
      <c r="D64" s="161" t="s">
        <v>93</v>
      </c>
      <c r="E64" s="162"/>
      <c r="F64" s="162"/>
      <c r="G64" s="162"/>
      <c r="H64" s="162"/>
      <c r="I64" s="162"/>
      <c r="J64" s="163">
        <f>J328</f>
        <v>0</v>
      </c>
      <c r="K64" s="160"/>
      <c r="L64" s="16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65"/>
      <c r="C65" s="166"/>
      <c r="D65" s="167" t="s">
        <v>94</v>
      </c>
      <c r="E65" s="168"/>
      <c r="F65" s="168"/>
      <c r="G65" s="168"/>
      <c r="H65" s="168"/>
      <c r="I65" s="168"/>
      <c r="J65" s="169">
        <f>J329</f>
        <v>0</v>
      </c>
      <c r="K65" s="166"/>
      <c r="L65" s="17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5"/>
      <c r="C66" s="166"/>
      <c r="D66" s="167" t="s">
        <v>95</v>
      </c>
      <c r="E66" s="168"/>
      <c r="F66" s="168"/>
      <c r="G66" s="168"/>
      <c r="H66" s="168"/>
      <c r="I66" s="168"/>
      <c r="J66" s="169">
        <f>J333</f>
        <v>0</v>
      </c>
      <c r="K66" s="166"/>
      <c r="L66" s="17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5"/>
      <c r="C67" s="166"/>
      <c r="D67" s="167" t="s">
        <v>96</v>
      </c>
      <c r="E67" s="168"/>
      <c r="F67" s="168"/>
      <c r="G67" s="168"/>
      <c r="H67" s="168"/>
      <c r="I67" s="168"/>
      <c r="J67" s="169">
        <f>J336</f>
        <v>0</v>
      </c>
      <c r="K67" s="166"/>
      <c r="L67" s="17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5"/>
      <c r="C68" s="166"/>
      <c r="D68" s="167" t="s">
        <v>97</v>
      </c>
      <c r="E68" s="168"/>
      <c r="F68" s="168"/>
      <c r="G68" s="168"/>
      <c r="H68" s="168"/>
      <c r="I68" s="168"/>
      <c r="J68" s="169">
        <f>J339</f>
        <v>0</v>
      </c>
      <c r="K68" s="166"/>
      <c r="L68" s="17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2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2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2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98</v>
      </c>
      <c r="D75" s="41"/>
      <c r="E75" s="41"/>
      <c r="F75" s="41"/>
      <c r="G75" s="41"/>
      <c r="H75" s="41"/>
      <c r="I75" s="41"/>
      <c r="J75" s="41"/>
      <c r="K75" s="41"/>
      <c r="L75" s="12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2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2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30" customHeight="1">
      <c r="A78" s="39"/>
      <c r="B78" s="40"/>
      <c r="C78" s="41"/>
      <c r="D78" s="41"/>
      <c r="E78" s="70" t="str">
        <f>E7</f>
        <v>Rekonstrukce krovu Obecního úřadu, Náměstí 12, 431 41 Údlice</v>
      </c>
      <c r="F78" s="41"/>
      <c r="G78" s="41"/>
      <c r="H78" s="41"/>
      <c r="I78" s="41"/>
      <c r="J78" s="41"/>
      <c r="K78" s="41"/>
      <c r="L78" s="12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2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F10</f>
        <v xml:space="preserve"> </v>
      </c>
      <c r="G80" s="41"/>
      <c r="H80" s="41"/>
      <c r="I80" s="33" t="s">
        <v>23</v>
      </c>
      <c r="J80" s="73" t="str">
        <f>IF(J10="","",J10)</f>
        <v>2. 5. 2025</v>
      </c>
      <c r="K80" s="41"/>
      <c r="L80" s="12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2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E13</f>
        <v>Obec Údlice, Náměstí 12, 431 41 Údlice</v>
      </c>
      <c r="G82" s="41"/>
      <c r="H82" s="41"/>
      <c r="I82" s="33" t="s">
        <v>31</v>
      </c>
      <c r="J82" s="37" t="str">
        <f>E19</f>
        <v>Čtvrtečka Projekt</v>
      </c>
      <c r="K82" s="41"/>
      <c r="L82" s="12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29</v>
      </c>
      <c r="D83" s="41"/>
      <c r="E83" s="41"/>
      <c r="F83" s="28" t="str">
        <f>IF(E16="","",E16)</f>
        <v>Vyplň údaj</v>
      </c>
      <c r="G83" s="41"/>
      <c r="H83" s="41"/>
      <c r="I83" s="33" t="s">
        <v>34</v>
      </c>
      <c r="J83" s="37" t="str">
        <f>E22</f>
        <v>Valová R.</v>
      </c>
      <c r="K83" s="41"/>
      <c r="L83" s="12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2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71"/>
      <c r="B85" s="172"/>
      <c r="C85" s="173" t="s">
        <v>99</v>
      </c>
      <c r="D85" s="174" t="s">
        <v>57</v>
      </c>
      <c r="E85" s="174" t="s">
        <v>53</v>
      </c>
      <c r="F85" s="174" t="s">
        <v>54</v>
      </c>
      <c r="G85" s="174" t="s">
        <v>100</v>
      </c>
      <c r="H85" s="174" t="s">
        <v>101</v>
      </c>
      <c r="I85" s="174" t="s">
        <v>102</v>
      </c>
      <c r="J85" s="174" t="s">
        <v>83</v>
      </c>
      <c r="K85" s="175" t="s">
        <v>103</v>
      </c>
      <c r="L85" s="176"/>
      <c r="M85" s="93" t="s">
        <v>19</v>
      </c>
      <c r="N85" s="94" t="s">
        <v>42</v>
      </c>
      <c r="O85" s="94" t="s">
        <v>104</v>
      </c>
      <c r="P85" s="94" t="s">
        <v>105</v>
      </c>
      <c r="Q85" s="94" t="s">
        <v>106</v>
      </c>
      <c r="R85" s="94" t="s">
        <v>107</v>
      </c>
      <c r="S85" s="94" t="s">
        <v>108</v>
      </c>
      <c r="T85" s="95" t="s">
        <v>109</v>
      </c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</row>
    <row r="86" s="2" customFormat="1" ht="22.8" customHeight="1">
      <c r="A86" s="39"/>
      <c r="B86" s="40"/>
      <c r="C86" s="100" t="s">
        <v>110</v>
      </c>
      <c r="D86" s="41"/>
      <c r="E86" s="41"/>
      <c r="F86" s="41"/>
      <c r="G86" s="41"/>
      <c r="H86" s="41"/>
      <c r="I86" s="41"/>
      <c r="J86" s="177">
        <f>BK86</f>
        <v>0</v>
      </c>
      <c r="K86" s="41"/>
      <c r="L86" s="45"/>
      <c r="M86" s="96"/>
      <c r="N86" s="178"/>
      <c r="O86" s="97"/>
      <c r="P86" s="179">
        <f>P87+P170+P328</f>
        <v>0</v>
      </c>
      <c r="Q86" s="97"/>
      <c r="R86" s="179">
        <f>R87+R170+R328</f>
        <v>21.327359819999998</v>
      </c>
      <c r="S86" s="97"/>
      <c r="T86" s="180">
        <f>T87+T170+T328</f>
        <v>17.4114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71</v>
      </c>
      <c r="AU86" s="18" t="s">
        <v>84</v>
      </c>
      <c r="BK86" s="181">
        <f>BK87+BK170+BK328</f>
        <v>0</v>
      </c>
    </row>
    <row r="87" s="12" customFormat="1" ht="25.92" customHeight="1">
      <c r="A87" s="12"/>
      <c r="B87" s="182"/>
      <c r="C87" s="183"/>
      <c r="D87" s="184" t="s">
        <v>71</v>
      </c>
      <c r="E87" s="185" t="s">
        <v>111</v>
      </c>
      <c r="F87" s="185" t="s">
        <v>112</v>
      </c>
      <c r="G87" s="183"/>
      <c r="H87" s="183"/>
      <c r="I87" s="186"/>
      <c r="J87" s="187">
        <f>BK87</f>
        <v>0</v>
      </c>
      <c r="K87" s="183"/>
      <c r="L87" s="188"/>
      <c r="M87" s="189"/>
      <c r="N87" s="190"/>
      <c r="O87" s="190"/>
      <c r="P87" s="191">
        <f>P88+P92+P108+P152</f>
        <v>0</v>
      </c>
      <c r="Q87" s="190"/>
      <c r="R87" s="191">
        <f>R88+R92+R108+R152</f>
        <v>2.1942675199999999</v>
      </c>
      <c r="S87" s="190"/>
      <c r="T87" s="192">
        <f>T88+T92+T108+T152</f>
        <v>1.6994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3" t="s">
        <v>77</v>
      </c>
      <c r="AT87" s="194" t="s">
        <v>71</v>
      </c>
      <c r="AU87" s="194" t="s">
        <v>72</v>
      </c>
      <c r="AY87" s="193" t="s">
        <v>113</v>
      </c>
      <c r="BK87" s="195">
        <f>BK88+BK92+BK108+BK152</f>
        <v>0</v>
      </c>
    </row>
    <row r="88" s="12" customFormat="1" ht="22.8" customHeight="1">
      <c r="A88" s="12"/>
      <c r="B88" s="182"/>
      <c r="C88" s="183"/>
      <c r="D88" s="184" t="s">
        <v>71</v>
      </c>
      <c r="E88" s="196" t="s">
        <v>114</v>
      </c>
      <c r="F88" s="196" t="s">
        <v>115</v>
      </c>
      <c r="G88" s="183"/>
      <c r="H88" s="183"/>
      <c r="I88" s="186"/>
      <c r="J88" s="197">
        <f>BK88</f>
        <v>0</v>
      </c>
      <c r="K88" s="183"/>
      <c r="L88" s="188"/>
      <c r="M88" s="189"/>
      <c r="N88" s="190"/>
      <c r="O88" s="190"/>
      <c r="P88" s="191">
        <f>SUM(P89:P91)</f>
        <v>0</v>
      </c>
      <c r="Q88" s="190"/>
      <c r="R88" s="191">
        <f>SUM(R89:R91)</f>
        <v>0.48083999999999999</v>
      </c>
      <c r="S88" s="190"/>
      <c r="T88" s="192">
        <f>SUM(T89:T91)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3" t="s">
        <v>77</v>
      </c>
      <c r="AT88" s="194" t="s">
        <v>71</v>
      </c>
      <c r="AU88" s="194" t="s">
        <v>77</v>
      </c>
      <c r="AY88" s="193" t="s">
        <v>113</v>
      </c>
      <c r="BK88" s="195">
        <f>SUM(BK89:BK91)</f>
        <v>0</v>
      </c>
    </row>
    <row r="89" s="2" customFormat="1" ht="16.5" customHeight="1">
      <c r="A89" s="39"/>
      <c r="B89" s="40"/>
      <c r="C89" s="198" t="s">
        <v>77</v>
      </c>
      <c r="D89" s="198" t="s">
        <v>116</v>
      </c>
      <c r="E89" s="199" t="s">
        <v>117</v>
      </c>
      <c r="F89" s="200" t="s">
        <v>118</v>
      </c>
      <c r="G89" s="201" t="s">
        <v>119</v>
      </c>
      <c r="H89" s="202">
        <v>2</v>
      </c>
      <c r="I89" s="203"/>
      <c r="J89" s="204">
        <f>ROUND(I89*H89,2)</f>
        <v>0</v>
      </c>
      <c r="K89" s="200" t="s">
        <v>19</v>
      </c>
      <c r="L89" s="45"/>
      <c r="M89" s="205" t="s">
        <v>19</v>
      </c>
      <c r="N89" s="206" t="s">
        <v>43</v>
      </c>
      <c r="O89" s="85"/>
      <c r="P89" s="207">
        <f>O89*H89</f>
        <v>0</v>
      </c>
      <c r="Q89" s="207">
        <v>0.24042</v>
      </c>
      <c r="R89" s="207">
        <f>Q89*H89</f>
        <v>0.48083999999999999</v>
      </c>
      <c r="S89" s="207">
        <v>0</v>
      </c>
      <c r="T89" s="208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09" t="s">
        <v>120</v>
      </c>
      <c r="AT89" s="209" t="s">
        <v>116</v>
      </c>
      <c r="AU89" s="209" t="s">
        <v>79</v>
      </c>
      <c r="AY89" s="18" t="s">
        <v>113</v>
      </c>
      <c r="BE89" s="210">
        <f>IF(N89="základní",J89,0)</f>
        <v>0</v>
      </c>
      <c r="BF89" s="210">
        <f>IF(N89="snížená",J89,0)</f>
        <v>0</v>
      </c>
      <c r="BG89" s="210">
        <f>IF(N89="zákl. přenesená",J89,0)</f>
        <v>0</v>
      </c>
      <c r="BH89" s="210">
        <f>IF(N89="sníž. přenesená",J89,0)</f>
        <v>0</v>
      </c>
      <c r="BI89" s="210">
        <f>IF(N89="nulová",J89,0)</f>
        <v>0</v>
      </c>
      <c r="BJ89" s="18" t="s">
        <v>77</v>
      </c>
      <c r="BK89" s="210">
        <f>ROUND(I89*H89,2)</f>
        <v>0</v>
      </c>
      <c r="BL89" s="18" t="s">
        <v>120</v>
      </c>
      <c r="BM89" s="209" t="s">
        <v>121</v>
      </c>
    </row>
    <row r="90" s="2" customFormat="1">
      <c r="A90" s="39"/>
      <c r="B90" s="40"/>
      <c r="C90" s="41"/>
      <c r="D90" s="211" t="s">
        <v>122</v>
      </c>
      <c r="E90" s="41"/>
      <c r="F90" s="212" t="s">
        <v>118</v>
      </c>
      <c r="G90" s="41"/>
      <c r="H90" s="41"/>
      <c r="I90" s="213"/>
      <c r="J90" s="41"/>
      <c r="K90" s="41"/>
      <c r="L90" s="45"/>
      <c r="M90" s="214"/>
      <c r="N90" s="215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122</v>
      </c>
      <c r="AU90" s="18" t="s">
        <v>79</v>
      </c>
    </row>
    <row r="91" s="2" customFormat="1">
      <c r="A91" s="39"/>
      <c r="B91" s="40"/>
      <c r="C91" s="41"/>
      <c r="D91" s="211" t="s">
        <v>123</v>
      </c>
      <c r="E91" s="41"/>
      <c r="F91" s="216" t="s">
        <v>124</v>
      </c>
      <c r="G91" s="41"/>
      <c r="H91" s="41"/>
      <c r="I91" s="213"/>
      <c r="J91" s="41"/>
      <c r="K91" s="41"/>
      <c r="L91" s="45"/>
      <c r="M91" s="214"/>
      <c r="N91" s="215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123</v>
      </c>
      <c r="AU91" s="18" t="s">
        <v>79</v>
      </c>
    </row>
    <row r="92" s="12" customFormat="1" ht="22.8" customHeight="1">
      <c r="A92" s="12"/>
      <c r="B92" s="182"/>
      <c r="C92" s="183"/>
      <c r="D92" s="184" t="s">
        <v>71</v>
      </c>
      <c r="E92" s="196" t="s">
        <v>120</v>
      </c>
      <c r="F92" s="196" t="s">
        <v>125</v>
      </c>
      <c r="G92" s="183"/>
      <c r="H92" s="183"/>
      <c r="I92" s="186"/>
      <c r="J92" s="197">
        <f>BK92</f>
        <v>0</v>
      </c>
      <c r="K92" s="183"/>
      <c r="L92" s="188"/>
      <c r="M92" s="189"/>
      <c r="N92" s="190"/>
      <c r="O92" s="190"/>
      <c r="P92" s="191">
        <f>SUM(P93:P107)</f>
        <v>0</v>
      </c>
      <c r="Q92" s="190"/>
      <c r="R92" s="191">
        <f>SUM(R93:R107)</f>
        <v>1.71342752</v>
      </c>
      <c r="S92" s="190"/>
      <c r="T92" s="192">
        <f>SUM(T93:T107)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3" t="s">
        <v>77</v>
      </c>
      <c r="AT92" s="194" t="s">
        <v>71</v>
      </c>
      <c r="AU92" s="194" t="s">
        <v>77</v>
      </c>
      <c r="AY92" s="193" t="s">
        <v>113</v>
      </c>
      <c r="BK92" s="195">
        <f>SUM(BK93:BK107)</f>
        <v>0</v>
      </c>
    </row>
    <row r="93" s="2" customFormat="1" ht="16.5" customHeight="1">
      <c r="A93" s="39"/>
      <c r="B93" s="40"/>
      <c r="C93" s="198" t="s">
        <v>79</v>
      </c>
      <c r="D93" s="198" t="s">
        <v>116</v>
      </c>
      <c r="E93" s="199" t="s">
        <v>126</v>
      </c>
      <c r="F93" s="200" t="s">
        <v>127</v>
      </c>
      <c r="G93" s="201" t="s">
        <v>128</v>
      </c>
      <c r="H93" s="202">
        <v>0.64800000000000002</v>
      </c>
      <c r="I93" s="203"/>
      <c r="J93" s="204">
        <f>ROUND(I93*H93,2)</f>
        <v>0</v>
      </c>
      <c r="K93" s="200" t="s">
        <v>129</v>
      </c>
      <c r="L93" s="45"/>
      <c r="M93" s="205" t="s">
        <v>19</v>
      </c>
      <c r="N93" s="206" t="s">
        <v>43</v>
      </c>
      <c r="O93" s="85"/>
      <c r="P93" s="207">
        <f>O93*H93</f>
        <v>0</v>
      </c>
      <c r="Q93" s="207">
        <v>2.5019800000000001</v>
      </c>
      <c r="R93" s="207">
        <f>Q93*H93</f>
        <v>1.62128304</v>
      </c>
      <c r="S93" s="207">
        <v>0</v>
      </c>
      <c r="T93" s="208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9" t="s">
        <v>120</v>
      </c>
      <c r="AT93" s="209" t="s">
        <v>116</v>
      </c>
      <c r="AU93" s="209" t="s">
        <v>79</v>
      </c>
      <c r="AY93" s="18" t="s">
        <v>113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8" t="s">
        <v>77</v>
      </c>
      <c r="BK93" s="210">
        <f>ROUND(I93*H93,2)</f>
        <v>0</v>
      </c>
      <c r="BL93" s="18" t="s">
        <v>120</v>
      </c>
      <c r="BM93" s="209" t="s">
        <v>130</v>
      </c>
    </row>
    <row r="94" s="2" customFormat="1">
      <c r="A94" s="39"/>
      <c r="B94" s="40"/>
      <c r="C94" s="41"/>
      <c r="D94" s="211" t="s">
        <v>122</v>
      </c>
      <c r="E94" s="41"/>
      <c r="F94" s="212" t="s">
        <v>131</v>
      </c>
      <c r="G94" s="41"/>
      <c r="H94" s="41"/>
      <c r="I94" s="213"/>
      <c r="J94" s="41"/>
      <c r="K94" s="41"/>
      <c r="L94" s="45"/>
      <c r="M94" s="214"/>
      <c r="N94" s="215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122</v>
      </c>
      <c r="AU94" s="18" t="s">
        <v>79</v>
      </c>
    </row>
    <row r="95" s="2" customFormat="1">
      <c r="A95" s="39"/>
      <c r="B95" s="40"/>
      <c r="C95" s="41"/>
      <c r="D95" s="217" t="s">
        <v>132</v>
      </c>
      <c r="E95" s="41"/>
      <c r="F95" s="218" t="s">
        <v>133</v>
      </c>
      <c r="G95" s="41"/>
      <c r="H95" s="41"/>
      <c r="I95" s="213"/>
      <c r="J95" s="41"/>
      <c r="K95" s="41"/>
      <c r="L95" s="45"/>
      <c r="M95" s="214"/>
      <c r="N95" s="215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132</v>
      </c>
      <c r="AU95" s="18" t="s">
        <v>79</v>
      </c>
    </row>
    <row r="96" s="13" customFormat="1">
      <c r="A96" s="13"/>
      <c r="B96" s="219"/>
      <c r="C96" s="220"/>
      <c r="D96" s="211" t="s">
        <v>134</v>
      </c>
      <c r="E96" s="221" t="s">
        <v>19</v>
      </c>
      <c r="F96" s="222" t="s">
        <v>135</v>
      </c>
      <c r="G96" s="220"/>
      <c r="H96" s="223">
        <v>0.64800000000000002</v>
      </c>
      <c r="I96" s="224"/>
      <c r="J96" s="220"/>
      <c r="K96" s="220"/>
      <c r="L96" s="225"/>
      <c r="M96" s="226"/>
      <c r="N96" s="227"/>
      <c r="O96" s="227"/>
      <c r="P96" s="227"/>
      <c r="Q96" s="227"/>
      <c r="R96" s="227"/>
      <c r="S96" s="227"/>
      <c r="T96" s="22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29" t="s">
        <v>134</v>
      </c>
      <c r="AU96" s="229" t="s">
        <v>79</v>
      </c>
      <c r="AV96" s="13" t="s">
        <v>79</v>
      </c>
      <c r="AW96" s="13" t="s">
        <v>33</v>
      </c>
      <c r="AX96" s="13" t="s">
        <v>77</v>
      </c>
      <c r="AY96" s="229" t="s">
        <v>113</v>
      </c>
    </row>
    <row r="97" s="2" customFormat="1" ht="16.5" customHeight="1">
      <c r="A97" s="39"/>
      <c r="B97" s="40"/>
      <c r="C97" s="198" t="s">
        <v>114</v>
      </c>
      <c r="D97" s="198" t="s">
        <v>116</v>
      </c>
      <c r="E97" s="199" t="s">
        <v>136</v>
      </c>
      <c r="F97" s="200" t="s">
        <v>137</v>
      </c>
      <c r="G97" s="201" t="s">
        <v>138</v>
      </c>
      <c r="H97" s="202">
        <v>2.1600000000000001</v>
      </c>
      <c r="I97" s="203"/>
      <c r="J97" s="204">
        <f>ROUND(I97*H97,2)</f>
        <v>0</v>
      </c>
      <c r="K97" s="200" t="s">
        <v>129</v>
      </c>
      <c r="L97" s="45"/>
      <c r="M97" s="205" t="s">
        <v>19</v>
      </c>
      <c r="N97" s="206" t="s">
        <v>43</v>
      </c>
      <c r="O97" s="85"/>
      <c r="P97" s="207">
        <f>O97*H97</f>
        <v>0</v>
      </c>
      <c r="Q97" s="207">
        <v>0.011169999999999999</v>
      </c>
      <c r="R97" s="207">
        <f>Q97*H97</f>
        <v>0.024127200000000001</v>
      </c>
      <c r="S97" s="207">
        <v>0</v>
      </c>
      <c r="T97" s="208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9" t="s">
        <v>120</v>
      </c>
      <c r="AT97" s="209" t="s">
        <v>116</v>
      </c>
      <c r="AU97" s="209" t="s">
        <v>79</v>
      </c>
      <c r="AY97" s="18" t="s">
        <v>113</v>
      </c>
      <c r="BE97" s="210">
        <f>IF(N97="základní",J97,0)</f>
        <v>0</v>
      </c>
      <c r="BF97" s="210">
        <f>IF(N97="snížená",J97,0)</f>
        <v>0</v>
      </c>
      <c r="BG97" s="210">
        <f>IF(N97="zákl. přenesená",J97,0)</f>
        <v>0</v>
      </c>
      <c r="BH97" s="210">
        <f>IF(N97="sníž. přenesená",J97,0)</f>
        <v>0</v>
      </c>
      <c r="BI97" s="210">
        <f>IF(N97="nulová",J97,0)</f>
        <v>0</v>
      </c>
      <c r="BJ97" s="18" t="s">
        <v>77</v>
      </c>
      <c r="BK97" s="210">
        <f>ROUND(I97*H97,2)</f>
        <v>0</v>
      </c>
      <c r="BL97" s="18" t="s">
        <v>120</v>
      </c>
      <c r="BM97" s="209" t="s">
        <v>139</v>
      </c>
    </row>
    <row r="98" s="2" customFormat="1">
      <c r="A98" s="39"/>
      <c r="B98" s="40"/>
      <c r="C98" s="41"/>
      <c r="D98" s="211" t="s">
        <v>122</v>
      </c>
      <c r="E98" s="41"/>
      <c r="F98" s="212" t="s">
        <v>140</v>
      </c>
      <c r="G98" s="41"/>
      <c r="H98" s="41"/>
      <c r="I98" s="213"/>
      <c r="J98" s="41"/>
      <c r="K98" s="41"/>
      <c r="L98" s="45"/>
      <c r="M98" s="214"/>
      <c r="N98" s="215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122</v>
      </c>
      <c r="AU98" s="18" t="s">
        <v>79</v>
      </c>
    </row>
    <row r="99" s="2" customFormat="1">
      <c r="A99" s="39"/>
      <c r="B99" s="40"/>
      <c r="C99" s="41"/>
      <c r="D99" s="217" t="s">
        <v>132</v>
      </c>
      <c r="E99" s="41"/>
      <c r="F99" s="218" t="s">
        <v>141</v>
      </c>
      <c r="G99" s="41"/>
      <c r="H99" s="41"/>
      <c r="I99" s="213"/>
      <c r="J99" s="41"/>
      <c r="K99" s="41"/>
      <c r="L99" s="45"/>
      <c r="M99" s="214"/>
      <c r="N99" s="215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132</v>
      </c>
      <c r="AU99" s="18" t="s">
        <v>79</v>
      </c>
    </row>
    <row r="100" s="13" customFormat="1">
      <c r="A100" s="13"/>
      <c r="B100" s="219"/>
      <c r="C100" s="220"/>
      <c r="D100" s="211" t="s">
        <v>134</v>
      </c>
      <c r="E100" s="221" t="s">
        <v>19</v>
      </c>
      <c r="F100" s="222" t="s">
        <v>142</v>
      </c>
      <c r="G100" s="220"/>
      <c r="H100" s="223">
        <v>2.1600000000000001</v>
      </c>
      <c r="I100" s="224"/>
      <c r="J100" s="220"/>
      <c r="K100" s="220"/>
      <c r="L100" s="225"/>
      <c r="M100" s="226"/>
      <c r="N100" s="227"/>
      <c r="O100" s="227"/>
      <c r="P100" s="227"/>
      <c r="Q100" s="227"/>
      <c r="R100" s="227"/>
      <c r="S100" s="227"/>
      <c r="T100" s="22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9" t="s">
        <v>134</v>
      </c>
      <c r="AU100" s="229" t="s">
        <v>79</v>
      </c>
      <c r="AV100" s="13" t="s">
        <v>79</v>
      </c>
      <c r="AW100" s="13" t="s">
        <v>33</v>
      </c>
      <c r="AX100" s="13" t="s">
        <v>77</v>
      </c>
      <c r="AY100" s="229" t="s">
        <v>113</v>
      </c>
    </row>
    <row r="101" s="2" customFormat="1" ht="16.5" customHeight="1">
      <c r="A101" s="39"/>
      <c r="B101" s="40"/>
      <c r="C101" s="198" t="s">
        <v>120</v>
      </c>
      <c r="D101" s="198" t="s">
        <v>116</v>
      </c>
      <c r="E101" s="199" t="s">
        <v>143</v>
      </c>
      <c r="F101" s="200" t="s">
        <v>144</v>
      </c>
      <c r="G101" s="201" t="s">
        <v>138</v>
      </c>
      <c r="H101" s="202">
        <v>2.1600000000000001</v>
      </c>
      <c r="I101" s="203"/>
      <c r="J101" s="204">
        <f>ROUND(I101*H101,2)</f>
        <v>0</v>
      </c>
      <c r="K101" s="200" t="s">
        <v>129</v>
      </c>
      <c r="L101" s="45"/>
      <c r="M101" s="205" t="s">
        <v>19</v>
      </c>
      <c r="N101" s="206" t="s">
        <v>43</v>
      </c>
      <c r="O101" s="85"/>
      <c r="P101" s="207">
        <f>O101*H101</f>
        <v>0</v>
      </c>
      <c r="Q101" s="207">
        <v>0</v>
      </c>
      <c r="R101" s="207">
        <f>Q101*H101</f>
        <v>0</v>
      </c>
      <c r="S101" s="207">
        <v>0</v>
      </c>
      <c r="T101" s="208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09" t="s">
        <v>120</v>
      </c>
      <c r="AT101" s="209" t="s">
        <v>116</v>
      </c>
      <c r="AU101" s="209" t="s">
        <v>79</v>
      </c>
      <c r="AY101" s="18" t="s">
        <v>113</v>
      </c>
      <c r="BE101" s="210">
        <f>IF(N101="základní",J101,0)</f>
        <v>0</v>
      </c>
      <c r="BF101" s="210">
        <f>IF(N101="snížená",J101,0)</f>
        <v>0</v>
      </c>
      <c r="BG101" s="210">
        <f>IF(N101="zákl. přenesená",J101,0)</f>
        <v>0</v>
      </c>
      <c r="BH101" s="210">
        <f>IF(N101="sníž. přenesená",J101,0)</f>
        <v>0</v>
      </c>
      <c r="BI101" s="210">
        <f>IF(N101="nulová",J101,0)</f>
        <v>0</v>
      </c>
      <c r="BJ101" s="18" t="s">
        <v>77</v>
      </c>
      <c r="BK101" s="210">
        <f>ROUND(I101*H101,2)</f>
        <v>0</v>
      </c>
      <c r="BL101" s="18" t="s">
        <v>120</v>
      </c>
      <c r="BM101" s="209" t="s">
        <v>145</v>
      </c>
    </row>
    <row r="102" s="2" customFormat="1">
      <c r="A102" s="39"/>
      <c r="B102" s="40"/>
      <c r="C102" s="41"/>
      <c r="D102" s="211" t="s">
        <v>122</v>
      </c>
      <c r="E102" s="41"/>
      <c r="F102" s="212" t="s">
        <v>146</v>
      </c>
      <c r="G102" s="41"/>
      <c r="H102" s="41"/>
      <c r="I102" s="213"/>
      <c r="J102" s="41"/>
      <c r="K102" s="41"/>
      <c r="L102" s="45"/>
      <c r="M102" s="214"/>
      <c r="N102" s="215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122</v>
      </c>
      <c r="AU102" s="18" t="s">
        <v>79</v>
      </c>
    </row>
    <row r="103" s="2" customFormat="1">
      <c r="A103" s="39"/>
      <c r="B103" s="40"/>
      <c r="C103" s="41"/>
      <c r="D103" s="217" t="s">
        <v>132</v>
      </c>
      <c r="E103" s="41"/>
      <c r="F103" s="218" t="s">
        <v>147</v>
      </c>
      <c r="G103" s="41"/>
      <c r="H103" s="41"/>
      <c r="I103" s="213"/>
      <c r="J103" s="41"/>
      <c r="K103" s="41"/>
      <c r="L103" s="45"/>
      <c r="M103" s="214"/>
      <c r="N103" s="215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132</v>
      </c>
      <c r="AU103" s="18" t="s">
        <v>79</v>
      </c>
    </row>
    <row r="104" s="2" customFormat="1" ht="21.75" customHeight="1">
      <c r="A104" s="39"/>
      <c r="B104" s="40"/>
      <c r="C104" s="198" t="s">
        <v>148</v>
      </c>
      <c r="D104" s="198" t="s">
        <v>116</v>
      </c>
      <c r="E104" s="199" t="s">
        <v>149</v>
      </c>
      <c r="F104" s="200" t="s">
        <v>150</v>
      </c>
      <c r="G104" s="201" t="s">
        <v>151</v>
      </c>
      <c r="H104" s="202">
        <v>0.064000000000000001</v>
      </c>
      <c r="I104" s="203"/>
      <c r="J104" s="204">
        <f>ROUND(I104*H104,2)</f>
        <v>0</v>
      </c>
      <c r="K104" s="200" t="s">
        <v>129</v>
      </c>
      <c r="L104" s="45"/>
      <c r="M104" s="205" t="s">
        <v>19</v>
      </c>
      <c r="N104" s="206" t="s">
        <v>43</v>
      </c>
      <c r="O104" s="85"/>
      <c r="P104" s="207">
        <f>O104*H104</f>
        <v>0</v>
      </c>
      <c r="Q104" s="207">
        <v>1.06277</v>
      </c>
      <c r="R104" s="207">
        <f>Q104*H104</f>
        <v>0.068017279999999999</v>
      </c>
      <c r="S104" s="207">
        <v>0</v>
      </c>
      <c r="T104" s="208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9" t="s">
        <v>120</v>
      </c>
      <c r="AT104" s="209" t="s">
        <v>116</v>
      </c>
      <c r="AU104" s="209" t="s">
        <v>79</v>
      </c>
      <c r="AY104" s="18" t="s">
        <v>113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8" t="s">
        <v>77</v>
      </c>
      <c r="BK104" s="210">
        <f>ROUND(I104*H104,2)</f>
        <v>0</v>
      </c>
      <c r="BL104" s="18" t="s">
        <v>120</v>
      </c>
      <c r="BM104" s="209" t="s">
        <v>152</v>
      </c>
    </row>
    <row r="105" s="2" customFormat="1">
      <c r="A105" s="39"/>
      <c r="B105" s="40"/>
      <c r="C105" s="41"/>
      <c r="D105" s="211" t="s">
        <v>122</v>
      </c>
      <c r="E105" s="41"/>
      <c r="F105" s="212" t="s">
        <v>153</v>
      </c>
      <c r="G105" s="41"/>
      <c r="H105" s="41"/>
      <c r="I105" s="213"/>
      <c r="J105" s="41"/>
      <c r="K105" s="41"/>
      <c r="L105" s="45"/>
      <c r="M105" s="214"/>
      <c r="N105" s="215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122</v>
      </c>
      <c r="AU105" s="18" t="s">
        <v>79</v>
      </c>
    </row>
    <row r="106" s="2" customFormat="1">
      <c r="A106" s="39"/>
      <c r="B106" s="40"/>
      <c r="C106" s="41"/>
      <c r="D106" s="217" t="s">
        <v>132</v>
      </c>
      <c r="E106" s="41"/>
      <c r="F106" s="218" t="s">
        <v>154</v>
      </c>
      <c r="G106" s="41"/>
      <c r="H106" s="41"/>
      <c r="I106" s="213"/>
      <c r="J106" s="41"/>
      <c r="K106" s="41"/>
      <c r="L106" s="45"/>
      <c r="M106" s="214"/>
      <c r="N106" s="215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132</v>
      </c>
      <c r="AU106" s="18" t="s">
        <v>79</v>
      </c>
    </row>
    <row r="107" s="13" customFormat="1">
      <c r="A107" s="13"/>
      <c r="B107" s="219"/>
      <c r="C107" s="220"/>
      <c r="D107" s="211" t="s">
        <v>134</v>
      </c>
      <c r="E107" s="221" t="s">
        <v>19</v>
      </c>
      <c r="F107" s="222" t="s">
        <v>155</v>
      </c>
      <c r="G107" s="220"/>
      <c r="H107" s="223">
        <v>0.064000000000000001</v>
      </c>
      <c r="I107" s="224"/>
      <c r="J107" s="220"/>
      <c r="K107" s="220"/>
      <c r="L107" s="225"/>
      <c r="M107" s="226"/>
      <c r="N107" s="227"/>
      <c r="O107" s="227"/>
      <c r="P107" s="227"/>
      <c r="Q107" s="227"/>
      <c r="R107" s="227"/>
      <c r="S107" s="227"/>
      <c r="T107" s="22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9" t="s">
        <v>134</v>
      </c>
      <c r="AU107" s="229" t="s">
        <v>79</v>
      </c>
      <c r="AV107" s="13" t="s">
        <v>79</v>
      </c>
      <c r="AW107" s="13" t="s">
        <v>33</v>
      </c>
      <c r="AX107" s="13" t="s">
        <v>77</v>
      </c>
      <c r="AY107" s="229" t="s">
        <v>113</v>
      </c>
    </row>
    <row r="108" s="12" customFormat="1" ht="22.8" customHeight="1">
      <c r="A108" s="12"/>
      <c r="B108" s="182"/>
      <c r="C108" s="183"/>
      <c r="D108" s="184" t="s">
        <v>71</v>
      </c>
      <c r="E108" s="196" t="s">
        <v>156</v>
      </c>
      <c r="F108" s="196" t="s">
        <v>157</v>
      </c>
      <c r="G108" s="183"/>
      <c r="H108" s="183"/>
      <c r="I108" s="186"/>
      <c r="J108" s="197">
        <f>BK108</f>
        <v>0</v>
      </c>
      <c r="K108" s="183"/>
      <c r="L108" s="188"/>
      <c r="M108" s="189"/>
      <c r="N108" s="190"/>
      <c r="O108" s="190"/>
      <c r="P108" s="191">
        <f>SUM(P109:P151)</f>
        <v>0</v>
      </c>
      <c r="Q108" s="190"/>
      <c r="R108" s="191">
        <f>SUM(R109:R151)</f>
        <v>0</v>
      </c>
      <c r="S108" s="190"/>
      <c r="T108" s="192">
        <f>SUM(T109:T151)</f>
        <v>1.6994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93" t="s">
        <v>77</v>
      </c>
      <c r="AT108" s="194" t="s">
        <v>71</v>
      </c>
      <c r="AU108" s="194" t="s">
        <v>77</v>
      </c>
      <c r="AY108" s="193" t="s">
        <v>113</v>
      </c>
      <c r="BK108" s="195">
        <f>SUM(BK109:BK151)</f>
        <v>0</v>
      </c>
    </row>
    <row r="109" s="2" customFormat="1" ht="37.8" customHeight="1">
      <c r="A109" s="39"/>
      <c r="B109" s="40"/>
      <c r="C109" s="198" t="s">
        <v>158</v>
      </c>
      <c r="D109" s="198" t="s">
        <v>116</v>
      </c>
      <c r="E109" s="199" t="s">
        <v>159</v>
      </c>
      <c r="F109" s="200" t="s">
        <v>160</v>
      </c>
      <c r="G109" s="201" t="s">
        <v>138</v>
      </c>
      <c r="H109" s="202">
        <v>192.99000000000001</v>
      </c>
      <c r="I109" s="203"/>
      <c r="J109" s="204">
        <f>ROUND(I109*H109,2)</f>
        <v>0</v>
      </c>
      <c r="K109" s="200" t="s">
        <v>129</v>
      </c>
      <c r="L109" s="45"/>
      <c r="M109" s="205" t="s">
        <v>19</v>
      </c>
      <c r="N109" s="206" t="s">
        <v>43</v>
      </c>
      <c r="O109" s="85"/>
      <c r="P109" s="207">
        <f>O109*H109</f>
        <v>0</v>
      </c>
      <c r="Q109" s="207">
        <v>0</v>
      </c>
      <c r="R109" s="207">
        <f>Q109*H109</f>
        <v>0</v>
      </c>
      <c r="S109" s="207">
        <v>0</v>
      </c>
      <c r="T109" s="208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09" t="s">
        <v>120</v>
      </c>
      <c r="AT109" s="209" t="s">
        <v>116</v>
      </c>
      <c r="AU109" s="209" t="s">
        <v>79</v>
      </c>
      <c r="AY109" s="18" t="s">
        <v>113</v>
      </c>
      <c r="BE109" s="210">
        <f>IF(N109="základní",J109,0)</f>
        <v>0</v>
      </c>
      <c r="BF109" s="210">
        <f>IF(N109="snížená",J109,0)</f>
        <v>0</v>
      </c>
      <c r="BG109" s="210">
        <f>IF(N109="zákl. přenesená",J109,0)</f>
        <v>0</v>
      </c>
      <c r="BH109" s="210">
        <f>IF(N109="sníž. přenesená",J109,0)</f>
        <v>0</v>
      </c>
      <c r="BI109" s="210">
        <f>IF(N109="nulová",J109,0)</f>
        <v>0</v>
      </c>
      <c r="BJ109" s="18" t="s">
        <v>77</v>
      </c>
      <c r="BK109" s="210">
        <f>ROUND(I109*H109,2)</f>
        <v>0</v>
      </c>
      <c r="BL109" s="18" t="s">
        <v>120</v>
      </c>
      <c r="BM109" s="209" t="s">
        <v>161</v>
      </c>
    </row>
    <row r="110" s="2" customFormat="1">
      <c r="A110" s="39"/>
      <c r="B110" s="40"/>
      <c r="C110" s="41"/>
      <c r="D110" s="211" t="s">
        <v>122</v>
      </c>
      <c r="E110" s="41"/>
      <c r="F110" s="212" t="s">
        <v>162</v>
      </c>
      <c r="G110" s="41"/>
      <c r="H110" s="41"/>
      <c r="I110" s="213"/>
      <c r="J110" s="41"/>
      <c r="K110" s="41"/>
      <c r="L110" s="45"/>
      <c r="M110" s="214"/>
      <c r="N110" s="215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122</v>
      </c>
      <c r="AU110" s="18" t="s">
        <v>79</v>
      </c>
    </row>
    <row r="111" s="2" customFormat="1">
      <c r="A111" s="39"/>
      <c r="B111" s="40"/>
      <c r="C111" s="41"/>
      <c r="D111" s="217" t="s">
        <v>132</v>
      </c>
      <c r="E111" s="41"/>
      <c r="F111" s="218" t="s">
        <v>163</v>
      </c>
      <c r="G111" s="41"/>
      <c r="H111" s="41"/>
      <c r="I111" s="213"/>
      <c r="J111" s="41"/>
      <c r="K111" s="41"/>
      <c r="L111" s="45"/>
      <c r="M111" s="214"/>
      <c r="N111" s="215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132</v>
      </c>
      <c r="AU111" s="18" t="s">
        <v>79</v>
      </c>
    </row>
    <row r="112" s="13" customFormat="1">
      <c r="A112" s="13"/>
      <c r="B112" s="219"/>
      <c r="C112" s="220"/>
      <c r="D112" s="211" t="s">
        <v>134</v>
      </c>
      <c r="E112" s="221" t="s">
        <v>19</v>
      </c>
      <c r="F112" s="222" t="s">
        <v>164</v>
      </c>
      <c r="G112" s="220"/>
      <c r="H112" s="223">
        <v>192.99000000000001</v>
      </c>
      <c r="I112" s="224"/>
      <c r="J112" s="220"/>
      <c r="K112" s="220"/>
      <c r="L112" s="225"/>
      <c r="M112" s="226"/>
      <c r="N112" s="227"/>
      <c r="O112" s="227"/>
      <c r="P112" s="227"/>
      <c r="Q112" s="227"/>
      <c r="R112" s="227"/>
      <c r="S112" s="227"/>
      <c r="T112" s="22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9" t="s">
        <v>134</v>
      </c>
      <c r="AU112" s="229" t="s">
        <v>79</v>
      </c>
      <c r="AV112" s="13" t="s">
        <v>79</v>
      </c>
      <c r="AW112" s="13" t="s">
        <v>33</v>
      </c>
      <c r="AX112" s="13" t="s">
        <v>77</v>
      </c>
      <c r="AY112" s="229" t="s">
        <v>113</v>
      </c>
    </row>
    <row r="113" s="2" customFormat="1" ht="37.8" customHeight="1">
      <c r="A113" s="39"/>
      <c r="B113" s="40"/>
      <c r="C113" s="198" t="s">
        <v>165</v>
      </c>
      <c r="D113" s="198" t="s">
        <v>116</v>
      </c>
      <c r="E113" s="199" t="s">
        <v>166</v>
      </c>
      <c r="F113" s="200" t="s">
        <v>167</v>
      </c>
      <c r="G113" s="201" t="s">
        <v>138</v>
      </c>
      <c r="H113" s="202">
        <v>5789.6999999999998</v>
      </c>
      <c r="I113" s="203"/>
      <c r="J113" s="204">
        <f>ROUND(I113*H113,2)</f>
        <v>0</v>
      </c>
      <c r="K113" s="200" t="s">
        <v>129</v>
      </c>
      <c r="L113" s="45"/>
      <c r="M113" s="205" t="s">
        <v>19</v>
      </c>
      <c r="N113" s="206" t="s">
        <v>43</v>
      </c>
      <c r="O113" s="85"/>
      <c r="P113" s="207">
        <f>O113*H113</f>
        <v>0</v>
      </c>
      <c r="Q113" s="207">
        <v>0</v>
      </c>
      <c r="R113" s="207">
        <f>Q113*H113</f>
        <v>0</v>
      </c>
      <c r="S113" s="207">
        <v>0</v>
      </c>
      <c r="T113" s="208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9" t="s">
        <v>120</v>
      </c>
      <c r="AT113" s="209" t="s">
        <v>116</v>
      </c>
      <c r="AU113" s="209" t="s">
        <v>79</v>
      </c>
      <c r="AY113" s="18" t="s">
        <v>113</v>
      </c>
      <c r="BE113" s="210">
        <f>IF(N113="základní",J113,0)</f>
        <v>0</v>
      </c>
      <c r="BF113" s="210">
        <f>IF(N113="snížená",J113,0)</f>
        <v>0</v>
      </c>
      <c r="BG113" s="210">
        <f>IF(N113="zákl. přenesená",J113,0)</f>
        <v>0</v>
      </c>
      <c r="BH113" s="210">
        <f>IF(N113="sníž. přenesená",J113,0)</f>
        <v>0</v>
      </c>
      <c r="BI113" s="210">
        <f>IF(N113="nulová",J113,0)</f>
        <v>0</v>
      </c>
      <c r="BJ113" s="18" t="s">
        <v>77</v>
      </c>
      <c r="BK113" s="210">
        <f>ROUND(I113*H113,2)</f>
        <v>0</v>
      </c>
      <c r="BL113" s="18" t="s">
        <v>120</v>
      </c>
      <c r="BM113" s="209" t="s">
        <v>168</v>
      </c>
    </row>
    <row r="114" s="2" customFormat="1">
      <c r="A114" s="39"/>
      <c r="B114" s="40"/>
      <c r="C114" s="41"/>
      <c r="D114" s="211" t="s">
        <v>122</v>
      </c>
      <c r="E114" s="41"/>
      <c r="F114" s="212" t="s">
        <v>169</v>
      </c>
      <c r="G114" s="41"/>
      <c r="H114" s="41"/>
      <c r="I114" s="213"/>
      <c r="J114" s="41"/>
      <c r="K114" s="41"/>
      <c r="L114" s="45"/>
      <c r="M114" s="214"/>
      <c r="N114" s="215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122</v>
      </c>
      <c r="AU114" s="18" t="s">
        <v>79</v>
      </c>
    </row>
    <row r="115" s="2" customFormat="1">
      <c r="A115" s="39"/>
      <c r="B115" s="40"/>
      <c r="C115" s="41"/>
      <c r="D115" s="217" t="s">
        <v>132</v>
      </c>
      <c r="E115" s="41"/>
      <c r="F115" s="218" t="s">
        <v>170</v>
      </c>
      <c r="G115" s="41"/>
      <c r="H115" s="41"/>
      <c r="I115" s="213"/>
      <c r="J115" s="41"/>
      <c r="K115" s="41"/>
      <c r="L115" s="45"/>
      <c r="M115" s="214"/>
      <c r="N115" s="215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132</v>
      </c>
      <c r="AU115" s="18" t="s">
        <v>79</v>
      </c>
    </row>
    <row r="116" s="13" customFormat="1">
      <c r="A116" s="13"/>
      <c r="B116" s="219"/>
      <c r="C116" s="220"/>
      <c r="D116" s="211" t="s">
        <v>134</v>
      </c>
      <c r="E116" s="220"/>
      <c r="F116" s="222" t="s">
        <v>171</v>
      </c>
      <c r="G116" s="220"/>
      <c r="H116" s="223">
        <v>5789.6999999999998</v>
      </c>
      <c r="I116" s="224"/>
      <c r="J116" s="220"/>
      <c r="K116" s="220"/>
      <c r="L116" s="225"/>
      <c r="M116" s="226"/>
      <c r="N116" s="227"/>
      <c r="O116" s="227"/>
      <c r="P116" s="227"/>
      <c r="Q116" s="227"/>
      <c r="R116" s="227"/>
      <c r="S116" s="227"/>
      <c r="T116" s="22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9" t="s">
        <v>134</v>
      </c>
      <c r="AU116" s="229" t="s">
        <v>79</v>
      </c>
      <c r="AV116" s="13" t="s">
        <v>79</v>
      </c>
      <c r="AW116" s="13" t="s">
        <v>4</v>
      </c>
      <c r="AX116" s="13" t="s">
        <v>77</v>
      </c>
      <c r="AY116" s="229" t="s">
        <v>113</v>
      </c>
    </row>
    <row r="117" s="2" customFormat="1" ht="37.8" customHeight="1">
      <c r="A117" s="39"/>
      <c r="B117" s="40"/>
      <c r="C117" s="198" t="s">
        <v>172</v>
      </c>
      <c r="D117" s="198" t="s">
        <v>116</v>
      </c>
      <c r="E117" s="199" t="s">
        <v>173</v>
      </c>
      <c r="F117" s="200" t="s">
        <v>174</v>
      </c>
      <c r="G117" s="201" t="s">
        <v>138</v>
      </c>
      <c r="H117" s="202">
        <v>192.99000000000001</v>
      </c>
      <c r="I117" s="203"/>
      <c r="J117" s="204">
        <f>ROUND(I117*H117,2)</f>
        <v>0</v>
      </c>
      <c r="K117" s="200" t="s">
        <v>129</v>
      </c>
      <c r="L117" s="45"/>
      <c r="M117" s="205" t="s">
        <v>19</v>
      </c>
      <c r="N117" s="206" t="s">
        <v>43</v>
      </c>
      <c r="O117" s="85"/>
      <c r="P117" s="207">
        <f>O117*H117</f>
        <v>0</v>
      </c>
      <c r="Q117" s="207">
        <v>0</v>
      </c>
      <c r="R117" s="207">
        <f>Q117*H117</f>
        <v>0</v>
      </c>
      <c r="S117" s="207">
        <v>0</v>
      </c>
      <c r="T117" s="208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09" t="s">
        <v>120</v>
      </c>
      <c r="AT117" s="209" t="s">
        <v>116</v>
      </c>
      <c r="AU117" s="209" t="s">
        <v>79</v>
      </c>
      <c r="AY117" s="18" t="s">
        <v>113</v>
      </c>
      <c r="BE117" s="210">
        <f>IF(N117="základní",J117,0)</f>
        <v>0</v>
      </c>
      <c r="BF117" s="210">
        <f>IF(N117="snížená",J117,0)</f>
        <v>0</v>
      </c>
      <c r="BG117" s="210">
        <f>IF(N117="zákl. přenesená",J117,0)</f>
        <v>0</v>
      </c>
      <c r="BH117" s="210">
        <f>IF(N117="sníž. přenesená",J117,0)</f>
        <v>0</v>
      </c>
      <c r="BI117" s="210">
        <f>IF(N117="nulová",J117,0)</f>
        <v>0</v>
      </c>
      <c r="BJ117" s="18" t="s">
        <v>77</v>
      </c>
      <c r="BK117" s="210">
        <f>ROUND(I117*H117,2)</f>
        <v>0</v>
      </c>
      <c r="BL117" s="18" t="s">
        <v>120</v>
      </c>
      <c r="BM117" s="209" t="s">
        <v>175</v>
      </c>
    </row>
    <row r="118" s="2" customFormat="1">
      <c r="A118" s="39"/>
      <c r="B118" s="40"/>
      <c r="C118" s="41"/>
      <c r="D118" s="211" t="s">
        <v>122</v>
      </c>
      <c r="E118" s="41"/>
      <c r="F118" s="212" t="s">
        <v>176</v>
      </c>
      <c r="G118" s="41"/>
      <c r="H118" s="41"/>
      <c r="I118" s="213"/>
      <c r="J118" s="41"/>
      <c r="K118" s="41"/>
      <c r="L118" s="45"/>
      <c r="M118" s="214"/>
      <c r="N118" s="215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122</v>
      </c>
      <c r="AU118" s="18" t="s">
        <v>79</v>
      </c>
    </row>
    <row r="119" s="2" customFormat="1">
      <c r="A119" s="39"/>
      <c r="B119" s="40"/>
      <c r="C119" s="41"/>
      <c r="D119" s="217" t="s">
        <v>132</v>
      </c>
      <c r="E119" s="41"/>
      <c r="F119" s="218" t="s">
        <v>177</v>
      </c>
      <c r="G119" s="41"/>
      <c r="H119" s="41"/>
      <c r="I119" s="213"/>
      <c r="J119" s="41"/>
      <c r="K119" s="41"/>
      <c r="L119" s="45"/>
      <c r="M119" s="214"/>
      <c r="N119" s="215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132</v>
      </c>
      <c r="AU119" s="18" t="s">
        <v>79</v>
      </c>
    </row>
    <row r="120" s="2" customFormat="1" ht="16.5" customHeight="1">
      <c r="A120" s="39"/>
      <c r="B120" s="40"/>
      <c r="C120" s="198" t="s">
        <v>156</v>
      </c>
      <c r="D120" s="198" t="s">
        <v>116</v>
      </c>
      <c r="E120" s="199" t="s">
        <v>178</v>
      </c>
      <c r="F120" s="200" t="s">
        <v>179</v>
      </c>
      <c r="G120" s="201" t="s">
        <v>138</v>
      </c>
      <c r="H120" s="202">
        <v>192.99000000000001</v>
      </c>
      <c r="I120" s="203"/>
      <c r="J120" s="204">
        <f>ROUND(I120*H120,2)</f>
        <v>0</v>
      </c>
      <c r="K120" s="200" t="s">
        <v>129</v>
      </c>
      <c r="L120" s="45"/>
      <c r="M120" s="205" t="s">
        <v>19</v>
      </c>
      <c r="N120" s="206" t="s">
        <v>43</v>
      </c>
      <c r="O120" s="85"/>
      <c r="P120" s="207">
        <f>O120*H120</f>
        <v>0</v>
      </c>
      <c r="Q120" s="207">
        <v>0</v>
      </c>
      <c r="R120" s="207">
        <f>Q120*H120</f>
        <v>0</v>
      </c>
      <c r="S120" s="207">
        <v>0</v>
      </c>
      <c r="T120" s="208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9" t="s">
        <v>120</v>
      </c>
      <c r="AT120" s="209" t="s">
        <v>116</v>
      </c>
      <c r="AU120" s="209" t="s">
        <v>79</v>
      </c>
      <c r="AY120" s="18" t="s">
        <v>113</v>
      </c>
      <c r="BE120" s="210">
        <f>IF(N120="základní",J120,0)</f>
        <v>0</v>
      </c>
      <c r="BF120" s="210">
        <f>IF(N120="snížená",J120,0)</f>
        <v>0</v>
      </c>
      <c r="BG120" s="210">
        <f>IF(N120="zákl. přenesená",J120,0)</f>
        <v>0</v>
      </c>
      <c r="BH120" s="210">
        <f>IF(N120="sníž. přenesená",J120,0)</f>
        <v>0</v>
      </c>
      <c r="BI120" s="210">
        <f>IF(N120="nulová",J120,0)</f>
        <v>0</v>
      </c>
      <c r="BJ120" s="18" t="s">
        <v>77</v>
      </c>
      <c r="BK120" s="210">
        <f>ROUND(I120*H120,2)</f>
        <v>0</v>
      </c>
      <c r="BL120" s="18" t="s">
        <v>120</v>
      </c>
      <c r="BM120" s="209" t="s">
        <v>180</v>
      </c>
    </row>
    <row r="121" s="2" customFormat="1">
      <c r="A121" s="39"/>
      <c r="B121" s="40"/>
      <c r="C121" s="41"/>
      <c r="D121" s="211" t="s">
        <v>122</v>
      </c>
      <c r="E121" s="41"/>
      <c r="F121" s="212" t="s">
        <v>181</v>
      </c>
      <c r="G121" s="41"/>
      <c r="H121" s="41"/>
      <c r="I121" s="213"/>
      <c r="J121" s="41"/>
      <c r="K121" s="41"/>
      <c r="L121" s="45"/>
      <c r="M121" s="214"/>
      <c r="N121" s="215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122</v>
      </c>
      <c r="AU121" s="18" t="s">
        <v>79</v>
      </c>
    </row>
    <row r="122" s="2" customFormat="1">
      <c r="A122" s="39"/>
      <c r="B122" s="40"/>
      <c r="C122" s="41"/>
      <c r="D122" s="217" t="s">
        <v>132</v>
      </c>
      <c r="E122" s="41"/>
      <c r="F122" s="218" t="s">
        <v>182</v>
      </c>
      <c r="G122" s="41"/>
      <c r="H122" s="41"/>
      <c r="I122" s="213"/>
      <c r="J122" s="41"/>
      <c r="K122" s="41"/>
      <c r="L122" s="45"/>
      <c r="M122" s="214"/>
      <c r="N122" s="215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132</v>
      </c>
      <c r="AU122" s="18" t="s">
        <v>79</v>
      </c>
    </row>
    <row r="123" s="2" customFormat="1" ht="16.5" customHeight="1">
      <c r="A123" s="39"/>
      <c r="B123" s="40"/>
      <c r="C123" s="198" t="s">
        <v>183</v>
      </c>
      <c r="D123" s="198" t="s">
        <v>116</v>
      </c>
      <c r="E123" s="199" t="s">
        <v>184</v>
      </c>
      <c r="F123" s="200" t="s">
        <v>185</v>
      </c>
      <c r="G123" s="201" t="s">
        <v>138</v>
      </c>
      <c r="H123" s="202">
        <v>5789.6999999999998</v>
      </c>
      <c r="I123" s="203"/>
      <c r="J123" s="204">
        <f>ROUND(I123*H123,2)</f>
        <v>0</v>
      </c>
      <c r="K123" s="200" t="s">
        <v>129</v>
      </c>
      <c r="L123" s="45"/>
      <c r="M123" s="205" t="s">
        <v>19</v>
      </c>
      <c r="N123" s="206" t="s">
        <v>43</v>
      </c>
      <c r="O123" s="85"/>
      <c r="P123" s="207">
        <f>O123*H123</f>
        <v>0</v>
      </c>
      <c r="Q123" s="207">
        <v>0</v>
      </c>
      <c r="R123" s="207">
        <f>Q123*H123</f>
        <v>0</v>
      </c>
      <c r="S123" s="207">
        <v>0</v>
      </c>
      <c r="T123" s="208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09" t="s">
        <v>120</v>
      </c>
      <c r="AT123" s="209" t="s">
        <v>116</v>
      </c>
      <c r="AU123" s="209" t="s">
        <v>79</v>
      </c>
      <c r="AY123" s="18" t="s">
        <v>113</v>
      </c>
      <c r="BE123" s="210">
        <f>IF(N123="základní",J123,0)</f>
        <v>0</v>
      </c>
      <c r="BF123" s="210">
        <f>IF(N123="snížená",J123,0)</f>
        <v>0</v>
      </c>
      <c r="BG123" s="210">
        <f>IF(N123="zákl. přenesená",J123,0)</f>
        <v>0</v>
      </c>
      <c r="BH123" s="210">
        <f>IF(N123="sníž. přenesená",J123,0)</f>
        <v>0</v>
      </c>
      <c r="BI123" s="210">
        <f>IF(N123="nulová",J123,0)</f>
        <v>0</v>
      </c>
      <c r="BJ123" s="18" t="s">
        <v>77</v>
      </c>
      <c r="BK123" s="210">
        <f>ROUND(I123*H123,2)</f>
        <v>0</v>
      </c>
      <c r="BL123" s="18" t="s">
        <v>120</v>
      </c>
      <c r="BM123" s="209" t="s">
        <v>186</v>
      </c>
    </row>
    <row r="124" s="2" customFormat="1">
      <c r="A124" s="39"/>
      <c r="B124" s="40"/>
      <c r="C124" s="41"/>
      <c r="D124" s="211" t="s">
        <v>122</v>
      </c>
      <c r="E124" s="41"/>
      <c r="F124" s="212" t="s">
        <v>187</v>
      </c>
      <c r="G124" s="41"/>
      <c r="H124" s="41"/>
      <c r="I124" s="213"/>
      <c r="J124" s="41"/>
      <c r="K124" s="41"/>
      <c r="L124" s="45"/>
      <c r="M124" s="214"/>
      <c r="N124" s="215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122</v>
      </c>
      <c r="AU124" s="18" t="s">
        <v>79</v>
      </c>
    </row>
    <row r="125" s="2" customFormat="1">
      <c r="A125" s="39"/>
      <c r="B125" s="40"/>
      <c r="C125" s="41"/>
      <c r="D125" s="217" t="s">
        <v>132</v>
      </c>
      <c r="E125" s="41"/>
      <c r="F125" s="218" t="s">
        <v>188</v>
      </c>
      <c r="G125" s="41"/>
      <c r="H125" s="41"/>
      <c r="I125" s="213"/>
      <c r="J125" s="41"/>
      <c r="K125" s="41"/>
      <c r="L125" s="45"/>
      <c r="M125" s="214"/>
      <c r="N125" s="215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132</v>
      </c>
      <c r="AU125" s="18" t="s">
        <v>79</v>
      </c>
    </row>
    <row r="126" s="13" customFormat="1">
      <c r="A126" s="13"/>
      <c r="B126" s="219"/>
      <c r="C126" s="220"/>
      <c r="D126" s="211" t="s">
        <v>134</v>
      </c>
      <c r="E126" s="220"/>
      <c r="F126" s="222" t="s">
        <v>171</v>
      </c>
      <c r="G126" s="220"/>
      <c r="H126" s="223">
        <v>5789.6999999999998</v>
      </c>
      <c r="I126" s="224"/>
      <c r="J126" s="220"/>
      <c r="K126" s="220"/>
      <c r="L126" s="225"/>
      <c r="M126" s="226"/>
      <c r="N126" s="227"/>
      <c r="O126" s="227"/>
      <c r="P126" s="227"/>
      <c r="Q126" s="227"/>
      <c r="R126" s="227"/>
      <c r="S126" s="227"/>
      <c r="T126" s="22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29" t="s">
        <v>134</v>
      </c>
      <c r="AU126" s="229" t="s">
        <v>79</v>
      </c>
      <c r="AV126" s="13" t="s">
        <v>79</v>
      </c>
      <c r="AW126" s="13" t="s">
        <v>4</v>
      </c>
      <c r="AX126" s="13" t="s">
        <v>77</v>
      </c>
      <c r="AY126" s="229" t="s">
        <v>113</v>
      </c>
    </row>
    <row r="127" s="2" customFormat="1" ht="21.75" customHeight="1">
      <c r="A127" s="39"/>
      <c r="B127" s="40"/>
      <c r="C127" s="198" t="s">
        <v>189</v>
      </c>
      <c r="D127" s="198" t="s">
        <v>116</v>
      </c>
      <c r="E127" s="199" t="s">
        <v>190</v>
      </c>
      <c r="F127" s="200" t="s">
        <v>191</v>
      </c>
      <c r="G127" s="201" t="s">
        <v>138</v>
      </c>
      <c r="H127" s="202">
        <v>192.99000000000001</v>
      </c>
      <c r="I127" s="203"/>
      <c r="J127" s="204">
        <f>ROUND(I127*H127,2)</f>
        <v>0</v>
      </c>
      <c r="K127" s="200" t="s">
        <v>129</v>
      </c>
      <c r="L127" s="45"/>
      <c r="M127" s="205" t="s">
        <v>19</v>
      </c>
      <c r="N127" s="206" t="s">
        <v>43</v>
      </c>
      <c r="O127" s="85"/>
      <c r="P127" s="207">
        <f>O127*H127</f>
        <v>0</v>
      </c>
      <c r="Q127" s="207">
        <v>0</v>
      </c>
      <c r="R127" s="207">
        <f>Q127*H127</f>
        <v>0</v>
      </c>
      <c r="S127" s="207">
        <v>0</v>
      </c>
      <c r="T127" s="208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09" t="s">
        <v>120</v>
      </c>
      <c r="AT127" s="209" t="s">
        <v>116</v>
      </c>
      <c r="AU127" s="209" t="s">
        <v>79</v>
      </c>
      <c r="AY127" s="18" t="s">
        <v>113</v>
      </c>
      <c r="BE127" s="210">
        <f>IF(N127="základní",J127,0)</f>
        <v>0</v>
      </c>
      <c r="BF127" s="210">
        <f>IF(N127="snížená",J127,0)</f>
        <v>0</v>
      </c>
      <c r="BG127" s="210">
        <f>IF(N127="zákl. přenesená",J127,0)</f>
        <v>0</v>
      </c>
      <c r="BH127" s="210">
        <f>IF(N127="sníž. přenesená",J127,0)</f>
        <v>0</v>
      </c>
      <c r="BI127" s="210">
        <f>IF(N127="nulová",J127,0)</f>
        <v>0</v>
      </c>
      <c r="BJ127" s="18" t="s">
        <v>77</v>
      </c>
      <c r="BK127" s="210">
        <f>ROUND(I127*H127,2)</f>
        <v>0</v>
      </c>
      <c r="BL127" s="18" t="s">
        <v>120</v>
      </c>
      <c r="BM127" s="209" t="s">
        <v>192</v>
      </c>
    </row>
    <row r="128" s="2" customFormat="1">
      <c r="A128" s="39"/>
      <c r="B128" s="40"/>
      <c r="C128" s="41"/>
      <c r="D128" s="211" t="s">
        <v>122</v>
      </c>
      <c r="E128" s="41"/>
      <c r="F128" s="212" t="s">
        <v>193</v>
      </c>
      <c r="G128" s="41"/>
      <c r="H128" s="41"/>
      <c r="I128" s="213"/>
      <c r="J128" s="41"/>
      <c r="K128" s="41"/>
      <c r="L128" s="45"/>
      <c r="M128" s="214"/>
      <c r="N128" s="215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122</v>
      </c>
      <c r="AU128" s="18" t="s">
        <v>79</v>
      </c>
    </row>
    <row r="129" s="2" customFormat="1">
      <c r="A129" s="39"/>
      <c r="B129" s="40"/>
      <c r="C129" s="41"/>
      <c r="D129" s="217" t="s">
        <v>132</v>
      </c>
      <c r="E129" s="41"/>
      <c r="F129" s="218" t="s">
        <v>194</v>
      </c>
      <c r="G129" s="41"/>
      <c r="H129" s="41"/>
      <c r="I129" s="213"/>
      <c r="J129" s="41"/>
      <c r="K129" s="41"/>
      <c r="L129" s="45"/>
      <c r="M129" s="214"/>
      <c r="N129" s="215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132</v>
      </c>
      <c r="AU129" s="18" t="s">
        <v>79</v>
      </c>
    </row>
    <row r="130" s="2" customFormat="1" ht="37.8" customHeight="1">
      <c r="A130" s="39"/>
      <c r="B130" s="40"/>
      <c r="C130" s="198" t="s">
        <v>8</v>
      </c>
      <c r="D130" s="198" t="s">
        <v>116</v>
      </c>
      <c r="E130" s="199" t="s">
        <v>195</v>
      </c>
      <c r="F130" s="200" t="s">
        <v>196</v>
      </c>
      <c r="G130" s="201" t="s">
        <v>138</v>
      </c>
      <c r="H130" s="202">
        <v>144</v>
      </c>
      <c r="I130" s="203"/>
      <c r="J130" s="204">
        <f>ROUND(I130*H130,2)</f>
        <v>0</v>
      </c>
      <c r="K130" s="200" t="s">
        <v>129</v>
      </c>
      <c r="L130" s="45"/>
      <c r="M130" s="205" t="s">
        <v>19</v>
      </c>
      <c r="N130" s="206" t="s">
        <v>43</v>
      </c>
      <c r="O130" s="85"/>
      <c r="P130" s="207">
        <f>O130*H130</f>
        <v>0</v>
      </c>
      <c r="Q130" s="207">
        <v>0</v>
      </c>
      <c r="R130" s="207">
        <f>Q130*H130</f>
        <v>0</v>
      </c>
      <c r="S130" s="207">
        <v>0</v>
      </c>
      <c r="T130" s="208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09" t="s">
        <v>120</v>
      </c>
      <c r="AT130" s="209" t="s">
        <v>116</v>
      </c>
      <c r="AU130" s="209" t="s">
        <v>79</v>
      </c>
      <c r="AY130" s="18" t="s">
        <v>113</v>
      </c>
      <c r="BE130" s="210">
        <f>IF(N130="základní",J130,0)</f>
        <v>0</v>
      </c>
      <c r="BF130" s="210">
        <f>IF(N130="snížená",J130,0)</f>
        <v>0</v>
      </c>
      <c r="BG130" s="210">
        <f>IF(N130="zákl. přenesená",J130,0)</f>
        <v>0</v>
      </c>
      <c r="BH130" s="210">
        <f>IF(N130="sníž. přenesená",J130,0)</f>
        <v>0</v>
      </c>
      <c r="BI130" s="210">
        <f>IF(N130="nulová",J130,0)</f>
        <v>0</v>
      </c>
      <c r="BJ130" s="18" t="s">
        <v>77</v>
      </c>
      <c r="BK130" s="210">
        <f>ROUND(I130*H130,2)</f>
        <v>0</v>
      </c>
      <c r="BL130" s="18" t="s">
        <v>120</v>
      </c>
      <c r="BM130" s="209" t="s">
        <v>197</v>
      </c>
    </row>
    <row r="131" s="2" customFormat="1">
      <c r="A131" s="39"/>
      <c r="B131" s="40"/>
      <c r="C131" s="41"/>
      <c r="D131" s="211" t="s">
        <v>122</v>
      </c>
      <c r="E131" s="41"/>
      <c r="F131" s="212" t="s">
        <v>198</v>
      </c>
      <c r="G131" s="41"/>
      <c r="H131" s="41"/>
      <c r="I131" s="213"/>
      <c r="J131" s="41"/>
      <c r="K131" s="41"/>
      <c r="L131" s="45"/>
      <c r="M131" s="214"/>
      <c r="N131" s="215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122</v>
      </c>
      <c r="AU131" s="18" t="s">
        <v>79</v>
      </c>
    </row>
    <row r="132" s="2" customFormat="1">
      <c r="A132" s="39"/>
      <c r="B132" s="40"/>
      <c r="C132" s="41"/>
      <c r="D132" s="217" t="s">
        <v>132</v>
      </c>
      <c r="E132" s="41"/>
      <c r="F132" s="218" t="s">
        <v>199</v>
      </c>
      <c r="G132" s="41"/>
      <c r="H132" s="41"/>
      <c r="I132" s="213"/>
      <c r="J132" s="41"/>
      <c r="K132" s="41"/>
      <c r="L132" s="45"/>
      <c r="M132" s="214"/>
      <c r="N132" s="215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132</v>
      </c>
      <c r="AU132" s="18" t="s">
        <v>79</v>
      </c>
    </row>
    <row r="133" s="13" customFormat="1">
      <c r="A133" s="13"/>
      <c r="B133" s="219"/>
      <c r="C133" s="220"/>
      <c r="D133" s="211" t="s">
        <v>134</v>
      </c>
      <c r="E133" s="221" t="s">
        <v>19</v>
      </c>
      <c r="F133" s="222" t="s">
        <v>200</v>
      </c>
      <c r="G133" s="220"/>
      <c r="H133" s="223">
        <v>144</v>
      </c>
      <c r="I133" s="224"/>
      <c r="J133" s="220"/>
      <c r="K133" s="220"/>
      <c r="L133" s="225"/>
      <c r="M133" s="226"/>
      <c r="N133" s="227"/>
      <c r="O133" s="227"/>
      <c r="P133" s="227"/>
      <c r="Q133" s="227"/>
      <c r="R133" s="227"/>
      <c r="S133" s="227"/>
      <c r="T133" s="22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29" t="s">
        <v>134</v>
      </c>
      <c r="AU133" s="229" t="s">
        <v>79</v>
      </c>
      <c r="AV133" s="13" t="s">
        <v>79</v>
      </c>
      <c r="AW133" s="13" t="s">
        <v>33</v>
      </c>
      <c r="AX133" s="13" t="s">
        <v>77</v>
      </c>
      <c r="AY133" s="229" t="s">
        <v>113</v>
      </c>
    </row>
    <row r="134" s="2" customFormat="1" ht="24.15" customHeight="1">
      <c r="A134" s="39"/>
      <c r="B134" s="40"/>
      <c r="C134" s="198" t="s">
        <v>201</v>
      </c>
      <c r="D134" s="198" t="s">
        <v>116</v>
      </c>
      <c r="E134" s="199" t="s">
        <v>202</v>
      </c>
      <c r="F134" s="200" t="s">
        <v>203</v>
      </c>
      <c r="G134" s="201" t="s">
        <v>128</v>
      </c>
      <c r="H134" s="202">
        <v>0.64800000000000002</v>
      </c>
      <c r="I134" s="203"/>
      <c r="J134" s="204">
        <f>ROUND(I134*H134,2)</f>
        <v>0</v>
      </c>
      <c r="K134" s="200" t="s">
        <v>129</v>
      </c>
      <c r="L134" s="45"/>
      <c r="M134" s="205" t="s">
        <v>19</v>
      </c>
      <c r="N134" s="206" t="s">
        <v>43</v>
      </c>
      <c r="O134" s="85"/>
      <c r="P134" s="207">
        <f>O134*H134</f>
        <v>0</v>
      </c>
      <c r="Q134" s="207">
        <v>0</v>
      </c>
      <c r="R134" s="207">
        <f>Q134*H134</f>
        <v>0</v>
      </c>
      <c r="S134" s="207">
        <v>1.8</v>
      </c>
      <c r="T134" s="208">
        <f>S134*H134</f>
        <v>1.1664000000000001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09" t="s">
        <v>120</v>
      </c>
      <c r="AT134" s="209" t="s">
        <v>116</v>
      </c>
      <c r="AU134" s="209" t="s">
        <v>79</v>
      </c>
      <c r="AY134" s="18" t="s">
        <v>113</v>
      </c>
      <c r="BE134" s="210">
        <f>IF(N134="základní",J134,0)</f>
        <v>0</v>
      </c>
      <c r="BF134" s="210">
        <f>IF(N134="snížená",J134,0)</f>
        <v>0</v>
      </c>
      <c r="BG134" s="210">
        <f>IF(N134="zákl. přenesená",J134,0)</f>
        <v>0</v>
      </c>
      <c r="BH134" s="210">
        <f>IF(N134="sníž. přenesená",J134,0)</f>
        <v>0</v>
      </c>
      <c r="BI134" s="210">
        <f>IF(N134="nulová",J134,0)</f>
        <v>0</v>
      </c>
      <c r="BJ134" s="18" t="s">
        <v>77</v>
      </c>
      <c r="BK134" s="210">
        <f>ROUND(I134*H134,2)</f>
        <v>0</v>
      </c>
      <c r="BL134" s="18" t="s">
        <v>120</v>
      </c>
      <c r="BM134" s="209" t="s">
        <v>204</v>
      </c>
    </row>
    <row r="135" s="2" customFormat="1">
      <c r="A135" s="39"/>
      <c r="B135" s="40"/>
      <c r="C135" s="41"/>
      <c r="D135" s="211" t="s">
        <v>122</v>
      </c>
      <c r="E135" s="41"/>
      <c r="F135" s="212" t="s">
        <v>205</v>
      </c>
      <c r="G135" s="41"/>
      <c r="H135" s="41"/>
      <c r="I135" s="213"/>
      <c r="J135" s="41"/>
      <c r="K135" s="41"/>
      <c r="L135" s="45"/>
      <c r="M135" s="214"/>
      <c r="N135" s="215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122</v>
      </c>
      <c r="AU135" s="18" t="s">
        <v>79</v>
      </c>
    </row>
    <row r="136" s="2" customFormat="1">
      <c r="A136" s="39"/>
      <c r="B136" s="40"/>
      <c r="C136" s="41"/>
      <c r="D136" s="217" t="s">
        <v>132</v>
      </c>
      <c r="E136" s="41"/>
      <c r="F136" s="218" t="s">
        <v>206</v>
      </c>
      <c r="G136" s="41"/>
      <c r="H136" s="41"/>
      <c r="I136" s="213"/>
      <c r="J136" s="41"/>
      <c r="K136" s="41"/>
      <c r="L136" s="45"/>
      <c r="M136" s="214"/>
      <c r="N136" s="215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132</v>
      </c>
      <c r="AU136" s="18" t="s">
        <v>79</v>
      </c>
    </row>
    <row r="137" s="13" customFormat="1">
      <c r="A137" s="13"/>
      <c r="B137" s="219"/>
      <c r="C137" s="220"/>
      <c r="D137" s="211" t="s">
        <v>134</v>
      </c>
      <c r="E137" s="221" t="s">
        <v>19</v>
      </c>
      <c r="F137" s="222" t="s">
        <v>207</v>
      </c>
      <c r="G137" s="220"/>
      <c r="H137" s="223">
        <v>0.64800000000000002</v>
      </c>
      <c r="I137" s="224"/>
      <c r="J137" s="220"/>
      <c r="K137" s="220"/>
      <c r="L137" s="225"/>
      <c r="M137" s="226"/>
      <c r="N137" s="227"/>
      <c r="O137" s="227"/>
      <c r="P137" s="227"/>
      <c r="Q137" s="227"/>
      <c r="R137" s="227"/>
      <c r="S137" s="227"/>
      <c r="T137" s="22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29" t="s">
        <v>134</v>
      </c>
      <c r="AU137" s="229" t="s">
        <v>79</v>
      </c>
      <c r="AV137" s="13" t="s">
        <v>79</v>
      </c>
      <c r="AW137" s="13" t="s">
        <v>33</v>
      </c>
      <c r="AX137" s="13" t="s">
        <v>77</v>
      </c>
      <c r="AY137" s="229" t="s">
        <v>113</v>
      </c>
    </row>
    <row r="138" s="2" customFormat="1" ht="24.15" customHeight="1">
      <c r="A138" s="39"/>
      <c r="B138" s="40"/>
      <c r="C138" s="198" t="s">
        <v>208</v>
      </c>
      <c r="D138" s="198" t="s">
        <v>116</v>
      </c>
      <c r="E138" s="199" t="s">
        <v>209</v>
      </c>
      <c r="F138" s="200" t="s">
        <v>210</v>
      </c>
      <c r="G138" s="201" t="s">
        <v>119</v>
      </c>
      <c r="H138" s="202">
        <v>1</v>
      </c>
      <c r="I138" s="203"/>
      <c r="J138" s="204">
        <f>ROUND(I138*H138,2)</f>
        <v>0</v>
      </c>
      <c r="K138" s="200" t="s">
        <v>129</v>
      </c>
      <c r="L138" s="45"/>
      <c r="M138" s="205" t="s">
        <v>19</v>
      </c>
      <c r="N138" s="206" t="s">
        <v>43</v>
      </c>
      <c r="O138" s="85"/>
      <c r="P138" s="207">
        <f>O138*H138</f>
        <v>0</v>
      </c>
      <c r="Q138" s="207">
        <v>0</v>
      </c>
      <c r="R138" s="207">
        <f>Q138*H138</f>
        <v>0</v>
      </c>
      <c r="S138" s="207">
        <v>0.34399999999999997</v>
      </c>
      <c r="T138" s="208">
        <f>S138*H138</f>
        <v>0.34399999999999997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09" t="s">
        <v>120</v>
      </c>
      <c r="AT138" s="209" t="s">
        <v>116</v>
      </c>
      <c r="AU138" s="209" t="s">
        <v>79</v>
      </c>
      <c r="AY138" s="18" t="s">
        <v>113</v>
      </c>
      <c r="BE138" s="210">
        <f>IF(N138="základní",J138,0)</f>
        <v>0</v>
      </c>
      <c r="BF138" s="210">
        <f>IF(N138="snížená",J138,0)</f>
        <v>0</v>
      </c>
      <c r="BG138" s="210">
        <f>IF(N138="zákl. přenesená",J138,0)</f>
        <v>0</v>
      </c>
      <c r="BH138" s="210">
        <f>IF(N138="sníž. přenesená",J138,0)</f>
        <v>0</v>
      </c>
      <c r="BI138" s="210">
        <f>IF(N138="nulová",J138,0)</f>
        <v>0</v>
      </c>
      <c r="BJ138" s="18" t="s">
        <v>77</v>
      </c>
      <c r="BK138" s="210">
        <f>ROUND(I138*H138,2)</f>
        <v>0</v>
      </c>
      <c r="BL138" s="18" t="s">
        <v>120</v>
      </c>
      <c r="BM138" s="209" t="s">
        <v>211</v>
      </c>
    </row>
    <row r="139" s="2" customFormat="1">
      <c r="A139" s="39"/>
      <c r="B139" s="40"/>
      <c r="C139" s="41"/>
      <c r="D139" s="211" t="s">
        <v>122</v>
      </c>
      <c r="E139" s="41"/>
      <c r="F139" s="212" t="s">
        <v>212</v>
      </c>
      <c r="G139" s="41"/>
      <c r="H139" s="41"/>
      <c r="I139" s="213"/>
      <c r="J139" s="41"/>
      <c r="K139" s="41"/>
      <c r="L139" s="45"/>
      <c r="M139" s="214"/>
      <c r="N139" s="215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122</v>
      </c>
      <c r="AU139" s="18" t="s">
        <v>79</v>
      </c>
    </row>
    <row r="140" s="2" customFormat="1">
      <c r="A140" s="39"/>
      <c r="B140" s="40"/>
      <c r="C140" s="41"/>
      <c r="D140" s="217" t="s">
        <v>132</v>
      </c>
      <c r="E140" s="41"/>
      <c r="F140" s="218" t="s">
        <v>213</v>
      </c>
      <c r="G140" s="41"/>
      <c r="H140" s="41"/>
      <c r="I140" s="213"/>
      <c r="J140" s="41"/>
      <c r="K140" s="41"/>
      <c r="L140" s="45"/>
      <c r="M140" s="214"/>
      <c r="N140" s="215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132</v>
      </c>
      <c r="AU140" s="18" t="s">
        <v>79</v>
      </c>
    </row>
    <row r="141" s="13" customFormat="1">
      <c r="A141" s="13"/>
      <c r="B141" s="219"/>
      <c r="C141" s="220"/>
      <c r="D141" s="211" t="s">
        <v>134</v>
      </c>
      <c r="E141" s="221" t="s">
        <v>19</v>
      </c>
      <c r="F141" s="222" t="s">
        <v>214</v>
      </c>
      <c r="G141" s="220"/>
      <c r="H141" s="223">
        <v>1</v>
      </c>
      <c r="I141" s="224"/>
      <c r="J141" s="220"/>
      <c r="K141" s="220"/>
      <c r="L141" s="225"/>
      <c r="M141" s="226"/>
      <c r="N141" s="227"/>
      <c r="O141" s="227"/>
      <c r="P141" s="227"/>
      <c r="Q141" s="227"/>
      <c r="R141" s="227"/>
      <c r="S141" s="227"/>
      <c r="T141" s="22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9" t="s">
        <v>134</v>
      </c>
      <c r="AU141" s="229" t="s">
        <v>79</v>
      </c>
      <c r="AV141" s="13" t="s">
        <v>79</v>
      </c>
      <c r="AW141" s="13" t="s">
        <v>33</v>
      </c>
      <c r="AX141" s="13" t="s">
        <v>77</v>
      </c>
      <c r="AY141" s="229" t="s">
        <v>113</v>
      </c>
    </row>
    <row r="142" s="2" customFormat="1" ht="24.15" customHeight="1">
      <c r="A142" s="39"/>
      <c r="B142" s="40"/>
      <c r="C142" s="198" t="s">
        <v>215</v>
      </c>
      <c r="D142" s="198" t="s">
        <v>116</v>
      </c>
      <c r="E142" s="199" t="s">
        <v>216</v>
      </c>
      <c r="F142" s="200" t="s">
        <v>217</v>
      </c>
      <c r="G142" s="201" t="s">
        <v>128</v>
      </c>
      <c r="H142" s="202">
        <v>0.105</v>
      </c>
      <c r="I142" s="203"/>
      <c r="J142" s="204">
        <f>ROUND(I142*H142,2)</f>
        <v>0</v>
      </c>
      <c r="K142" s="200" t="s">
        <v>129</v>
      </c>
      <c r="L142" s="45"/>
      <c r="M142" s="205" t="s">
        <v>19</v>
      </c>
      <c r="N142" s="206" t="s">
        <v>43</v>
      </c>
      <c r="O142" s="85"/>
      <c r="P142" s="207">
        <f>O142*H142</f>
        <v>0</v>
      </c>
      <c r="Q142" s="207">
        <v>0</v>
      </c>
      <c r="R142" s="207">
        <f>Q142*H142</f>
        <v>0</v>
      </c>
      <c r="S142" s="207">
        <v>1.8</v>
      </c>
      <c r="T142" s="208">
        <f>S142*H142</f>
        <v>0.189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09" t="s">
        <v>120</v>
      </c>
      <c r="AT142" s="209" t="s">
        <v>116</v>
      </c>
      <c r="AU142" s="209" t="s">
        <v>79</v>
      </c>
      <c r="AY142" s="18" t="s">
        <v>113</v>
      </c>
      <c r="BE142" s="210">
        <f>IF(N142="základní",J142,0)</f>
        <v>0</v>
      </c>
      <c r="BF142" s="210">
        <f>IF(N142="snížená",J142,0)</f>
        <v>0</v>
      </c>
      <c r="BG142" s="210">
        <f>IF(N142="zákl. přenesená",J142,0)</f>
        <v>0</v>
      </c>
      <c r="BH142" s="210">
        <f>IF(N142="sníž. přenesená",J142,0)</f>
        <v>0</v>
      </c>
      <c r="BI142" s="210">
        <f>IF(N142="nulová",J142,0)</f>
        <v>0</v>
      </c>
      <c r="BJ142" s="18" t="s">
        <v>77</v>
      </c>
      <c r="BK142" s="210">
        <f>ROUND(I142*H142,2)</f>
        <v>0</v>
      </c>
      <c r="BL142" s="18" t="s">
        <v>120</v>
      </c>
      <c r="BM142" s="209" t="s">
        <v>218</v>
      </c>
    </row>
    <row r="143" s="2" customFormat="1">
      <c r="A143" s="39"/>
      <c r="B143" s="40"/>
      <c r="C143" s="41"/>
      <c r="D143" s="211" t="s">
        <v>122</v>
      </c>
      <c r="E143" s="41"/>
      <c r="F143" s="212" t="s">
        <v>219</v>
      </c>
      <c r="G143" s="41"/>
      <c r="H143" s="41"/>
      <c r="I143" s="213"/>
      <c r="J143" s="41"/>
      <c r="K143" s="41"/>
      <c r="L143" s="45"/>
      <c r="M143" s="214"/>
      <c r="N143" s="215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122</v>
      </c>
      <c r="AU143" s="18" t="s">
        <v>79</v>
      </c>
    </row>
    <row r="144" s="2" customFormat="1">
      <c r="A144" s="39"/>
      <c r="B144" s="40"/>
      <c r="C144" s="41"/>
      <c r="D144" s="217" t="s">
        <v>132</v>
      </c>
      <c r="E144" s="41"/>
      <c r="F144" s="218" t="s">
        <v>220</v>
      </c>
      <c r="G144" s="41"/>
      <c r="H144" s="41"/>
      <c r="I144" s="213"/>
      <c r="J144" s="41"/>
      <c r="K144" s="41"/>
      <c r="L144" s="45"/>
      <c r="M144" s="214"/>
      <c r="N144" s="215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132</v>
      </c>
      <c r="AU144" s="18" t="s">
        <v>79</v>
      </c>
    </row>
    <row r="145" s="13" customFormat="1">
      <c r="A145" s="13"/>
      <c r="B145" s="219"/>
      <c r="C145" s="220"/>
      <c r="D145" s="211" t="s">
        <v>134</v>
      </c>
      <c r="E145" s="221" t="s">
        <v>19</v>
      </c>
      <c r="F145" s="222" t="s">
        <v>221</v>
      </c>
      <c r="G145" s="220"/>
      <c r="H145" s="223">
        <v>0.105</v>
      </c>
      <c r="I145" s="224"/>
      <c r="J145" s="220"/>
      <c r="K145" s="220"/>
      <c r="L145" s="225"/>
      <c r="M145" s="226"/>
      <c r="N145" s="227"/>
      <c r="O145" s="227"/>
      <c r="P145" s="227"/>
      <c r="Q145" s="227"/>
      <c r="R145" s="227"/>
      <c r="S145" s="227"/>
      <c r="T145" s="22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29" t="s">
        <v>134</v>
      </c>
      <c r="AU145" s="229" t="s">
        <v>79</v>
      </c>
      <c r="AV145" s="13" t="s">
        <v>79</v>
      </c>
      <c r="AW145" s="13" t="s">
        <v>33</v>
      </c>
      <c r="AX145" s="13" t="s">
        <v>77</v>
      </c>
      <c r="AY145" s="229" t="s">
        <v>113</v>
      </c>
    </row>
    <row r="146" s="2" customFormat="1" ht="16.5" customHeight="1">
      <c r="A146" s="39"/>
      <c r="B146" s="40"/>
      <c r="C146" s="198" t="s">
        <v>222</v>
      </c>
      <c r="D146" s="198" t="s">
        <v>116</v>
      </c>
      <c r="E146" s="199" t="s">
        <v>223</v>
      </c>
      <c r="F146" s="200" t="s">
        <v>224</v>
      </c>
      <c r="G146" s="201" t="s">
        <v>119</v>
      </c>
      <c r="H146" s="202">
        <v>4</v>
      </c>
      <c r="I146" s="203"/>
      <c r="J146" s="204">
        <f>ROUND(I146*H146,2)</f>
        <v>0</v>
      </c>
      <c r="K146" s="200" t="s">
        <v>19</v>
      </c>
      <c r="L146" s="45"/>
      <c r="M146" s="205" t="s">
        <v>19</v>
      </c>
      <c r="N146" s="206" t="s">
        <v>43</v>
      </c>
      <c r="O146" s="85"/>
      <c r="P146" s="207">
        <f>O146*H146</f>
        <v>0</v>
      </c>
      <c r="Q146" s="207">
        <v>0</v>
      </c>
      <c r="R146" s="207">
        <f>Q146*H146</f>
        <v>0</v>
      </c>
      <c r="S146" s="207">
        <v>0</v>
      </c>
      <c r="T146" s="20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09" t="s">
        <v>120</v>
      </c>
      <c r="AT146" s="209" t="s">
        <v>116</v>
      </c>
      <c r="AU146" s="209" t="s">
        <v>79</v>
      </c>
      <c r="AY146" s="18" t="s">
        <v>113</v>
      </c>
      <c r="BE146" s="210">
        <f>IF(N146="základní",J146,0)</f>
        <v>0</v>
      </c>
      <c r="BF146" s="210">
        <f>IF(N146="snížená",J146,0)</f>
        <v>0</v>
      </c>
      <c r="BG146" s="210">
        <f>IF(N146="zákl. přenesená",J146,0)</f>
        <v>0</v>
      </c>
      <c r="BH146" s="210">
        <f>IF(N146="sníž. přenesená",J146,0)</f>
        <v>0</v>
      </c>
      <c r="BI146" s="210">
        <f>IF(N146="nulová",J146,0)</f>
        <v>0</v>
      </c>
      <c r="BJ146" s="18" t="s">
        <v>77</v>
      </c>
      <c r="BK146" s="210">
        <f>ROUND(I146*H146,2)</f>
        <v>0</v>
      </c>
      <c r="BL146" s="18" t="s">
        <v>120</v>
      </c>
      <c r="BM146" s="209" t="s">
        <v>225</v>
      </c>
    </row>
    <row r="147" s="2" customFormat="1">
      <c r="A147" s="39"/>
      <c r="B147" s="40"/>
      <c r="C147" s="41"/>
      <c r="D147" s="211" t="s">
        <v>122</v>
      </c>
      <c r="E147" s="41"/>
      <c r="F147" s="212" t="s">
        <v>224</v>
      </c>
      <c r="G147" s="41"/>
      <c r="H147" s="41"/>
      <c r="I147" s="213"/>
      <c r="J147" s="41"/>
      <c r="K147" s="41"/>
      <c r="L147" s="45"/>
      <c r="M147" s="214"/>
      <c r="N147" s="215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122</v>
      </c>
      <c r="AU147" s="18" t="s">
        <v>79</v>
      </c>
    </row>
    <row r="148" s="2" customFormat="1">
      <c r="A148" s="39"/>
      <c r="B148" s="40"/>
      <c r="C148" s="41"/>
      <c r="D148" s="211" t="s">
        <v>123</v>
      </c>
      <c r="E148" s="41"/>
      <c r="F148" s="216" t="s">
        <v>226</v>
      </c>
      <c r="G148" s="41"/>
      <c r="H148" s="41"/>
      <c r="I148" s="213"/>
      <c r="J148" s="41"/>
      <c r="K148" s="41"/>
      <c r="L148" s="45"/>
      <c r="M148" s="214"/>
      <c r="N148" s="215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123</v>
      </c>
      <c r="AU148" s="18" t="s">
        <v>79</v>
      </c>
    </row>
    <row r="149" s="2" customFormat="1" ht="33" customHeight="1">
      <c r="A149" s="39"/>
      <c r="B149" s="40"/>
      <c r="C149" s="198" t="s">
        <v>227</v>
      </c>
      <c r="D149" s="198" t="s">
        <v>116</v>
      </c>
      <c r="E149" s="199" t="s">
        <v>228</v>
      </c>
      <c r="F149" s="200" t="s">
        <v>229</v>
      </c>
      <c r="G149" s="201" t="s">
        <v>230</v>
      </c>
      <c r="H149" s="202">
        <v>2</v>
      </c>
      <c r="I149" s="203"/>
      <c r="J149" s="204">
        <f>ROUND(I149*H149,2)</f>
        <v>0</v>
      </c>
      <c r="K149" s="200" t="s">
        <v>19</v>
      </c>
      <c r="L149" s="45"/>
      <c r="M149" s="205" t="s">
        <v>19</v>
      </c>
      <c r="N149" s="206" t="s">
        <v>43</v>
      </c>
      <c r="O149" s="85"/>
      <c r="P149" s="207">
        <f>O149*H149</f>
        <v>0</v>
      </c>
      <c r="Q149" s="207">
        <v>0</v>
      </c>
      <c r="R149" s="207">
        <f>Q149*H149</f>
        <v>0</v>
      </c>
      <c r="S149" s="207">
        <v>0</v>
      </c>
      <c r="T149" s="20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09" t="s">
        <v>120</v>
      </c>
      <c r="AT149" s="209" t="s">
        <v>116</v>
      </c>
      <c r="AU149" s="209" t="s">
        <v>79</v>
      </c>
      <c r="AY149" s="18" t="s">
        <v>113</v>
      </c>
      <c r="BE149" s="210">
        <f>IF(N149="základní",J149,0)</f>
        <v>0</v>
      </c>
      <c r="BF149" s="210">
        <f>IF(N149="snížená",J149,0)</f>
        <v>0</v>
      </c>
      <c r="BG149" s="210">
        <f>IF(N149="zákl. přenesená",J149,0)</f>
        <v>0</v>
      </c>
      <c r="BH149" s="210">
        <f>IF(N149="sníž. přenesená",J149,0)</f>
        <v>0</v>
      </c>
      <c r="BI149" s="210">
        <f>IF(N149="nulová",J149,0)</f>
        <v>0</v>
      </c>
      <c r="BJ149" s="18" t="s">
        <v>77</v>
      </c>
      <c r="BK149" s="210">
        <f>ROUND(I149*H149,2)</f>
        <v>0</v>
      </c>
      <c r="BL149" s="18" t="s">
        <v>120</v>
      </c>
      <c r="BM149" s="209" t="s">
        <v>231</v>
      </c>
    </row>
    <row r="150" s="2" customFormat="1">
      <c r="A150" s="39"/>
      <c r="B150" s="40"/>
      <c r="C150" s="41"/>
      <c r="D150" s="211" t="s">
        <v>122</v>
      </c>
      <c r="E150" s="41"/>
      <c r="F150" s="212" t="s">
        <v>229</v>
      </c>
      <c r="G150" s="41"/>
      <c r="H150" s="41"/>
      <c r="I150" s="213"/>
      <c r="J150" s="41"/>
      <c r="K150" s="41"/>
      <c r="L150" s="45"/>
      <c r="M150" s="214"/>
      <c r="N150" s="215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122</v>
      </c>
      <c r="AU150" s="18" t="s">
        <v>79</v>
      </c>
    </row>
    <row r="151" s="2" customFormat="1">
      <c r="A151" s="39"/>
      <c r="B151" s="40"/>
      <c r="C151" s="41"/>
      <c r="D151" s="211" t="s">
        <v>123</v>
      </c>
      <c r="E151" s="41"/>
      <c r="F151" s="216" t="s">
        <v>232</v>
      </c>
      <c r="G151" s="41"/>
      <c r="H151" s="41"/>
      <c r="I151" s="213"/>
      <c r="J151" s="41"/>
      <c r="K151" s="41"/>
      <c r="L151" s="45"/>
      <c r="M151" s="214"/>
      <c r="N151" s="215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123</v>
      </c>
      <c r="AU151" s="18" t="s">
        <v>79</v>
      </c>
    </row>
    <row r="152" s="12" customFormat="1" ht="22.8" customHeight="1">
      <c r="A152" s="12"/>
      <c r="B152" s="182"/>
      <c r="C152" s="183"/>
      <c r="D152" s="184" t="s">
        <v>71</v>
      </c>
      <c r="E152" s="196" t="s">
        <v>233</v>
      </c>
      <c r="F152" s="196" t="s">
        <v>234</v>
      </c>
      <c r="G152" s="183"/>
      <c r="H152" s="183"/>
      <c r="I152" s="186"/>
      <c r="J152" s="197">
        <f>BK152</f>
        <v>0</v>
      </c>
      <c r="K152" s="183"/>
      <c r="L152" s="188"/>
      <c r="M152" s="189"/>
      <c r="N152" s="190"/>
      <c r="O152" s="190"/>
      <c r="P152" s="191">
        <f>SUM(P153:P169)</f>
        <v>0</v>
      </c>
      <c r="Q152" s="190"/>
      <c r="R152" s="191">
        <f>SUM(R153:R169)</f>
        <v>0</v>
      </c>
      <c r="S152" s="190"/>
      <c r="T152" s="192">
        <f>SUM(T153:T169)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93" t="s">
        <v>77</v>
      </c>
      <c r="AT152" s="194" t="s">
        <v>71</v>
      </c>
      <c r="AU152" s="194" t="s">
        <v>77</v>
      </c>
      <c r="AY152" s="193" t="s">
        <v>113</v>
      </c>
      <c r="BK152" s="195">
        <f>SUM(BK153:BK169)</f>
        <v>0</v>
      </c>
    </row>
    <row r="153" s="2" customFormat="1" ht="24.15" customHeight="1">
      <c r="A153" s="39"/>
      <c r="B153" s="40"/>
      <c r="C153" s="198" t="s">
        <v>235</v>
      </c>
      <c r="D153" s="198" t="s">
        <v>116</v>
      </c>
      <c r="E153" s="199" t="s">
        <v>236</v>
      </c>
      <c r="F153" s="200" t="s">
        <v>237</v>
      </c>
      <c r="G153" s="201" t="s">
        <v>151</v>
      </c>
      <c r="H153" s="202">
        <v>17.411000000000001</v>
      </c>
      <c r="I153" s="203"/>
      <c r="J153" s="204">
        <f>ROUND(I153*H153,2)</f>
        <v>0</v>
      </c>
      <c r="K153" s="200" t="s">
        <v>129</v>
      </c>
      <c r="L153" s="45"/>
      <c r="M153" s="205" t="s">
        <v>19</v>
      </c>
      <c r="N153" s="206" t="s">
        <v>43</v>
      </c>
      <c r="O153" s="85"/>
      <c r="P153" s="207">
        <f>O153*H153</f>
        <v>0</v>
      </c>
      <c r="Q153" s="207">
        <v>0</v>
      </c>
      <c r="R153" s="207">
        <f>Q153*H153</f>
        <v>0</v>
      </c>
      <c r="S153" s="207">
        <v>0</v>
      </c>
      <c r="T153" s="20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09" t="s">
        <v>120</v>
      </c>
      <c r="AT153" s="209" t="s">
        <v>116</v>
      </c>
      <c r="AU153" s="209" t="s">
        <v>79</v>
      </c>
      <c r="AY153" s="18" t="s">
        <v>113</v>
      </c>
      <c r="BE153" s="210">
        <f>IF(N153="základní",J153,0)</f>
        <v>0</v>
      </c>
      <c r="BF153" s="210">
        <f>IF(N153="snížená",J153,0)</f>
        <v>0</v>
      </c>
      <c r="BG153" s="210">
        <f>IF(N153="zákl. přenesená",J153,0)</f>
        <v>0</v>
      </c>
      <c r="BH153" s="210">
        <f>IF(N153="sníž. přenesená",J153,0)</f>
        <v>0</v>
      </c>
      <c r="BI153" s="210">
        <f>IF(N153="nulová",J153,0)</f>
        <v>0</v>
      </c>
      <c r="BJ153" s="18" t="s">
        <v>77</v>
      </c>
      <c r="BK153" s="210">
        <f>ROUND(I153*H153,2)</f>
        <v>0</v>
      </c>
      <c r="BL153" s="18" t="s">
        <v>120</v>
      </c>
      <c r="BM153" s="209" t="s">
        <v>238</v>
      </c>
    </row>
    <row r="154" s="2" customFormat="1">
      <c r="A154" s="39"/>
      <c r="B154" s="40"/>
      <c r="C154" s="41"/>
      <c r="D154" s="211" t="s">
        <v>122</v>
      </c>
      <c r="E154" s="41"/>
      <c r="F154" s="212" t="s">
        <v>239</v>
      </c>
      <c r="G154" s="41"/>
      <c r="H154" s="41"/>
      <c r="I154" s="213"/>
      <c r="J154" s="41"/>
      <c r="K154" s="41"/>
      <c r="L154" s="45"/>
      <c r="M154" s="214"/>
      <c r="N154" s="215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122</v>
      </c>
      <c r="AU154" s="18" t="s">
        <v>79</v>
      </c>
    </row>
    <row r="155" s="2" customFormat="1">
      <c r="A155" s="39"/>
      <c r="B155" s="40"/>
      <c r="C155" s="41"/>
      <c r="D155" s="217" t="s">
        <v>132</v>
      </c>
      <c r="E155" s="41"/>
      <c r="F155" s="218" t="s">
        <v>240</v>
      </c>
      <c r="G155" s="41"/>
      <c r="H155" s="41"/>
      <c r="I155" s="213"/>
      <c r="J155" s="41"/>
      <c r="K155" s="41"/>
      <c r="L155" s="45"/>
      <c r="M155" s="214"/>
      <c r="N155" s="215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132</v>
      </c>
      <c r="AU155" s="18" t="s">
        <v>79</v>
      </c>
    </row>
    <row r="156" s="2" customFormat="1" ht="24.15" customHeight="1">
      <c r="A156" s="39"/>
      <c r="B156" s="40"/>
      <c r="C156" s="198" t="s">
        <v>241</v>
      </c>
      <c r="D156" s="198" t="s">
        <v>116</v>
      </c>
      <c r="E156" s="199" t="s">
        <v>242</v>
      </c>
      <c r="F156" s="200" t="s">
        <v>243</v>
      </c>
      <c r="G156" s="201" t="s">
        <v>151</v>
      </c>
      <c r="H156" s="202">
        <v>17.411000000000001</v>
      </c>
      <c r="I156" s="203"/>
      <c r="J156" s="204">
        <f>ROUND(I156*H156,2)</f>
        <v>0</v>
      </c>
      <c r="K156" s="200" t="s">
        <v>129</v>
      </c>
      <c r="L156" s="45"/>
      <c r="M156" s="205" t="s">
        <v>19</v>
      </c>
      <c r="N156" s="206" t="s">
        <v>43</v>
      </c>
      <c r="O156" s="85"/>
      <c r="P156" s="207">
        <f>O156*H156</f>
        <v>0</v>
      </c>
      <c r="Q156" s="207">
        <v>0</v>
      </c>
      <c r="R156" s="207">
        <f>Q156*H156</f>
        <v>0</v>
      </c>
      <c r="S156" s="207">
        <v>0</v>
      </c>
      <c r="T156" s="20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09" t="s">
        <v>120</v>
      </c>
      <c r="AT156" s="209" t="s">
        <v>116</v>
      </c>
      <c r="AU156" s="209" t="s">
        <v>79</v>
      </c>
      <c r="AY156" s="18" t="s">
        <v>113</v>
      </c>
      <c r="BE156" s="210">
        <f>IF(N156="základní",J156,0)</f>
        <v>0</v>
      </c>
      <c r="BF156" s="210">
        <f>IF(N156="snížená",J156,0)</f>
        <v>0</v>
      </c>
      <c r="BG156" s="210">
        <f>IF(N156="zákl. přenesená",J156,0)</f>
        <v>0</v>
      </c>
      <c r="BH156" s="210">
        <f>IF(N156="sníž. přenesená",J156,0)</f>
        <v>0</v>
      </c>
      <c r="BI156" s="210">
        <f>IF(N156="nulová",J156,0)</f>
        <v>0</v>
      </c>
      <c r="BJ156" s="18" t="s">
        <v>77</v>
      </c>
      <c r="BK156" s="210">
        <f>ROUND(I156*H156,2)</f>
        <v>0</v>
      </c>
      <c r="BL156" s="18" t="s">
        <v>120</v>
      </c>
      <c r="BM156" s="209" t="s">
        <v>244</v>
      </c>
    </row>
    <row r="157" s="2" customFormat="1">
      <c r="A157" s="39"/>
      <c r="B157" s="40"/>
      <c r="C157" s="41"/>
      <c r="D157" s="211" t="s">
        <v>122</v>
      </c>
      <c r="E157" s="41"/>
      <c r="F157" s="212" t="s">
        <v>245</v>
      </c>
      <c r="G157" s="41"/>
      <c r="H157" s="41"/>
      <c r="I157" s="213"/>
      <c r="J157" s="41"/>
      <c r="K157" s="41"/>
      <c r="L157" s="45"/>
      <c r="M157" s="214"/>
      <c r="N157" s="215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122</v>
      </c>
      <c r="AU157" s="18" t="s">
        <v>79</v>
      </c>
    </row>
    <row r="158" s="2" customFormat="1">
      <c r="A158" s="39"/>
      <c r="B158" s="40"/>
      <c r="C158" s="41"/>
      <c r="D158" s="217" t="s">
        <v>132</v>
      </c>
      <c r="E158" s="41"/>
      <c r="F158" s="218" t="s">
        <v>246</v>
      </c>
      <c r="G158" s="41"/>
      <c r="H158" s="41"/>
      <c r="I158" s="213"/>
      <c r="J158" s="41"/>
      <c r="K158" s="41"/>
      <c r="L158" s="45"/>
      <c r="M158" s="214"/>
      <c r="N158" s="215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132</v>
      </c>
      <c r="AU158" s="18" t="s">
        <v>79</v>
      </c>
    </row>
    <row r="159" s="2" customFormat="1" ht="24.15" customHeight="1">
      <c r="A159" s="39"/>
      <c r="B159" s="40"/>
      <c r="C159" s="198" t="s">
        <v>247</v>
      </c>
      <c r="D159" s="198" t="s">
        <v>116</v>
      </c>
      <c r="E159" s="199" t="s">
        <v>248</v>
      </c>
      <c r="F159" s="200" t="s">
        <v>249</v>
      </c>
      <c r="G159" s="201" t="s">
        <v>151</v>
      </c>
      <c r="H159" s="202">
        <v>156.69900000000001</v>
      </c>
      <c r="I159" s="203"/>
      <c r="J159" s="204">
        <f>ROUND(I159*H159,2)</f>
        <v>0</v>
      </c>
      <c r="K159" s="200" t="s">
        <v>129</v>
      </c>
      <c r="L159" s="45"/>
      <c r="M159" s="205" t="s">
        <v>19</v>
      </c>
      <c r="N159" s="206" t="s">
        <v>43</v>
      </c>
      <c r="O159" s="85"/>
      <c r="P159" s="207">
        <f>O159*H159</f>
        <v>0</v>
      </c>
      <c r="Q159" s="207">
        <v>0</v>
      </c>
      <c r="R159" s="207">
        <f>Q159*H159</f>
        <v>0</v>
      </c>
      <c r="S159" s="207">
        <v>0</v>
      </c>
      <c r="T159" s="20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09" t="s">
        <v>120</v>
      </c>
      <c r="AT159" s="209" t="s">
        <v>116</v>
      </c>
      <c r="AU159" s="209" t="s">
        <v>79</v>
      </c>
      <c r="AY159" s="18" t="s">
        <v>113</v>
      </c>
      <c r="BE159" s="210">
        <f>IF(N159="základní",J159,0)</f>
        <v>0</v>
      </c>
      <c r="BF159" s="210">
        <f>IF(N159="snížená",J159,0)</f>
        <v>0</v>
      </c>
      <c r="BG159" s="210">
        <f>IF(N159="zákl. přenesená",J159,0)</f>
        <v>0</v>
      </c>
      <c r="BH159" s="210">
        <f>IF(N159="sníž. přenesená",J159,0)</f>
        <v>0</v>
      </c>
      <c r="BI159" s="210">
        <f>IF(N159="nulová",J159,0)</f>
        <v>0</v>
      </c>
      <c r="BJ159" s="18" t="s">
        <v>77</v>
      </c>
      <c r="BK159" s="210">
        <f>ROUND(I159*H159,2)</f>
        <v>0</v>
      </c>
      <c r="BL159" s="18" t="s">
        <v>120</v>
      </c>
      <c r="BM159" s="209" t="s">
        <v>250</v>
      </c>
    </row>
    <row r="160" s="2" customFormat="1">
      <c r="A160" s="39"/>
      <c r="B160" s="40"/>
      <c r="C160" s="41"/>
      <c r="D160" s="211" t="s">
        <v>122</v>
      </c>
      <c r="E160" s="41"/>
      <c r="F160" s="212" t="s">
        <v>251</v>
      </c>
      <c r="G160" s="41"/>
      <c r="H160" s="41"/>
      <c r="I160" s="213"/>
      <c r="J160" s="41"/>
      <c r="K160" s="41"/>
      <c r="L160" s="45"/>
      <c r="M160" s="214"/>
      <c r="N160" s="215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122</v>
      </c>
      <c r="AU160" s="18" t="s">
        <v>79</v>
      </c>
    </row>
    <row r="161" s="2" customFormat="1">
      <c r="A161" s="39"/>
      <c r="B161" s="40"/>
      <c r="C161" s="41"/>
      <c r="D161" s="217" t="s">
        <v>132</v>
      </c>
      <c r="E161" s="41"/>
      <c r="F161" s="218" t="s">
        <v>252</v>
      </c>
      <c r="G161" s="41"/>
      <c r="H161" s="41"/>
      <c r="I161" s="213"/>
      <c r="J161" s="41"/>
      <c r="K161" s="41"/>
      <c r="L161" s="45"/>
      <c r="M161" s="214"/>
      <c r="N161" s="215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132</v>
      </c>
      <c r="AU161" s="18" t="s">
        <v>79</v>
      </c>
    </row>
    <row r="162" s="13" customFormat="1">
      <c r="A162" s="13"/>
      <c r="B162" s="219"/>
      <c r="C162" s="220"/>
      <c r="D162" s="211" t="s">
        <v>134</v>
      </c>
      <c r="E162" s="220"/>
      <c r="F162" s="222" t="s">
        <v>253</v>
      </c>
      <c r="G162" s="220"/>
      <c r="H162" s="223">
        <v>156.69900000000001</v>
      </c>
      <c r="I162" s="224"/>
      <c r="J162" s="220"/>
      <c r="K162" s="220"/>
      <c r="L162" s="225"/>
      <c r="M162" s="226"/>
      <c r="N162" s="227"/>
      <c r="O162" s="227"/>
      <c r="P162" s="227"/>
      <c r="Q162" s="227"/>
      <c r="R162" s="227"/>
      <c r="S162" s="227"/>
      <c r="T162" s="22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29" t="s">
        <v>134</v>
      </c>
      <c r="AU162" s="229" t="s">
        <v>79</v>
      </c>
      <c r="AV162" s="13" t="s">
        <v>79</v>
      </c>
      <c r="AW162" s="13" t="s">
        <v>4</v>
      </c>
      <c r="AX162" s="13" t="s">
        <v>77</v>
      </c>
      <c r="AY162" s="229" t="s">
        <v>113</v>
      </c>
    </row>
    <row r="163" s="2" customFormat="1" ht="33" customHeight="1">
      <c r="A163" s="39"/>
      <c r="B163" s="40"/>
      <c r="C163" s="198" t="s">
        <v>7</v>
      </c>
      <c r="D163" s="198" t="s">
        <v>116</v>
      </c>
      <c r="E163" s="199" t="s">
        <v>254</v>
      </c>
      <c r="F163" s="200" t="s">
        <v>255</v>
      </c>
      <c r="G163" s="201" t="s">
        <v>151</v>
      </c>
      <c r="H163" s="202">
        <v>15.712</v>
      </c>
      <c r="I163" s="203"/>
      <c r="J163" s="204">
        <f>ROUND(I163*H163,2)</f>
        <v>0</v>
      </c>
      <c r="K163" s="200" t="s">
        <v>129</v>
      </c>
      <c r="L163" s="45"/>
      <c r="M163" s="205" t="s">
        <v>19</v>
      </c>
      <c r="N163" s="206" t="s">
        <v>43</v>
      </c>
      <c r="O163" s="85"/>
      <c r="P163" s="207">
        <f>O163*H163</f>
        <v>0</v>
      </c>
      <c r="Q163" s="207">
        <v>0</v>
      </c>
      <c r="R163" s="207">
        <f>Q163*H163</f>
        <v>0</v>
      </c>
      <c r="S163" s="207">
        <v>0</v>
      </c>
      <c r="T163" s="208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09" t="s">
        <v>120</v>
      </c>
      <c r="AT163" s="209" t="s">
        <v>116</v>
      </c>
      <c r="AU163" s="209" t="s">
        <v>79</v>
      </c>
      <c r="AY163" s="18" t="s">
        <v>113</v>
      </c>
      <c r="BE163" s="210">
        <f>IF(N163="základní",J163,0)</f>
        <v>0</v>
      </c>
      <c r="BF163" s="210">
        <f>IF(N163="snížená",J163,0)</f>
        <v>0</v>
      </c>
      <c r="BG163" s="210">
        <f>IF(N163="zákl. přenesená",J163,0)</f>
        <v>0</v>
      </c>
      <c r="BH163" s="210">
        <f>IF(N163="sníž. přenesená",J163,0)</f>
        <v>0</v>
      </c>
      <c r="BI163" s="210">
        <f>IF(N163="nulová",J163,0)</f>
        <v>0</v>
      </c>
      <c r="BJ163" s="18" t="s">
        <v>77</v>
      </c>
      <c r="BK163" s="210">
        <f>ROUND(I163*H163,2)</f>
        <v>0</v>
      </c>
      <c r="BL163" s="18" t="s">
        <v>120</v>
      </c>
      <c r="BM163" s="209" t="s">
        <v>256</v>
      </c>
    </row>
    <row r="164" s="2" customFormat="1">
      <c r="A164" s="39"/>
      <c r="B164" s="40"/>
      <c r="C164" s="41"/>
      <c r="D164" s="211" t="s">
        <v>122</v>
      </c>
      <c r="E164" s="41"/>
      <c r="F164" s="212" t="s">
        <v>257</v>
      </c>
      <c r="G164" s="41"/>
      <c r="H164" s="41"/>
      <c r="I164" s="213"/>
      <c r="J164" s="41"/>
      <c r="K164" s="41"/>
      <c r="L164" s="45"/>
      <c r="M164" s="214"/>
      <c r="N164" s="215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122</v>
      </c>
      <c r="AU164" s="18" t="s">
        <v>79</v>
      </c>
    </row>
    <row r="165" s="2" customFormat="1">
      <c r="A165" s="39"/>
      <c r="B165" s="40"/>
      <c r="C165" s="41"/>
      <c r="D165" s="217" t="s">
        <v>132</v>
      </c>
      <c r="E165" s="41"/>
      <c r="F165" s="218" t="s">
        <v>258</v>
      </c>
      <c r="G165" s="41"/>
      <c r="H165" s="41"/>
      <c r="I165" s="213"/>
      <c r="J165" s="41"/>
      <c r="K165" s="41"/>
      <c r="L165" s="45"/>
      <c r="M165" s="214"/>
      <c r="N165" s="215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132</v>
      </c>
      <c r="AU165" s="18" t="s">
        <v>79</v>
      </c>
    </row>
    <row r="166" s="2" customFormat="1" ht="44.25" customHeight="1">
      <c r="A166" s="39"/>
      <c r="B166" s="40"/>
      <c r="C166" s="198" t="s">
        <v>259</v>
      </c>
      <c r="D166" s="198" t="s">
        <v>116</v>
      </c>
      <c r="E166" s="199" t="s">
        <v>260</v>
      </c>
      <c r="F166" s="200" t="s">
        <v>261</v>
      </c>
      <c r="G166" s="201" t="s">
        <v>151</v>
      </c>
      <c r="H166" s="202">
        <v>1.6990000000000001</v>
      </c>
      <c r="I166" s="203"/>
      <c r="J166" s="204">
        <f>ROUND(I166*H166,2)</f>
        <v>0</v>
      </c>
      <c r="K166" s="200" t="s">
        <v>129</v>
      </c>
      <c r="L166" s="45"/>
      <c r="M166" s="205" t="s">
        <v>19</v>
      </c>
      <c r="N166" s="206" t="s">
        <v>43</v>
      </c>
      <c r="O166" s="85"/>
      <c r="P166" s="207">
        <f>O166*H166</f>
        <v>0</v>
      </c>
      <c r="Q166" s="207">
        <v>0</v>
      </c>
      <c r="R166" s="207">
        <f>Q166*H166</f>
        <v>0</v>
      </c>
      <c r="S166" s="207">
        <v>0</v>
      </c>
      <c r="T166" s="20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09" t="s">
        <v>120</v>
      </c>
      <c r="AT166" s="209" t="s">
        <v>116</v>
      </c>
      <c r="AU166" s="209" t="s">
        <v>79</v>
      </c>
      <c r="AY166" s="18" t="s">
        <v>113</v>
      </c>
      <c r="BE166" s="210">
        <f>IF(N166="základní",J166,0)</f>
        <v>0</v>
      </c>
      <c r="BF166" s="210">
        <f>IF(N166="snížená",J166,0)</f>
        <v>0</v>
      </c>
      <c r="BG166" s="210">
        <f>IF(N166="zákl. přenesená",J166,0)</f>
        <v>0</v>
      </c>
      <c r="BH166" s="210">
        <f>IF(N166="sníž. přenesená",J166,0)</f>
        <v>0</v>
      </c>
      <c r="BI166" s="210">
        <f>IF(N166="nulová",J166,0)</f>
        <v>0</v>
      </c>
      <c r="BJ166" s="18" t="s">
        <v>77</v>
      </c>
      <c r="BK166" s="210">
        <f>ROUND(I166*H166,2)</f>
        <v>0</v>
      </c>
      <c r="BL166" s="18" t="s">
        <v>120</v>
      </c>
      <c r="BM166" s="209" t="s">
        <v>262</v>
      </c>
    </row>
    <row r="167" s="2" customFormat="1">
      <c r="A167" s="39"/>
      <c r="B167" s="40"/>
      <c r="C167" s="41"/>
      <c r="D167" s="211" t="s">
        <v>122</v>
      </c>
      <c r="E167" s="41"/>
      <c r="F167" s="212" t="s">
        <v>263</v>
      </c>
      <c r="G167" s="41"/>
      <c r="H167" s="41"/>
      <c r="I167" s="213"/>
      <c r="J167" s="41"/>
      <c r="K167" s="41"/>
      <c r="L167" s="45"/>
      <c r="M167" s="214"/>
      <c r="N167" s="215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122</v>
      </c>
      <c r="AU167" s="18" t="s">
        <v>79</v>
      </c>
    </row>
    <row r="168" s="2" customFormat="1">
      <c r="A168" s="39"/>
      <c r="B168" s="40"/>
      <c r="C168" s="41"/>
      <c r="D168" s="217" t="s">
        <v>132</v>
      </c>
      <c r="E168" s="41"/>
      <c r="F168" s="218" t="s">
        <v>264</v>
      </c>
      <c r="G168" s="41"/>
      <c r="H168" s="41"/>
      <c r="I168" s="213"/>
      <c r="J168" s="41"/>
      <c r="K168" s="41"/>
      <c r="L168" s="45"/>
      <c r="M168" s="214"/>
      <c r="N168" s="215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132</v>
      </c>
      <c r="AU168" s="18" t="s">
        <v>79</v>
      </c>
    </row>
    <row r="169" s="13" customFormat="1">
      <c r="A169" s="13"/>
      <c r="B169" s="219"/>
      <c r="C169" s="220"/>
      <c r="D169" s="211" t="s">
        <v>134</v>
      </c>
      <c r="E169" s="221" t="s">
        <v>19</v>
      </c>
      <c r="F169" s="222" t="s">
        <v>265</v>
      </c>
      <c r="G169" s="220"/>
      <c r="H169" s="223">
        <v>1.6990000000000001</v>
      </c>
      <c r="I169" s="224"/>
      <c r="J169" s="220"/>
      <c r="K169" s="220"/>
      <c r="L169" s="225"/>
      <c r="M169" s="226"/>
      <c r="N169" s="227"/>
      <c r="O169" s="227"/>
      <c r="P169" s="227"/>
      <c r="Q169" s="227"/>
      <c r="R169" s="227"/>
      <c r="S169" s="227"/>
      <c r="T169" s="22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9" t="s">
        <v>134</v>
      </c>
      <c r="AU169" s="229" t="s">
        <v>79</v>
      </c>
      <c r="AV169" s="13" t="s">
        <v>79</v>
      </c>
      <c r="AW169" s="13" t="s">
        <v>33</v>
      </c>
      <c r="AX169" s="13" t="s">
        <v>77</v>
      </c>
      <c r="AY169" s="229" t="s">
        <v>113</v>
      </c>
    </row>
    <row r="170" s="12" customFormat="1" ht="25.92" customHeight="1">
      <c r="A170" s="12"/>
      <c r="B170" s="182"/>
      <c r="C170" s="183"/>
      <c r="D170" s="184" t="s">
        <v>71</v>
      </c>
      <c r="E170" s="185" t="s">
        <v>266</v>
      </c>
      <c r="F170" s="185" t="s">
        <v>267</v>
      </c>
      <c r="G170" s="183"/>
      <c r="H170" s="183"/>
      <c r="I170" s="186"/>
      <c r="J170" s="187">
        <f>BK170</f>
        <v>0</v>
      </c>
      <c r="K170" s="183"/>
      <c r="L170" s="188"/>
      <c r="M170" s="189"/>
      <c r="N170" s="190"/>
      <c r="O170" s="190"/>
      <c r="P170" s="191">
        <f>P171+P314</f>
        <v>0</v>
      </c>
      <c r="Q170" s="190"/>
      <c r="R170" s="191">
        <f>R171+R314</f>
        <v>19.133092299999998</v>
      </c>
      <c r="S170" s="190"/>
      <c r="T170" s="192">
        <f>T171+T314</f>
        <v>15.712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93" t="s">
        <v>79</v>
      </c>
      <c r="AT170" s="194" t="s">
        <v>71</v>
      </c>
      <c r="AU170" s="194" t="s">
        <v>72</v>
      </c>
      <c r="AY170" s="193" t="s">
        <v>113</v>
      </c>
      <c r="BK170" s="195">
        <f>BK171+BK314</f>
        <v>0</v>
      </c>
    </row>
    <row r="171" s="12" customFormat="1" ht="22.8" customHeight="1">
      <c r="A171" s="12"/>
      <c r="B171" s="182"/>
      <c r="C171" s="183"/>
      <c r="D171" s="184" t="s">
        <v>71</v>
      </c>
      <c r="E171" s="196" t="s">
        <v>268</v>
      </c>
      <c r="F171" s="196" t="s">
        <v>269</v>
      </c>
      <c r="G171" s="183"/>
      <c r="H171" s="183"/>
      <c r="I171" s="186"/>
      <c r="J171" s="197">
        <f>BK171</f>
        <v>0</v>
      </c>
      <c r="K171" s="183"/>
      <c r="L171" s="188"/>
      <c r="M171" s="189"/>
      <c r="N171" s="190"/>
      <c r="O171" s="190"/>
      <c r="P171" s="191">
        <f>SUM(P172:P313)</f>
        <v>0</v>
      </c>
      <c r="Q171" s="190"/>
      <c r="R171" s="191">
        <f>SUM(R172:R313)</f>
        <v>18.703330659999999</v>
      </c>
      <c r="S171" s="190"/>
      <c r="T171" s="192">
        <f>SUM(T172:T313)</f>
        <v>15.712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93" t="s">
        <v>79</v>
      </c>
      <c r="AT171" s="194" t="s">
        <v>71</v>
      </c>
      <c r="AU171" s="194" t="s">
        <v>77</v>
      </c>
      <c r="AY171" s="193" t="s">
        <v>113</v>
      </c>
      <c r="BK171" s="195">
        <f>SUM(BK172:BK313)</f>
        <v>0</v>
      </c>
    </row>
    <row r="172" s="2" customFormat="1" ht="24.15" customHeight="1">
      <c r="A172" s="39"/>
      <c r="B172" s="40"/>
      <c r="C172" s="198" t="s">
        <v>270</v>
      </c>
      <c r="D172" s="198" t="s">
        <v>116</v>
      </c>
      <c r="E172" s="199" t="s">
        <v>271</v>
      </c>
      <c r="F172" s="200" t="s">
        <v>272</v>
      </c>
      <c r="G172" s="201" t="s">
        <v>273</v>
      </c>
      <c r="H172" s="202">
        <v>445</v>
      </c>
      <c r="I172" s="203"/>
      <c r="J172" s="204">
        <f>ROUND(I172*H172,2)</f>
        <v>0</v>
      </c>
      <c r="K172" s="200" t="s">
        <v>129</v>
      </c>
      <c r="L172" s="45"/>
      <c r="M172" s="205" t="s">
        <v>19</v>
      </c>
      <c r="N172" s="206" t="s">
        <v>43</v>
      </c>
      <c r="O172" s="85"/>
      <c r="P172" s="207">
        <f>O172*H172</f>
        <v>0</v>
      </c>
      <c r="Q172" s="207">
        <v>0</v>
      </c>
      <c r="R172" s="207">
        <f>Q172*H172</f>
        <v>0</v>
      </c>
      <c r="S172" s="207">
        <v>0.024</v>
      </c>
      <c r="T172" s="208">
        <f>S172*H172</f>
        <v>10.68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09" t="s">
        <v>222</v>
      </c>
      <c r="AT172" s="209" t="s">
        <v>116</v>
      </c>
      <c r="AU172" s="209" t="s">
        <v>79</v>
      </c>
      <c r="AY172" s="18" t="s">
        <v>113</v>
      </c>
      <c r="BE172" s="210">
        <f>IF(N172="základní",J172,0)</f>
        <v>0</v>
      </c>
      <c r="BF172" s="210">
        <f>IF(N172="snížená",J172,0)</f>
        <v>0</v>
      </c>
      <c r="BG172" s="210">
        <f>IF(N172="zákl. přenesená",J172,0)</f>
        <v>0</v>
      </c>
      <c r="BH172" s="210">
        <f>IF(N172="sníž. přenesená",J172,0)</f>
        <v>0</v>
      </c>
      <c r="BI172" s="210">
        <f>IF(N172="nulová",J172,0)</f>
        <v>0</v>
      </c>
      <c r="BJ172" s="18" t="s">
        <v>77</v>
      </c>
      <c r="BK172" s="210">
        <f>ROUND(I172*H172,2)</f>
        <v>0</v>
      </c>
      <c r="BL172" s="18" t="s">
        <v>222</v>
      </c>
      <c r="BM172" s="209" t="s">
        <v>274</v>
      </c>
    </row>
    <row r="173" s="2" customFormat="1">
      <c r="A173" s="39"/>
      <c r="B173" s="40"/>
      <c r="C173" s="41"/>
      <c r="D173" s="211" t="s">
        <v>122</v>
      </c>
      <c r="E173" s="41"/>
      <c r="F173" s="212" t="s">
        <v>275</v>
      </c>
      <c r="G173" s="41"/>
      <c r="H173" s="41"/>
      <c r="I173" s="213"/>
      <c r="J173" s="41"/>
      <c r="K173" s="41"/>
      <c r="L173" s="45"/>
      <c r="M173" s="214"/>
      <c r="N173" s="215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122</v>
      </c>
      <c r="AU173" s="18" t="s">
        <v>79</v>
      </c>
    </row>
    <row r="174" s="2" customFormat="1">
      <c r="A174" s="39"/>
      <c r="B174" s="40"/>
      <c r="C174" s="41"/>
      <c r="D174" s="217" t="s">
        <v>132</v>
      </c>
      <c r="E174" s="41"/>
      <c r="F174" s="218" t="s">
        <v>276</v>
      </c>
      <c r="G174" s="41"/>
      <c r="H174" s="41"/>
      <c r="I174" s="213"/>
      <c r="J174" s="41"/>
      <c r="K174" s="41"/>
      <c r="L174" s="45"/>
      <c r="M174" s="214"/>
      <c r="N174" s="215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132</v>
      </c>
      <c r="AU174" s="18" t="s">
        <v>79</v>
      </c>
    </row>
    <row r="175" s="2" customFormat="1" ht="24.15" customHeight="1">
      <c r="A175" s="39"/>
      <c r="B175" s="40"/>
      <c r="C175" s="198" t="s">
        <v>277</v>
      </c>
      <c r="D175" s="198" t="s">
        <v>116</v>
      </c>
      <c r="E175" s="199" t="s">
        <v>278</v>
      </c>
      <c r="F175" s="200" t="s">
        <v>279</v>
      </c>
      <c r="G175" s="201" t="s">
        <v>273</v>
      </c>
      <c r="H175" s="202">
        <v>56</v>
      </c>
      <c r="I175" s="203"/>
      <c r="J175" s="204">
        <f>ROUND(I175*H175,2)</f>
        <v>0</v>
      </c>
      <c r="K175" s="200" t="s">
        <v>129</v>
      </c>
      <c r="L175" s="45"/>
      <c r="M175" s="205" t="s">
        <v>19</v>
      </c>
      <c r="N175" s="206" t="s">
        <v>43</v>
      </c>
      <c r="O175" s="85"/>
      <c r="P175" s="207">
        <f>O175*H175</f>
        <v>0</v>
      </c>
      <c r="Q175" s="207">
        <v>0</v>
      </c>
      <c r="R175" s="207">
        <f>Q175*H175</f>
        <v>0</v>
      </c>
      <c r="S175" s="207">
        <v>0.032000000000000001</v>
      </c>
      <c r="T175" s="208">
        <f>S175*H175</f>
        <v>1.792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09" t="s">
        <v>222</v>
      </c>
      <c r="AT175" s="209" t="s">
        <v>116</v>
      </c>
      <c r="AU175" s="209" t="s">
        <v>79</v>
      </c>
      <c r="AY175" s="18" t="s">
        <v>113</v>
      </c>
      <c r="BE175" s="210">
        <f>IF(N175="základní",J175,0)</f>
        <v>0</v>
      </c>
      <c r="BF175" s="210">
        <f>IF(N175="snížená",J175,0)</f>
        <v>0</v>
      </c>
      <c r="BG175" s="210">
        <f>IF(N175="zákl. přenesená",J175,0)</f>
        <v>0</v>
      </c>
      <c r="BH175" s="210">
        <f>IF(N175="sníž. přenesená",J175,0)</f>
        <v>0</v>
      </c>
      <c r="BI175" s="210">
        <f>IF(N175="nulová",J175,0)</f>
        <v>0</v>
      </c>
      <c r="BJ175" s="18" t="s">
        <v>77</v>
      </c>
      <c r="BK175" s="210">
        <f>ROUND(I175*H175,2)</f>
        <v>0</v>
      </c>
      <c r="BL175" s="18" t="s">
        <v>222</v>
      </c>
      <c r="BM175" s="209" t="s">
        <v>280</v>
      </c>
    </row>
    <row r="176" s="2" customFormat="1">
      <c r="A176" s="39"/>
      <c r="B176" s="40"/>
      <c r="C176" s="41"/>
      <c r="D176" s="211" t="s">
        <v>122</v>
      </c>
      <c r="E176" s="41"/>
      <c r="F176" s="212" t="s">
        <v>281</v>
      </c>
      <c r="G176" s="41"/>
      <c r="H176" s="41"/>
      <c r="I176" s="213"/>
      <c r="J176" s="41"/>
      <c r="K176" s="41"/>
      <c r="L176" s="45"/>
      <c r="M176" s="214"/>
      <c r="N176" s="215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122</v>
      </c>
      <c r="AU176" s="18" t="s">
        <v>79</v>
      </c>
    </row>
    <row r="177" s="2" customFormat="1">
      <c r="A177" s="39"/>
      <c r="B177" s="40"/>
      <c r="C177" s="41"/>
      <c r="D177" s="217" t="s">
        <v>132</v>
      </c>
      <c r="E177" s="41"/>
      <c r="F177" s="218" t="s">
        <v>282</v>
      </c>
      <c r="G177" s="41"/>
      <c r="H177" s="41"/>
      <c r="I177" s="213"/>
      <c r="J177" s="41"/>
      <c r="K177" s="41"/>
      <c r="L177" s="45"/>
      <c r="M177" s="214"/>
      <c r="N177" s="215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132</v>
      </c>
      <c r="AU177" s="18" t="s">
        <v>79</v>
      </c>
    </row>
    <row r="178" s="2" customFormat="1" ht="24.15" customHeight="1">
      <c r="A178" s="39"/>
      <c r="B178" s="40"/>
      <c r="C178" s="198" t="s">
        <v>283</v>
      </c>
      <c r="D178" s="198" t="s">
        <v>116</v>
      </c>
      <c r="E178" s="199" t="s">
        <v>284</v>
      </c>
      <c r="F178" s="200" t="s">
        <v>285</v>
      </c>
      <c r="G178" s="201" t="s">
        <v>273</v>
      </c>
      <c r="H178" s="202">
        <v>162</v>
      </c>
      <c r="I178" s="203"/>
      <c r="J178" s="204">
        <f>ROUND(I178*H178,2)</f>
        <v>0</v>
      </c>
      <c r="K178" s="200" t="s">
        <v>129</v>
      </c>
      <c r="L178" s="45"/>
      <c r="M178" s="205" t="s">
        <v>19</v>
      </c>
      <c r="N178" s="206" t="s">
        <v>43</v>
      </c>
      <c r="O178" s="85"/>
      <c r="P178" s="207">
        <f>O178*H178</f>
        <v>0</v>
      </c>
      <c r="Q178" s="207">
        <v>0</v>
      </c>
      <c r="R178" s="207">
        <f>Q178*H178</f>
        <v>0</v>
      </c>
      <c r="S178" s="207">
        <v>0.0040000000000000001</v>
      </c>
      <c r="T178" s="208">
        <f>S178*H178</f>
        <v>0.64800000000000002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09" t="s">
        <v>222</v>
      </c>
      <c r="AT178" s="209" t="s">
        <v>116</v>
      </c>
      <c r="AU178" s="209" t="s">
        <v>79</v>
      </c>
      <c r="AY178" s="18" t="s">
        <v>113</v>
      </c>
      <c r="BE178" s="210">
        <f>IF(N178="základní",J178,0)</f>
        <v>0</v>
      </c>
      <c r="BF178" s="210">
        <f>IF(N178="snížená",J178,0)</f>
        <v>0</v>
      </c>
      <c r="BG178" s="210">
        <f>IF(N178="zákl. přenesená",J178,0)</f>
        <v>0</v>
      </c>
      <c r="BH178" s="210">
        <f>IF(N178="sníž. přenesená",J178,0)</f>
        <v>0</v>
      </c>
      <c r="BI178" s="210">
        <f>IF(N178="nulová",J178,0)</f>
        <v>0</v>
      </c>
      <c r="BJ178" s="18" t="s">
        <v>77</v>
      </c>
      <c r="BK178" s="210">
        <f>ROUND(I178*H178,2)</f>
        <v>0</v>
      </c>
      <c r="BL178" s="18" t="s">
        <v>222</v>
      </c>
      <c r="BM178" s="209" t="s">
        <v>286</v>
      </c>
    </row>
    <row r="179" s="2" customFormat="1">
      <c r="A179" s="39"/>
      <c r="B179" s="40"/>
      <c r="C179" s="41"/>
      <c r="D179" s="211" t="s">
        <v>122</v>
      </c>
      <c r="E179" s="41"/>
      <c r="F179" s="212" t="s">
        <v>287</v>
      </c>
      <c r="G179" s="41"/>
      <c r="H179" s="41"/>
      <c r="I179" s="213"/>
      <c r="J179" s="41"/>
      <c r="K179" s="41"/>
      <c r="L179" s="45"/>
      <c r="M179" s="214"/>
      <c r="N179" s="215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122</v>
      </c>
      <c r="AU179" s="18" t="s">
        <v>79</v>
      </c>
    </row>
    <row r="180" s="2" customFormat="1">
      <c r="A180" s="39"/>
      <c r="B180" s="40"/>
      <c r="C180" s="41"/>
      <c r="D180" s="217" t="s">
        <v>132</v>
      </c>
      <c r="E180" s="41"/>
      <c r="F180" s="218" t="s">
        <v>288</v>
      </c>
      <c r="G180" s="41"/>
      <c r="H180" s="41"/>
      <c r="I180" s="213"/>
      <c r="J180" s="41"/>
      <c r="K180" s="41"/>
      <c r="L180" s="45"/>
      <c r="M180" s="214"/>
      <c r="N180" s="215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132</v>
      </c>
      <c r="AU180" s="18" t="s">
        <v>79</v>
      </c>
    </row>
    <row r="181" s="2" customFormat="1" ht="37.8" customHeight="1">
      <c r="A181" s="39"/>
      <c r="B181" s="40"/>
      <c r="C181" s="198" t="s">
        <v>289</v>
      </c>
      <c r="D181" s="198" t="s">
        <v>116</v>
      </c>
      <c r="E181" s="199" t="s">
        <v>290</v>
      </c>
      <c r="F181" s="200" t="s">
        <v>291</v>
      </c>
      <c r="G181" s="201" t="s">
        <v>273</v>
      </c>
      <c r="H181" s="202">
        <v>366.87900000000002</v>
      </c>
      <c r="I181" s="203"/>
      <c r="J181" s="204">
        <f>ROUND(I181*H181,2)</f>
        <v>0</v>
      </c>
      <c r="K181" s="200" t="s">
        <v>129</v>
      </c>
      <c r="L181" s="45"/>
      <c r="M181" s="205" t="s">
        <v>19</v>
      </c>
      <c r="N181" s="206" t="s">
        <v>43</v>
      </c>
      <c r="O181" s="85"/>
      <c r="P181" s="207">
        <f>O181*H181</f>
        <v>0</v>
      </c>
      <c r="Q181" s="207">
        <v>0</v>
      </c>
      <c r="R181" s="207">
        <f>Q181*H181</f>
        <v>0</v>
      </c>
      <c r="S181" s="207">
        <v>0</v>
      </c>
      <c r="T181" s="208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09" t="s">
        <v>222</v>
      </c>
      <c r="AT181" s="209" t="s">
        <v>116</v>
      </c>
      <c r="AU181" s="209" t="s">
        <v>79</v>
      </c>
      <c r="AY181" s="18" t="s">
        <v>113</v>
      </c>
      <c r="BE181" s="210">
        <f>IF(N181="základní",J181,0)</f>
        <v>0</v>
      </c>
      <c r="BF181" s="210">
        <f>IF(N181="snížená",J181,0)</f>
        <v>0</v>
      </c>
      <c r="BG181" s="210">
        <f>IF(N181="zákl. přenesená",J181,0)</f>
        <v>0</v>
      </c>
      <c r="BH181" s="210">
        <f>IF(N181="sníž. přenesená",J181,0)</f>
        <v>0</v>
      </c>
      <c r="BI181" s="210">
        <f>IF(N181="nulová",J181,0)</f>
        <v>0</v>
      </c>
      <c r="BJ181" s="18" t="s">
        <v>77</v>
      </c>
      <c r="BK181" s="210">
        <f>ROUND(I181*H181,2)</f>
        <v>0</v>
      </c>
      <c r="BL181" s="18" t="s">
        <v>222</v>
      </c>
      <c r="BM181" s="209" t="s">
        <v>292</v>
      </c>
    </row>
    <row r="182" s="2" customFormat="1">
      <c r="A182" s="39"/>
      <c r="B182" s="40"/>
      <c r="C182" s="41"/>
      <c r="D182" s="211" t="s">
        <v>122</v>
      </c>
      <c r="E182" s="41"/>
      <c r="F182" s="212" t="s">
        <v>293</v>
      </c>
      <c r="G182" s="41"/>
      <c r="H182" s="41"/>
      <c r="I182" s="213"/>
      <c r="J182" s="41"/>
      <c r="K182" s="41"/>
      <c r="L182" s="45"/>
      <c r="M182" s="214"/>
      <c r="N182" s="215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122</v>
      </c>
      <c r="AU182" s="18" t="s">
        <v>79</v>
      </c>
    </row>
    <row r="183" s="2" customFormat="1">
      <c r="A183" s="39"/>
      <c r="B183" s="40"/>
      <c r="C183" s="41"/>
      <c r="D183" s="217" t="s">
        <v>132</v>
      </c>
      <c r="E183" s="41"/>
      <c r="F183" s="218" t="s">
        <v>294</v>
      </c>
      <c r="G183" s="41"/>
      <c r="H183" s="41"/>
      <c r="I183" s="213"/>
      <c r="J183" s="41"/>
      <c r="K183" s="41"/>
      <c r="L183" s="45"/>
      <c r="M183" s="214"/>
      <c r="N183" s="215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132</v>
      </c>
      <c r="AU183" s="18" t="s">
        <v>79</v>
      </c>
    </row>
    <row r="184" s="14" customFormat="1">
      <c r="A184" s="14"/>
      <c r="B184" s="230"/>
      <c r="C184" s="231"/>
      <c r="D184" s="211" t="s">
        <v>134</v>
      </c>
      <c r="E184" s="232" t="s">
        <v>19</v>
      </c>
      <c r="F184" s="233" t="s">
        <v>295</v>
      </c>
      <c r="G184" s="231"/>
      <c r="H184" s="232" t="s">
        <v>19</v>
      </c>
      <c r="I184" s="234"/>
      <c r="J184" s="231"/>
      <c r="K184" s="231"/>
      <c r="L184" s="235"/>
      <c r="M184" s="236"/>
      <c r="N184" s="237"/>
      <c r="O184" s="237"/>
      <c r="P184" s="237"/>
      <c r="Q184" s="237"/>
      <c r="R184" s="237"/>
      <c r="S184" s="237"/>
      <c r="T184" s="23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39" t="s">
        <v>134</v>
      </c>
      <c r="AU184" s="239" t="s">
        <v>79</v>
      </c>
      <c r="AV184" s="14" t="s">
        <v>77</v>
      </c>
      <c r="AW184" s="14" t="s">
        <v>33</v>
      </c>
      <c r="AX184" s="14" t="s">
        <v>72</v>
      </c>
      <c r="AY184" s="239" t="s">
        <v>113</v>
      </c>
    </row>
    <row r="185" s="13" customFormat="1">
      <c r="A185" s="13"/>
      <c r="B185" s="219"/>
      <c r="C185" s="220"/>
      <c r="D185" s="211" t="s">
        <v>134</v>
      </c>
      <c r="E185" s="221" t="s">
        <v>19</v>
      </c>
      <c r="F185" s="222" t="s">
        <v>296</v>
      </c>
      <c r="G185" s="220"/>
      <c r="H185" s="223">
        <v>14.880000000000001</v>
      </c>
      <c r="I185" s="224"/>
      <c r="J185" s="220"/>
      <c r="K185" s="220"/>
      <c r="L185" s="225"/>
      <c r="M185" s="226"/>
      <c r="N185" s="227"/>
      <c r="O185" s="227"/>
      <c r="P185" s="227"/>
      <c r="Q185" s="227"/>
      <c r="R185" s="227"/>
      <c r="S185" s="227"/>
      <c r="T185" s="22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29" t="s">
        <v>134</v>
      </c>
      <c r="AU185" s="229" t="s">
        <v>79</v>
      </c>
      <c r="AV185" s="13" t="s">
        <v>79</v>
      </c>
      <c r="AW185" s="13" t="s">
        <v>33</v>
      </c>
      <c r="AX185" s="13" t="s">
        <v>72</v>
      </c>
      <c r="AY185" s="229" t="s">
        <v>113</v>
      </c>
    </row>
    <row r="186" s="13" customFormat="1">
      <c r="A186" s="13"/>
      <c r="B186" s="219"/>
      <c r="C186" s="220"/>
      <c r="D186" s="211" t="s">
        <v>134</v>
      </c>
      <c r="E186" s="221" t="s">
        <v>19</v>
      </c>
      <c r="F186" s="222" t="s">
        <v>297</v>
      </c>
      <c r="G186" s="220"/>
      <c r="H186" s="223">
        <v>72.540000000000006</v>
      </c>
      <c r="I186" s="224"/>
      <c r="J186" s="220"/>
      <c r="K186" s="220"/>
      <c r="L186" s="225"/>
      <c r="M186" s="226"/>
      <c r="N186" s="227"/>
      <c r="O186" s="227"/>
      <c r="P186" s="227"/>
      <c r="Q186" s="227"/>
      <c r="R186" s="227"/>
      <c r="S186" s="227"/>
      <c r="T186" s="22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29" t="s">
        <v>134</v>
      </c>
      <c r="AU186" s="229" t="s">
        <v>79</v>
      </c>
      <c r="AV186" s="13" t="s">
        <v>79</v>
      </c>
      <c r="AW186" s="13" t="s">
        <v>33</v>
      </c>
      <c r="AX186" s="13" t="s">
        <v>72</v>
      </c>
      <c r="AY186" s="229" t="s">
        <v>113</v>
      </c>
    </row>
    <row r="187" s="13" customFormat="1">
      <c r="A187" s="13"/>
      <c r="B187" s="219"/>
      <c r="C187" s="220"/>
      <c r="D187" s="211" t="s">
        <v>134</v>
      </c>
      <c r="E187" s="221" t="s">
        <v>19</v>
      </c>
      <c r="F187" s="222" t="s">
        <v>298</v>
      </c>
      <c r="G187" s="220"/>
      <c r="H187" s="223">
        <v>51.444000000000003</v>
      </c>
      <c r="I187" s="224"/>
      <c r="J187" s="220"/>
      <c r="K187" s="220"/>
      <c r="L187" s="225"/>
      <c r="M187" s="226"/>
      <c r="N187" s="227"/>
      <c r="O187" s="227"/>
      <c r="P187" s="227"/>
      <c r="Q187" s="227"/>
      <c r="R187" s="227"/>
      <c r="S187" s="227"/>
      <c r="T187" s="22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29" t="s">
        <v>134</v>
      </c>
      <c r="AU187" s="229" t="s">
        <v>79</v>
      </c>
      <c r="AV187" s="13" t="s">
        <v>79</v>
      </c>
      <c r="AW187" s="13" t="s">
        <v>33</v>
      </c>
      <c r="AX187" s="13" t="s">
        <v>72</v>
      </c>
      <c r="AY187" s="229" t="s">
        <v>113</v>
      </c>
    </row>
    <row r="188" s="13" customFormat="1">
      <c r="A188" s="13"/>
      <c r="B188" s="219"/>
      <c r="C188" s="220"/>
      <c r="D188" s="211" t="s">
        <v>134</v>
      </c>
      <c r="E188" s="221" t="s">
        <v>19</v>
      </c>
      <c r="F188" s="222" t="s">
        <v>299</v>
      </c>
      <c r="G188" s="220"/>
      <c r="H188" s="223">
        <v>20.484000000000002</v>
      </c>
      <c r="I188" s="224"/>
      <c r="J188" s="220"/>
      <c r="K188" s="220"/>
      <c r="L188" s="225"/>
      <c r="M188" s="226"/>
      <c r="N188" s="227"/>
      <c r="O188" s="227"/>
      <c r="P188" s="227"/>
      <c r="Q188" s="227"/>
      <c r="R188" s="227"/>
      <c r="S188" s="227"/>
      <c r="T188" s="22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29" t="s">
        <v>134</v>
      </c>
      <c r="AU188" s="229" t="s">
        <v>79</v>
      </c>
      <c r="AV188" s="13" t="s">
        <v>79</v>
      </c>
      <c r="AW188" s="13" t="s">
        <v>33</v>
      </c>
      <c r="AX188" s="13" t="s">
        <v>72</v>
      </c>
      <c r="AY188" s="229" t="s">
        <v>113</v>
      </c>
    </row>
    <row r="189" s="14" customFormat="1">
      <c r="A189" s="14"/>
      <c r="B189" s="230"/>
      <c r="C189" s="231"/>
      <c r="D189" s="211" t="s">
        <v>134</v>
      </c>
      <c r="E189" s="232" t="s">
        <v>19</v>
      </c>
      <c r="F189" s="233" t="s">
        <v>300</v>
      </c>
      <c r="G189" s="231"/>
      <c r="H189" s="232" t="s">
        <v>19</v>
      </c>
      <c r="I189" s="234"/>
      <c r="J189" s="231"/>
      <c r="K189" s="231"/>
      <c r="L189" s="235"/>
      <c r="M189" s="236"/>
      <c r="N189" s="237"/>
      <c r="O189" s="237"/>
      <c r="P189" s="237"/>
      <c r="Q189" s="237"/>
      <c r="R189" s="237"/>
      <c r="S189" s="237"/>
      <c r="T189" s="23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39" t="s">
        <v>134</v>
      </c>
      <c r="AU189" s="239" t="s">
        <v>79</v>
      </c>
      <c r="AV189" s="14" t="s">
        <v>77</v>
      </c>
      <c r="AW189" s="14" t="s">
        <v>33</v>
      </c>
      <c r="AX189" s="14" t="s">
        <v>72</v>
      </c>
      <c r="AY189" s="239" t="s">
        <v>113</v>
      </c>
    </row>
    <row r="190" s="13" customFormat="1">
      <c r="A190" s="13"/>
      <c r="B190" s="219"/>
      <c r="C190" s="220"/>
      <c r="D190" s="211" t="s">
        <v>134</v>
      </c>
      <c r="E190" s="221" t="s">
        <v>19</v>
      </c>
      <c r="F190" s="222" t="s">
        <v>301</v>
      </c>
      <c r="G190" s="220"/>
      <c r="H190" s="223">
        <v>30.725999999999999</v>
      </c>
      <c r="I190" s="224"/>
      <c r="J190" s="220"/>
      <c r="K190" s="220"/>
      <c r="L190" s="225"/>
      <c r="M190" s="226"/>
      <c r="N190" s="227"/>
      <c r="O190" s="227"/>
      <c r="P190" s="227"/>
      <c r="Q190" s="227"/>
      <c r="R190" s="227"/>
      <c r="S190" s="227"/>
      <c r="T190" s="22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29" t="s">
        <v>134</v>
      </c>
      <c r="AU190" s="229" t="s">
        <v>79</v>
      </c>
      <c r="AV190" s="13" t="s">
        <v>79</v>
      </c>
      <c r="AW190" s="13" t="s">
        <v>33</v>
      </c>
      <c r="AX190" s="13" t="s">
        <v>72</v>
      </c>
      <c r="AY190" s="229" t="s">
        <v>113</v>
      </c>
    </row>
    <row r="191" s="14" customFormat="1">
      <c r="A191" s="14"/>
      <c r="B191" s="230"/>
      <c r="C191" s="231"/>
      <c r="D191" s="211" t="s">
        <v>134</v>
      </c>
      <c r="E191" s="232" t="s">
        <v>19</v>
      </c>
      <c r="F191" s="233" t="s">
        <v>302</v>
      </c>
      <c r="G191" s="231"/>
      <c r="H191" s="232" t="s">
        <v>19</v>
      </c>
      <c r="I191" s="234"/>
      <c r="J191" s="231"/>
      <c r="K191" s="231"/>
      <c r="L191" s="235"/>
      <c r="M191" s="236"/>
      <c r="N191" s="237"/>
      <c r="O191" s="237"/>
      <c r="P191" s="237"/>
      <c r="Q191" s="237"/>
      <c r="R191" s="237"/>
      <c r="S191" s="237"/>
      <c r="T191" s="23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39" t="s">
        <v>134</v>
      </c>
      <c r="AU191" s="239" t="s">
        <v>79</v>
      </c>
      <c r="AV191" s="14" t="s">
        <v>77</v>
      </c>
      <c r="AW191" s="14" t="s">
        <v>33</v>
      </c>
      <c r="AX191" s="14" t="s">
        <v>72</v>
      </c>
      <c r="AY191" s="239" t="s">
        <v>113</v>
      </c>
    </row>
    <row r="192" s="13" customFormat="1">
      <c r="A192" s="13"/>
      <c r="B192" s="219"/>
      <c r="C192" s="220"/>
      <c r="D192" s="211" t="s">
        <v>134</v>
      </c>
      <c r="E192" s="221" t="s">
        <v>19</v>
      </c>
      <c r="F192" s="222" t="s">
        <v>303</v>
      </c>
      <c r="G192" s="220"/>
      <c r="H192" s="223">
        <v>2.48</v>
      </c>
      <c r="I192" s="224"/>
      <c r="J192" s="220"/>
      <c r="K192" s="220"/>
      <c r="L192" s="225"/>
      <c r="M192" s="226"/>
      <c r="N192" s="227"/>
      <c r="O192" s="227"/>
      <c r="P192" s="227"/>
      <c r="Q192" s="227"/>
      <c r="R192" s="227"/>
      <c r="S192" s="227"/>
      <c r="T192" s="22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29" t="s">
        <v>134</v>
      </c>
      <c r="AU192" s="229" t="s">
        <v>79</v>
      </c>
      <c r="AV192" s="13" t="s">
        <v>79</v>
      </c>
      <c r="AW192" s="13" t="s">
        <v>33</v>
      </c>
      <c r="AX192" s="13" t="s">
        <v>72</v>
      </c>
      <c r="AY192" s="229" t="s">
        <v>113</v>
      </c>
    </row>
    <row r="193" s="13" customFormat="1">
      <c r="A193" s="13"/>
      <c r="B193" s="219"/>
      <c r="C193" s="220"/>
      <c r="D193" s="211" t="s">
        <v>134</v>
      </c>
      <c r="E193" s="221" t="s">
        <v>19</v>
      </c>
      <c r="F193" s="222" t="s">
        <v>304</v>
      </c>
      <c r="G193" s="220"/>
      <c r="H193" s="223">
        <v>12.09</v>
      </c>
      <c r="I193" s="224"/>
      <c r="J193" s="220"/>
      <c r="K193" s="220"/>
      <c r="L193" s="225"/>
      <c r="M193" s="226"/>
      <c r="N193" s="227"/>
      <c r="O193" s="227"/>
      <c r="P193" s="227"/>
      <c r="Q193" s="227"/>
      <c r="R193" s="227"/>
      <c r="S193" s="227"/>
      <c r="T193" s="22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29" t="s">
        <v>134</v>
      </c>
      <c r="AU193" s="229" t="s">
        <v>79</v>
      </c>
      <c r="AV193" s="13" t="s">
        <v>79</v>
      </c>
      <c r="AW193" s="13" t="s">
        <v>33</v>
      </c>
      <c r="AX193" s="13" t="s">
        <v>72</v>
      </c>
      <c r="AY193" s="229" t="s">
        <v>113</v>
      </c>
    </row>
    <row r="194" s="13" customFormat="1">
      <c r="A194" s="13"/>
      <c r="B194" s="219"/>
      <c r="C194" s="220"/>
      <c r="D194" s="211" t="s">
        <v>134</v>
      </c>
      <c r="E194" s="221" t="s">
        <v>19</v>
      </c>
      <c r="F194" s="222" t="s">
        <v>305</v>
      </c>
      <c r="G194" s="220"/>
      <c r="H194" s="223">
        <v>3.4140000000000001</v>
      </c>
      <c r="I194" s="224"/>
      <c r="J194" s="220"/>
      <c r="K194" s="220"/>
      <c r="L194" s="225"/>
      <c r="M194" s="226"/>
      <c r="N194" s="227"/>
      <c r="O194" s="227"/>
      <c r="P194" s="227"/>
      <c r="Q194" s="227"/>
      <c r="R194" s="227"/>
      <c r="S194" s="227"/>
      <c r="T194" s="22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29" t="s">
        <v>134</v>
      </c>
      <c r="AU194" s="229" t="s">
        <v>79</v>
      </c>
      <c r="AV194" s="13" t="s">
        <v>79</v>
      </c>
      <c r="AW194" s="13" t="s">
        <v>33</v>
      </c>
      <c r="AX194" s="13" t="s">
        <v>72</v>
      </c>
      <c r="AY194" s="229" t="s">
        <v>113</v>
      </c>
    </row>
    <row r="195" s="14" customFormat="1">
      <c r="A195" s="14"/>
      <c r="B195" s="230"/>
      <c r="C195" s="231"/>
      <c r="D195" s="211" t="s">
        <v>134</v>
      </c>
      <c r="E195" s="232" t="s">
        <v>19</v>
      </c>
      <c r="F195" s="233" t="s">
        <v>306</v>
      </c>
      <c r="G195" s="231"/>
      <c r="H195" s="232" t="s">
        <v>19</v>
      </c>
      <c r="I195" s="234"/>
      <c r="J195" s="231"/>
      <c r="K195" s="231"/>
      <c r="L195" s="235"/>
      <c r="M195" s="236"/>
      <c r="N195" s="237"/>
      <c r="O195" s="237"/>
      <c r="P195" s="237"/>
      <c r="Q195" s="237"/>
      <c r="R195" s="237"/>
      <c r="S195" s="237"/>
      <c r="T195" s="23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39" t="s">
        <v>134</v>
      </c>
      <c r="AU195" s="239" t="s">
        <v>79</v>
      </c>
      <c r="AV195" s="14" t="s">
        <v>77</v>
      </c>
      <c r="AW195" s="14" t="s">
        <v>33</v>
      </c>
      <c r="AX195" s="14" t="s">
        <v>72</v>
      </c>
      <c r="AY195" s="239" t="s">
        <v>113</v>
      </c>
    </row>
    <row r="196" s="13" customFormat="1">
      <c r="A196" s="13"/>
      <c r="B196" s="219"/>
      <c r="C196" s="220"/>
      <c r="D196" s="211" t="s">
        <v>134</v>
      </c>
      <c r="E196" s="221" t="s">
        <v>19</v>
      </c>
      <c r="F196" s="222" t="s">
        <v>307</v>
      </c>
      <c r="G196" s="220"/>
      <c r="H196" s="223">
        <v>54.624000000000002</v>
      </c>
      <c r="I196" s="224"/>
      <c r="J196" s="220"/>
      <c r="K196" s="220"/>
      <c r="L196" s="225"/>
      <c r="M196" s="226"/>
      <c r="N196" s="227"/>
      <c r="O196" s="227"/>
      <c r="P196" s="227"/>
      <c r="Q196" s="227"/>
      <c r="R196" s="227"/>
      <c r="S196" s="227"/>
      <c r="T196" s="22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29" t="s">
        <v>134</v>
      </c>
      <c r="AU196" s="229" t="s">
        <v>79</v>
      </c>
      <c r="AV196" s="13" t="s">
        <v>79</v>
      </c>
      <c r="AW196" s="13" t="s">
        <v>33</v>
      </c>
      <c r="AX196" s="13" t="s">
        <v>72</v>
      </c>
      <c r="AY196" s="229" t="s">
        <v>113</v>
      </c>
    </row>
    <row r="197" s="14" customFormat="1">
      <c r="A197" s="14"/>
      <c r="B197" s="230"/>
      <c r="C197" s="231"/>
      <c r="D197" s="211" t="s">
        <v>134</v>
      </c>
      <c r="E197" s="232" t="s">
        <v>19</v>
      </c>
      <c r="F197" s="233" t="s">
        <v>308</v>
      </c>
      <c r="G197" s="231"/>
      <c r="H197" s="232" t="s">
        <v>19</v>
      </c>
      <c r="I197" s="234"/>
      <c r="J197" s="231"/>
      <c r="K197" s="231"/>
      <c r="L197" s="235"/>
      <c r="M197" s="236"/>
      <c r="N197" s="237"/>
      <c r="O197" s="237"/>
      <c r="P197" s="237"/>
      <c r="Q197" s="237"/>
      <c r="R197" s="237"/>
      <c r="S197" s="237"/>
      <c r="T197" s="23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39" t="s">
        <v>134</v>
      </c>
      <c r="AU197" s="239" t="s">
        <v>79</v>
      </c>
      <c r="AV197" s="14" t="s">
        <v>77</v>
      </c>
      <c r="AW197" s="14" t="s">
        <v>33</v>
      </c>
      <c r="AX197" s="14" t="s">
        <v>72</v>
      </c>
      <c r="AY197" s="239" t="s">
        <v>113</v>
      </c>
    </row>
    <row r="198" s="13" customFormat="1">
      <c r="A198" s="13"/>
      <c r="B198" s="219"/>
      <c r="C198" s="220"/>
      <c r="D198" s="211" t="s">
        <v>134</v>
      </c>
      <c r="E198" s="221" t="s">
        <v>19</v>
      </c>
      <c r="F198" s="222" t="s">
        <v>309</v>
      </c>
      <c r="G198" s="220"/>
      <c r="H198" s="223">
        <v>11.234999999999999</v>
      </c>
      <c r="I198" s="224"/>
      <c r="J198" s="220"/>
      <c r="K198" s="220"/>
      <c r="L198" s="225"/>
      <c r="M198" s="226"/>
      <c r="N198" s="227"/>
      <c r="O198" s="227"/>
      <c r="P198" s="227"/>
      <c r="Q198" s="227"/>
      <c r="R198" s="227"/>
      <c r="S198" s="227"/>
      <c r="T198" s="22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29" t="s">
        <v>134</v>
      </c>
      <c r="AU198" s="229" t="s">
        <v>79</v>
      </c>
      <c r="AV198" s="13" t="s">
        <v>79</v>
      </c>
      <c r="AW198" s="13" t="s">
        <v>33</v>
      </c>
      <c r="AX198" s="13" t="s">
        <v>72</v>
      </c>
      <c r="AY198" s="229" t="s">
        <v>113</v>
      </c>
    </row>
    <row r="199" s="14" customFormat="1">
      <c r="A199" s="14"/>
      <c r="B199" s="230"/>
      <c r="C199" s="231"/>
      <c r="D199" s="211" t="s">
        <v>134</v>
      </c>
      <c r="E199" s="232" t="s">
        <v>19</v>
      </c>
      <c r="F199" s="233" t="s">
        <v>310</v>
      </c>
      <c r="G199" s="231"/>
      <c r="H199" s="232" t="s">
        <v>19</v>
      </c>
      <c r="I199" s="234"/>
      <c r="J199" s="231"/>
      <c r="K199" s="231"/>
      <c r="L199" s="235"/>
      <c r="M199" s="236"/>
      <c r="N199" s="237"/>
      <c r="O199" s="237"/>
      <c r="P199" s="237"/>
      <c r="Q199" s="237"/>
      <c r="R199" s="237"/>
      <c r="S199" s="237"/>
      <c r="T199" s="23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39" t="s">
        <v>134</v>
      </c>
      <c r="AU199" s="239" t="s">
        <v>79</v>
      </c>
      <c r="AV199" s="14" t="s">
        <v>77</v>
      </c>
      <c r="AW199" s="14" t="s">
        <v>33</v>
      </c>
      <c r="AX199" s="14" t="s">
        <v>72</v>
      </c>
      <c r="AY199" s="239" t="s">
        <v>113</v>
      </c>
    </row>
    <row r="200" s="13" customFormat="1">
      <c r="A200" s="13"/>
      <c r="B200" s="219"/>
      <c r="C200" s="220"/>
      <c r="D200" s="211" t="s">
        <v>134</v>
      </c>
      <c r="E200" s="221" t="s">
        <v>19</v>
      </c>
      <c r="F200" s="222" t="s">
        <v>311</v>
      </c>
      <c r="G200" s="220"/>
      <c r="H200" s="223">
        <v>28.033999999999999</v>
      </c>
      <c r="I200" s="224"/>
      <c r="J200" s="220"/>
      <c r="K200" s="220"/>
      <c r="L200" s="225"/>
      <c r="M200" s="226"/>
      <c r="N200" s="227"/>
      <c r="O200" s="227"/>
      <c r="P200" s="227"/>
      <c r="Q200" s="227"/>
      <c r="R200" s="227"/>
      <c r="S200" s="227"/>
      <c r="T200" s="22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29" t="s">
        <v>134</v>
      </c>
      <c r="AU200" s="229" t="s">
        <v>79</v>
      </c>
      <c r="AV200" s="13" t="s">
        <v>79</v>
      </c>
      <c r="AW200" s="13" t="s">
        <v>33</v>
      </c>
      <c r="AX200" s="13" t="s">
        <v>72</v>
      </c>
      <c r="AY200" s="229" t="s">
        <v>113</v>
      </c>
    </row>
    <row r="201" s="14" customFormat="1">
      <c r="A201" s="14"/>
      <c r="B201" s="230"/>
      <c r="C201" s="231"/>
      <c r="D201" s="211" t="s">
        <v>134</v>
      </c>
      <c r="E201" s="232" t="s">
        <v>19</v>
      </c>
      <c r="F201" s="233" t="s">
        <v>312</v>
      </c>
      <c r="G201" s="231"/>
      <c r="H201" s="232" t="s">
        <v>19</v>
      </c>
      <c r="I201" s="234"/>
      <c r="J201" s="231"/>
      <c r="K201" s="231"/>
      <c r="L201" s="235"/>
      <c r="M201" s="236"/>
      <c r="N201" s="237"/>
      <c r="O201" s="237"/>
      <c r="P201" s="237"/>
      <c r="Q201" s="237"/>
      <c r="R201" s="237"/>
      <c r="S201" s="237"/>
      <c r="T201" s="23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39" t="s">
        <v>134</v>
      </c>
      <c r="AU201" s="239" t="s">
        <v>79</v>
      </c>
      <c r="AV201" s="14" t="s">
        <v>77</v>
      </c>
      <c r="AW201" s="14" t="s">
        <v>33</v>
      </c>
      <c r="AX201" s="14" t="s">
        <v>72</v>
      </c>
      <c r="AY201" s="239" t="s">
        <v>113</v>
      </c>
    </row>
    <row r="202" s="13" customFormat="1">
      <c r="A202" s="13"/>
      <c r="B202" s="219"/>
      <c r="C202" s="220"/>
      <c r="D202" s="211" t="s">
        <v>134</v>
      </c>
      <c r="E202" s="221" t="s">
        <v>19</v>
      </c>
      <c r="F202" s="222" t="s">
        <v>313</v>
      </c>
      <c r="G202" s="220"/>
      <c r="H202" s="223">
        <v>28.033999999999999</v>
      </c>
      <c r="I202" s="224"/>
      <c r="J202" s="220"/>
      <c r="K202" s="220"/>
      <c r="L202" s="225"/>
      <c r="M202" s="226"/>
      <c r="N202" s="227"/>
      <c r="O202" s="227"/>
      <c r="P202" s="227"/>
      <c r="Q202" s="227"/>
      <c r="R202" s="227"/>
      <c r="S202" s="227"/>
      <c r="T202" s="22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29" t="s">
        <v>134</v>
      </c>
      <c r="AU202" s="229" t="s">
        <v>79</v>
      </c>
      <c r="AV202" s="13" t="s">
        <v>79</v>
      </c>
      <c r="AW202" s="13" t="s">
        <v>33</v>
      </c>
      <c r="AX202" s="13" t="s">
        <v>72</v>
      </c>
      <c r="AY202" s="229" t="s">
        <v>113</v>
      </c>
    </row>
    <row r="203" s="14" customFormat="1">
      <c r="A203" s="14"/>
      <c r="B203" s="230"/>
      <c r="C203" s="231"/>
      <c r="D203" s="211" t="s">
        <v>134</v>
      </c>
      <c r="E203" s="232" t="s">
        <v>19</v>
      </c>
      <c r="F203" s="233" t="s">
        <v>314</v>
      </c>
      <c r="G203" s="231"/>
      <c r="H203" s="232" t="s">
        <v>19</v>
      </c>
      <c r="I203" s="234"/>
      <c r="J203" s="231"/>
      <c r="K203" s="231"/>
      <c r="L203" s="235"/>
      <c r="M203" s="236"/>
      <c r="N203" s="237"/>
      <c r="O203" s="237"/>
      <c r="P203" s="237"/>
      <c r="Q203" s="237"/>
      <c r="R203" s="237"/>
      <c r="S203" s="237"/>
      <c r="T203" s="23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39" t="s">
        <v>134</v>
      </c>
      <c r="AU203" s="239" t="s">
        <v>79</v>
      </c>
      <c r="AV203" s="14" t="s">
        <v>77</v>
      </c>
      <c r="AW203" s="14" t="s">
        <v>33</v>
      </c>
      <c r="AX203" s="14" t="s">
        <v>72</v>
      </c>
      <c r="AY203" s="239" t="s">
        <v>113</v>
      </c>
    </row>
    <row r="204" s="13" customFormat="1">
      <c r="A204" s="13"/>
      <c r="B204" s="219"/>
      <c r="C204" s="220"/>
      <c r="D204" s="211" t="s">
        <v>134</v>
      </c>
      <c r="E204" s="221" t="s">
        <v>19</v>
      </c>
      <c r="F204" s="222" t="s">
        <v>315</v>
      </c>
      <c r="G204" s="220"/>
      <c r="H204" s="223">
        <v>8.8300000000000001</v>
      </c>
      <c r="I204" s="224"/>
      <c r="J204" s="220"/>
      <c r="K204" s="220"/>
      <c r="L204" s="225"/>
      <c r="M204" s="226"/>
      <c r="N204" s="227"/>
      <c r="O204" s="227"/>
      <c r="P204" s="227"/>
      <c r="Q204" s="227"/>
      <c r="R204" s="227"/>
      <c r="S204" s="227"/>
      <c r="T204" s="22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29" t="s">
        <v>134</v>
      </c>
      <c r="AU204" s="229" t="s">
        <v>79</v>
      </c>
      <c r="AV204" s="13" t="s">
        <v>79</v>
      </c>
      <c r="AW204" s="13" t="s">
        <v>33</v>
      </c>
      <c r="AX204" s="13" t="s">
        <v>72</v>
      </c>
      <c r="AY204" s="229" t="s">
        <v>113</v>
      </c>
    </row>
    <row r="205" s="14" customFormat="1">
      <c r="A205" s="14"/>
      <c r="B205" s="230"/>
      <c r="C205" s="231"/>
      <c r="D205" s="211" t="s">
        <v>134</v>
      </c>
      <c r="E205" s="232" t="s">
        <v>19</v>
      </c>
      <c r="F205" s="233" t="s">
        <v>316</v>
      </c>
      <c r="G205" s="231"/>
      <c r="H205" s="232" t="s">
        <v>19</v>
      </c>
      <c r="I205" s="234"/>
      <c r="J205" s="231"/>
      <c r="K205" s="231"/>
      <c r="L205" s="235"/>
      <c r="M205" s="236"/>
      <c r="N205" s="237"/>
      <c r="O205" s="237"/>
      <c r="P205" s="237"/>
      <c r="Q205" s="237"/>
      <c r="R205" s="237"/>
      <c r="S205" s="237"/>
      <c r="T205" s="23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39" t="s">
        <v>134</v>
      </c>
      <c r="AU205" s="239" t="s">
        <v>79</v>
      </c>
      <c r="AV205" s="14" t="s">
        <v>77</v>
      </c>
      <c r="AW205" s="14" t="s">
        <v>33</v>
      </c>
      <c r="AX205" s="14" t="s">
        <v>72</v>
      </c>
      <c r="AY205" s="239" t="s">
        <v>113</v>
      </c>
    </row>
    <row r="206" s="13" customFormat="1">
      <c r="A206" s="13"/>
      <c r="B206" s="219"/>
      <c r="C206" s="220"/>
      <c r="D206" s="211" t="s">
        <v>134</v>
      </c>
      <c r="E206" s="221" t="s">
        <v>19</v>
      </c>
      <c r="F206" s="222" t="s">
        <v>317</v>
      </c>
      <c r="G206" s="220"/>
      <c r="H206" s="223">
        <v>28.064</v>
      </c>
      <c r="I206" s="224"/>
      <c r="J206" s="220"/>
      <c r="K206" s="220"/>
      <c r="L206" s="225"/>
      <c r="M206" s="226"/>
      <c r="N206" s="227"/>
      <c r="O206" s="227"/>
      <c r="P206" s="227"/>
      <c r="Q206" s="227"/>
      <c r="R206" s="227"/>
      <c r="S206" s="227"/>
      <c r="T206" s="22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29" t="s">
        <v>134</v>
      </c>
      <c r="AU206" s="229" t="s">
        <v>79</v>
      </c>
      <c r="AV206" s="13" t="s">
        <v>79</v>
      </c>
      <c r="AW206" s="13" t="s">
        <v>33</v>
      </c>
      <c r="AX206" s="13" t="s">
        <v>72</v>
      </c>
      <c r="AY206" s="229" t="s">
        <v>113</v>
      </c>
    </row>
    <row r="207" s="15" customFormat="1">
      <c r="A207" s="15"/>
      <c r="B207" s="240"/>
      <c r="C207" s="241"/>
      <c r="D207" s="211" t="s">
        <v>134</v>
      </c>
      <c r="E207" s="242" t="s">
        <v>19</v>
      </c>
      <c r="F207" s="243" t="s">
        <v>318</v>
      </c>
      <c r="G207" s="241"/>
      <c r="H207" s="244">
        <v>366.87900000000002</v>
      </c>
      <c r="I207" s="245"/>
      <c r="J207" s="241"/>
      <c r="K207" s="241"/>
      <c r="L207" s="246"/>
      <c r="M207" s="247"/>
      <c r="N207" s="248"/>
      <c r="O207" s="248"/>
      <c r="P207" s="248"/>
      <c r="Q207" s="248"/>
      <c r="R207" s="248"/>
      <c r="S207" s="248"/>
      <c r="T207" s="249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0" t="s">
        <v>134</v>
      </c>
      <c r="AU207" s="250" t="s">
        <v>79</v>
      </c>
      <c r="AV207" s="15" t="s">
        <v>120</v>
      </c>
      <c r="AW207" s="15" t="s">
        <v>33</v>
      </c>
      <c r="AX207" s="15" t="s">
        <v>77</v>
      </c>
      <c r="AY207" s="250" t="s">
        <v>113</v>
      </c>
    </row>
    <row r="208" s="2" customFormat="1" ht="21.75" customHeight="1">
      <c r="A208" s="39"/>
      <c r="B208" s="40"/>
      <c r="C208" s="251" t="s">
        <v>319</v>
      </c>
      <c r="D208" s="251" t="s">
        <v>320</v>
      </c>
      <c r="E208" s="252" t="s">
        <v>321</v>
      </c>
      <c r="F208" s="253" t="s">
        <v>322</v>
      </c>
      <c r="G208" s="254" t="s">
        <v>128</v>
      </c>
      <c r="H208" s="255">
        <v>8.0180000000000007</v>
      </c>
      <c r="I208" s="256"/>
      <c r="J208" s="257">
        <f>ROUND(I208*H208,2)</f>
        <v>0</v>
      </c>
      <c r="K208" s="253" t="s">
        <v>129</v>
      </c>
      <c r="L208" s="258"/>
      <c r="M208" s="259" t="s">
        <v>19</v>
      </c>
      <c r="N208" s="260" t="s">
        <v>43</v>
      </c>
      <c r="O208" s="85"/>
      <c r="P208" s="207">
        <f>O208*H208</f>
        <v>0</v>
      </c>
      <c r="Q208" s="207">
        <v>0.55000000000000004</v>
      </c>
      <c r="R208" s="207">
        <f>Q208*H208</f>
        <v>4.4099000000000004</v>
      </c>
      <c r="S208" s="207">
        <v>0</v>
      </c>
      <c r="T208" s="208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09" t="s">
        <v>323</v>
      </c>
      <c r="AT208" s="209" t="s">
        <v>320</v>
      </c>
      <c r="AU208" s="209" t="s">
        <v>79</v>
      </c>
      <c r="AY208" s="18" t="s">
        <v>113</v>
      </c>
      <c r="BE208" s="210">
        <f>IF(N208="základní",J208,0)</f>
        <v>0</v>
      </c>
      <c r="BF208" s="210">
        <f>IF(N208="snížená",J208,0)</f>
        <v>0</v>
      </c>
      <c r="BG208" s="210">
        <f>IF(N208="zákl. přenesená",J208,0)</f>
        <v>0</v>
      </c>
      <c r="BH208" s="210">
        <f>IF(N208="sníž. přenesená",J208,0)</f>
        <v>0</v>
      </c>
      <c r="BI208" s="210">
        <f>IF(N208="nulová",J208,0)</f>
        <v>0</v>
      </c>
      <c r="BJ208" s="18" t="s">
        <v>77</v>
      </c>
      <c r="BK208" s="210">
        <f>ROUND(I208*H208,2)</f>
        <v>0</v>
      </c>
      <c r="BL208" s="18" t="s">
        <v>222</v>
      </c>
      <c r="BM208" s="209" t="s">
        <v>324</v>
      </c>
    </row>
    <row r="209" s="2" customFormat="1">
      <c r="A209" s="39"/>
      <c r="B209" s="40"/>
      <c r="C209" s="41"/>
      <c r="D209" s="211" t="s">
        <v>122</v>
      </c>
      <c r="E209" s="41"/>
      <c r="F209" s="212" t="s">
        <v>322</v>
      </c>
      <c r="G209" s="41"/>
      <c r="H209" s="41"/>
      <c r="I209" s="213"/>
      <c r="J209" s="41"/>
      <c r="K209" s="41"/>
      <c r="L209" s="45"/>
      <c r="M209" s="214"/>
      <c r="N209" s="215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122</v>
      </c>
      <c r="AU209" s="18" t="s">
        <v>79</v>
      </c>
    </row>
    <row r="210" s="14" customFormat="1">
      <c r="A210" s="14"/>
      <c r="B210" s="230"/>
      <c r="C210" s="231"/>
      <c r="D210" s="211" t="s">
        <v>134</v>
      </c>
      <c r="E210" s="232" t="s">
        <v>19</v>
      </c>
      <c r="F210" s="233" t="s">
        <v>295</v>
      </c>
      <c r="G210" s="231"/>
      <c r="H210" s="232" t="s">
        <v>19</v>
      </c>
      <c r="I210" s="234"/>
      <c r="J210" s="231"/>
      <c r="K210" s="231"/>
      <c r="L210" s="235"/>
      <c r="M210" s="236"/>
      <c r="N210" s="237"/>
      <c r="O210" s="237"/>
      <c r="P210" s="237"/>
      <c r="Q210" s="237"/>
      <c r="R210" s="237"/>
      <c r="S210" s="237"/>
      <c r="T210" s="23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39" t="s">
        <v>134</v>
      </c>
      <c r="AU210" s="239" t="s">
        <v>79</v>
      </c>
      <c r="AV210" s="14" t="s">
        <v>77</v>
      </c>
      <c r="AW210" s="14" t="s">
        <v>33</v>
      </c>
      <c r="AX210" s="14" t="s">
        <v>72</v>
      </c>
      <c r="AY210" s="239" t="s">
        <v>113</v>
      </c>
    </row>
    <row r="211" s="13" customFormat="1">
      <c r="A211" s="13"/>
      <c r="B211" s="219"/>
      <c r="C211" s="220"/>
      <c r="D211" s="211" t="s">
        <v>134</v>
      </c>
      <c r="E211" s="221" t="s">
        <v>19</v>
      </c>
      <c r="F211" s="222" t="s">
        <v>296</v>
      </c>
      <c r="G211" s="220"/>
      <c r="H211" s="223">
        <v>14.880000000000001</v>
      </c>
      <c r="I211" s="224"/>
      <c r="J211" s="220"/>
      <c r="K211" s="220"/>
      <c r="L211" s="225"/>
      <c r="M211" s="226"/>
      <c r="N211" s="227"/>
      <c r="O211" s="227"/>
      <c r="P211" s="227"/>
      <c r="Q211" s="227"/>
      <c r="R211" s="227"/>
      <c r="S211" s="227"/>
      <c r="T211" s="22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29" t="s">
        <v>134</v>
      </c>
      <c r="AU211" s="229" t="s">
        <v>79</v>
      </c>
      <c r="AV211" s="13" t="s">
        <v>79</v>
      </c>
      <c r="AW211" s="13" t="s">
        <v>33</v>
      </c>
      <c r="AX211" s="13" t="s">
        <v>72</v>
      </c>
      <c r="AY211" s="229" t="s">
        <v>113</v>
      </c>
    </row>
    <row r="212" s="13" customFormat="1">
      <c r="A212" s="13"/>
      <c r="B212" s="219"/>
      <c r="C212" s="220"/>
      <c r="D212" s="211" t="s">
        <v>134</v>
      </c>
      <c r="E212" s="221" t="s">
        <v>19</v>
      </c>
      <c r="F212" s="222" t="s">
        <v>297</v>
      </c>
      <c r="G212" s="220"/>
      <c r="H212" s="223">
        <v>72.540000000000006</v>
      </c>
      <c r="I212" s="224"/>
      <c r="J212" s="220"/>
      <c r="K212" s="220"/>
      <c r="L212" s="225"/>
      <c r="M212" s="226"/>
      <c r="N212" s="227"/>
      <c r="O212" s="227"/>
      <c r="P212" s="227"/>
      <c r="Q212" s="227"/>
      <c r="R212" s="227"/>
      <c r="S212" s="227"/>
      <c r="T212" s="22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29" t="s">
        <v>134</v>
      </c>
      <c r="AU212" s="229" t="s">
        <v>79</v>
      </c>
      <c r="AV212" s="13" t="s">
        <v>79</v>
      </c>
      <c r="AW212" s="13" t="s">
        <v>33</v>
      </c>
      <c r="AX212" s="13" t="s">
        <v>72</v>
      </c>
      <c r="AY212" s="229" t="s">
        <v>113</v>
      </c>
    </row>
    <row r="213" s="13" customFormat="1">
      <c r="A213" s="13"/>
      <c r="B213" s="219"/>
      <c r="C213" s="220"/>
      <c r="D213" s="211" t="s">
        <v>134</v>
      </c>
      <c r="E213" s="221" t="s">
        <v>19</v>
      </c>
      <c r="F213" s="222" t="s">
        <v>298</v>
      </c>
      <c r="G213" s="220"/>
      <c r="H213" s="223">
        <v>51.444000000000003</v>
      </c>
      <c r="I213" s="224"/>
      <c r="J213" s="220"/>
      <c r="K213" s="220"/>
      <c r="L213" s="225"/>
      <c r="M213" s="226"/>
      <c r="N213" s="227"/>
      <c r="O213" s="227"/>
      <c r="P213" s="227"/>
      <c r="Q213" s="227"/>
      <c r="R213" s="227"/>
      <c r="S213" s="227"/>
      <c r="T213" s="22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29" t="s">
        <v>134</v>
      </c>
      <c r="AU213" s="229" t="s">
        <v>79</v>
      </c>
      <c r="AV213" s="13" t="s">
        <v>79</v>
      </c>
      <c r="AW213" s="13" t="s">
        <v>33</v>
      </c>
      <c r="AX213" s="13" t="s">
        <v>72</v>
      </c>
      <c r="AY213" s="229" t="s">
        <v>113</v>
      </c>
    </row>
    <row r="214" s="13" customFormat="1">
      <c r="A214" s="13"/>
      <c r="B214" s="219"/>
      <c r="C214" s="220"/>
      <c r="D214" s="211" t="s">
        <v>134</v>
      </c>
      <c r="E214" s="221" t="s">
        <v>19</v>
      </c>
      <c r="F214" s="222" t="s">
        <v>325</v>
      </c>
      <c r="G214" s="220"/>
      <c r="H214" s="223">
        <v>20.484000000000002</v>
      </c>
      <c r="I214" s="224"/>
      <c r="J214" s="220"/>
      <c r="K214" s="220"/>
      <c r="L214" s="225"/>
      <c r="M214" s="226"/>
      <c r="N214" s="227"/>
      <c r="O214" s="227"/>
      <c r="P214" s="227"/>
      <c r="Q214" s="227"/>
      <c r="R214" s="227"/>
      <c r="S214" s="227"/>
      <c r="T214" s="22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29" t="s">
        <v>134</v>
      </c>
      <c r="AU214" s="229" t="s">
        <v>79</v>
      </c>
      <c r="AV214" s="13" t="s">
        <v>79</v>
      </c>
      <c r="AW214" s="13" t="s">
        <v>33</v>
      </c>
      <c r="AX214" s="13" t="s">
        <v>72</v>
      </c>
      <c r="AY214" s="229" t="s">
        <v>113</v>
      </c>
    </row>
    <row r="215" s="14" customFormat="1">
      <c r="A215" s="14"/>
      <c r="B215" s="230"/>
      <c r="C215" s="231"/>
      <c r="D215" s="211" t="s">
        <v>134</v>
      </c>
      <c r="E215" s="232" t="s">
        <v>19</v>
      </c>
      <c r="F215" s="233" t="s">
        <v>300</v>
      </c>
      <c r="G215" s="231"/>
      <c r="H215" s="232" t="s">
        <v>19</v>
      </c>
      <c r="I215" s="234"/>
      <c r="J215" s="231"/>
      <c r="K215" s="231"/>
      <c r="L215" s="235"/>
      <c r="M215" s="236"/>
      <c r="N215" s="237"/>
      <c r="O215" s="237"/>
      <c r="P215" s="237"/>
      <c r="Q215" s="237"/>
      <c r="R215" s="237"/>
      <c r="S215" s="237"/>
      <c r="T215" s="23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39" t="s">
        <v>134</v>
      </c>
      <c r="AU215" s="239" t="s">
        <v>79</v>
      </c>
      <c r="AV215" s="14" t="s">
        <v>77</v>
      </c>
      <c r="AW215" s="14" t="s">
        <v>33</v>
      </c>
      <c r="AX215" s="14" t="s">
        <v>72</v>
      </c>
      <c r="AY215" s="239" t="s">
        <v>113</v>
      </c>
    </row>
    <row r="216" s="13" customFormat="1">
      <c r="A216" s="13"/>
      <c r="B216" s="219"/>
      <c r="C216" s="220"/>
      <c r="D216" s="211" t="s">
        <v>134</v>
      </c>
      <c r="E216" s="221" t="s">
        <v>19</v>
      </c>
      <c r="F216" s="222" t="s">
        <v>301</v>
      </c>
      <c r="G216" s="220"/>
      <c r="H216" s="223">
        <v>30.725999999999999</v>
      </c>
      <c r="I216" s="224"/>
      <c r="J216" s="220"/>
      <c r="K216" s="220"/>
      <c r="L216" s="225"/>
      <c r="M216" s="226"/>
      <c r="N216" s="227"/>
      <c r="O216" s="227"/>
      <c r="P216" s="227"/>
      <c r="Q216" s="227"/>
      <c r="R216" s="227"/>
      <c r="S216" s="227"/>
      <c r="T216" s="22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29" t="s">
        <v>134</v>
      </c>
      <c r="AU216" s="229" t="s">
        <v>79</v>
      </c>
      <c r="AV216" s="13" t="s">
        <v>79</v>
      </c>
      <c r="AW216" s="13" t="s">
        <v>33</v>
      </c>
      <c r="AX216" s="13" t="s">
        <v>72</v>
      </c>
      <c r="AY216" s="229" t="s">
        <v>113</v>
      </c>
    </row>
    <row r="217" s="14" customFormat="1">
      <c r="A217" s="14"/>
      <c r="B217" s="230"/>
      <c r="C217" s="231"/>
      <c r="D217" s="211" t="s">
        <v>134</v>
      </c>
      <c r="E217" s="232" t="s">
        <v>19</v>
      </c>
      <c r="F217" s="233" t="s">
        <v>302</v>
      </c>
      <c r="G217" s="231"/>
      <c r="H217" s="232" t="s">
        <v>19</v>
      </c>
      <c r="I217" s="234"/>
      <c r="J217" s="231"/>
      <c r="K217" s="231"/>
      <c r="L217" s="235"/>
      <c r="M217" s="236"/>
      <c r="N217" s="237"/>
      <c r="O217" s="237"/>
      <c r="P217" s="237"/>
      <c r="Q217" s="237"/>
      <c r="R217" s="237"/>
      <c r="S217" s="237"/>
      <c r="T217" s="238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39" t="s">
        <v>134</v>
      </c>
      <c r="AU217" s="239" t="s">
        <v>79</v>
      </c>
      <c r="AV217" s="14" t="s">
        <v>77</v>
      </c>
      <c r="AW217" s="14" t="s">
        <v>33</v>
      </c>
      <c r="AX217" s="14" t="s">
        <v>72</v>
      </c>
      <c r="AY217" s="239" t="s">
        <v>113</v>
      </c>
    </row>
    <row r="218" s="13" customFormat="1">
      <c r="A218" s="13"/>
      <c r="B218" s="219"/>
      <c r="C218" s="220"/>
      <c r="D218" s="211" t="s">
        <v>134</v>
      </c>
      <c r="E218" s="221" t="s">
        <v>19</v>
      </c>
      <c r="F218" s="222" t="s">
        <v>303</v>
      </c>
      <c r="G218" s="220"/>
      <c r="H218" s="223">
        <v>2.48</v>
      </c>
      <c r="I218" s="224"/>
      <c r="J218" s="220"/>
      <c r="K218" s="220"/>
      <c r="L218" s="225"/>
      <c r="M218" s="226"/>
      <c r="N218" s="227"/>
      <c r="O218" s="227"/>
      <c r="P218" s="227"/>
      <c r="Q218" s="227"/>
      <c r="R218" s="227"/>
      <c r="S218" s="227"/>
      <c r="T218" s="22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29" t="s">
        <v>134</v>
      </c>
      <c r="AU218" s="229" t="s">
        <v>79</v>
      </c>
      <c r="AV218" s="13" t="s">
        <v>79</v>
      </c>
      <c r="AW218" s="13" t="s">
        <v>33</v>
      </c>
      <c r="AX218" s="13" t="s">
        <v>72</v>
      </c>
      <c r="AY218" s="229" t="s">
        <v>113</v>
      </c>
    </row>
    <row r="219" s="13" customFormat="1">
      <c r="A219" s="13"/>
      <c r="B219" s="219"/>
      <c r="C219" s="220"/>
      <c r="D219" s="211" t="s">
        <v>134</v>
      </c>
      <c r="E219" s="221" t="s">
        <v>19</v>
      </c>
      <c r="F219" s="222" t="s">
        <v>304</v>
      </c>
      <c r="G219" s="220"/>
      <c r="H219" s="223">
        <v>12.09</v>
      </c>
      <c r="I219" s="224"/>
      <c r="J219" s="220"/>
      <c r="K219" s="220"/>
      <c r="L219" s="225"/>
      <c r="M219" s="226"/>
      <c r="N219" s="227"/>
      <c r="O219" s="227"/>
      <c r="P219" s="227"/>
      <c r="Q219" s="227"/>
      <c r="R219" s="227"/>
      <c r="S219" s="227"/>
      <c r="T219" s="22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29" t="s">
        <v>134</v>
      </c>
      <c r="AU219" s="229" t="s">
        <v>79</v>
      </c>
      <c r="AV219" s="13" t="s">
        <v>79</v>
      </c>
      <c r="AW219" s="13" t="s">
        <v>33</v>
      </c>
      <c r="AX219" s="13" t="s">
        <v>72</v>
      </c>
      <c r="AY219" s="229" t="s">
        <v>113</v>
      </c>
    </row>
    <row r="220" s="13" customFormat="1">
      <c r="A220" s="13"/>
      <c r="B220" s="219"/>
      <c r="C220" s="220"/>
      <c r="D220" s="211" t="s">
        <v>134</v>
      </c>
      <c r="E220" s="221" t="s">
        <v>19</v>
      </c>
      <c r="F220" s="222" t="s">
        <v>305</v>
      </c>
      <c r="G220" s="220"/>
      <c r="H220" s="223">
        <v>3.4140000000000001</v>
      </c>
      <c r="I220" s="224"/>
      <c r="J220" s="220"/>
      <c r="K220" s="220"/>
      <c r="L220" s="225"/>
      <c r="M220" s="226"/>
      <c r="N220" s="227"/>
      <c r="O220" s="227"/>
      <c r="P220" s="227"/>
      <c r="Q220" s="227"/>
      <c r="R220" s="227"/>
      <c r="S220" s="227"/>
      <c r="T220" s="22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29" t="s">
        <v>134</v>
      </c>
      <c r="AU220" s="229" t="s">
        <v>79</v>
      </c>
      <c r="AV220" s="13" t="s">
        <v>79</v>
      </c>
      <c r="AW220" s="13" t="s">
        <v>33</v>
      </c>
      <c r="AX220" s="13" t="s">
        <v>72</v>
      </c>
      <c r="AY220" s="229" t="s">
        <v>113</v>
      </c>
    </row>
    <row r="221" s="14" customFormat="1">
      <c r="A221" s="14"/>
      <c r="B221" s="230"/>
      <c r="C221" s="231"/>
      <c r="D221" s="211" t="s">
        <v>134</v>
      </c>
      <c r="E221" s="232" t="s">
        <v>19</v>
      </c>
      <c r="F221" s="233" t="s">
        <v>306</v>
      </c>
      <c r="G221" s="231"/>
      <c r="H221" s="232" t="s">
        <v>19</v>
      </c>
      <c r="I221" s="234"/>
      <c r="J221" s="231"/>
      <c r="K221" s="231"/>
      <c r="L221" s="235"/>
      <c r="M221" s="236"/>
      <c r="N221" s="237"/>
      <c r="O221" s="237"/>
      <c r="P221" s="237"/>
      <c r="Q221" s="237"/>
      <c r="R221" s="237"/>
      <c r="S221" s="237"/>
      <c r="T221" s="238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39" t="s">
        <v>134</v>
      </c>
      <c r="AU221" s="239" t="s">
        <v>79</v>
      </c>
      <c r="AV221" s="14" t="s">
        <v>77</v>
      </c>
      <c r="AW221" s="14" t="s">
        <v>33</v>
      </c>
      <c r="AX221" s="14" t="s">
        <v>72</v>
      </c>
      <c r="AY221" s="239" t="s">
        <v>113</v>
      </c>
    </row>
    <row r="222" s="13" customFormat="1">
      <c r="A222" s="13"/>
      <c r="B222" s="219"/>
      <c r="C222" s="220"/>
      <c r="D222" s="211" t="s">
        <v>134</v>
      </c>
      <c r="E222" s="221" t="s">
        <v>19</v>
      </c>
      <c r="F222" s="222" t="s">
        <v>307</v>
      </c>
      <c r="G222" s="220"/>
      <c r="H222" s="223">
        <v>54.624000000000002</v>
      </c>
      <c r="I222" s="224"/>
      <c r="J222" s="220"/>
      <c r="K222" s="220"/>
      <c r="L222" s="225"/>
      <c r="M222" s="226"/>
      <c r="N222" s="227"/>
      <c r="O222" s="227"/>
      <c r="P222" s="227"/>
      <c r="Q222" s="227"/>
      <c r="R222" s="227"/>
      <c r="S222" s="227"/>
      <c r="T222" s="22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29" t="s">
        <v>134</v>
      </c>
      <c r="AU222" s="229" t="s">
        <v>79</v>
      </c>
      <c r="AV222" s="13" t="s">
        <v>79</v>
      </c>
      <c r="AW222" s="13" t="s">
        <v>33</v>
      </c>
      <c r="AX222" s="13" t="s">
        <v>72</v>
      </c>
      <c r="AY222" s="229" t="s">
        <v>113</v>
      </c>
    </row>
    <row r="223" s="14" customFormat="1">
      <c r="A223" s="14"/>
      <c r="B223" s="230"/>
      <c r="C223" s="231"/>
      <c r="D223" s="211" t="s">
        <v>134</v>
      </c>
      <c r="E223" s="232" t="s">
        <v>19</v>
      </c>
      <c r="F223" s="233" t="s">
        <v>308</v>
      </c>
      <c r="G223" s="231"/>
      <c r="H223" s="232" t="s">
        <v>19</v>
      </c>
      <c r="I223" s="234"/>
      <c r="J223" s="231"/>
      <c r="K223" s="231"/>
      <c r="L223" s="235"/>
      <c r="M223" s="236"/>
      <c r="N223" s="237"/>
      <c r="O223" s="237"/>
      <c r="P223" s="237"/>
      <c r="Q223" s="237"/>
      <c r="R223" s="237"/>
      <c r="S223" s="237"/>
      <c r="T223" s="238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39" t="s">
        <v>134</v>
      </c>
      <c r="AU223" s="239" t="s">
        <v>79</v>
      </c>
      <c r="AV223" s="14" t="s">
        <v>77</v>
      </c>
      <c r="AW223" s="14" t="s">
        <v>33</v>
      </c>
      <c r="AX223" s="14" t="s">
        <v>72</v>
      </c>
      <c r="AY223" s="239" t="s">
        <v>113</v>
      </c>
    </row>
    <row r="224" s="13" customFormat="1">
      <c r="A224" s="13"/>
      <c r="B224" s="219"/>
      <c r="C224" s="220"/>
      <c r="D224" s="211" t="s">
        <v>134</v>
      </c>
      <c r="E224" s="221" t="s">
        <v>19</v>
      </c>
      <c r="F224" s="222" t="s">
        <v>326</v>
      </c>
      <c r="G224" s="220"/>
      <c r="H224" s="223">
        <v>1.1870000000000001</v>
      </c>
      <c r="I224" s="224"/>
      <c r="J224" s="220"/>
      <c r="K224" s="220"/>
      <c r="L224" s="225"/>
      <c r="M224" s="226"/>
      <c r="N224" s="227"/>
      <c r="O224" s="227"/>
      <c r="P224" s="227"/>
      <c r="Q224" s="227"/>
      <c r="R224" s="227"/>
      <c r="S224" s="227"/>
      <c r="T224" s="22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29" t="s">
        <v>134</v>
      </c>
      <c r="AU224" s="229" t="s">
        <v>79</v>
      </c>
      <c r="AV224" s="13" t="s">
        <v>79</v>
      </c>
      <c r="AW224" s="13" t="s">
        <v>33</v>
      </c>
      <c r="AX224" s="13" t="s">
        <v>72</v>
      </c>
      <c r="AY224" s="229" t="s">
        <v>113</v>
      </c>
    </row>
    <row r="225" s="14" customFormat="1">
      <c r="A225" s="14"/>
      <c r="B225" s="230"/>
      <c r="C225" s="231"/>
      <c r="D225" s="211" t="s">
        <v>134</v>
      </c>
      <c r="E225" s="232" t="s">
        <v>19</v>
      </c>
      <c r="F225" s="233" t="s">
        <v>314</v>
      </c>
      <c r="G225" s="231"/>
      <c r="H225" s="232" t="s">
        <v>19</v>
      </c>
      <c r="I225" s="234"/>
      <c r="J225" s="231"/>
      <c r="K225" s="231"/>
      <c r="L225" s="235"/>
      <c r="M225" s="236"/>
      <c r="N225" s="237"/>
      <c r="O225" s="237"/>
      <c r="P225" s="237"/>
      <c r="Q225" s="237"/>
      <c r="R225" s="237"/>
      <c r="S225" s="237"/>
      <c r="T225" s="23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39" t="s">
        <v>134</v>
      </c>
      <c r="AU225" s="239" t="s">
        <v>79</v>
      </c>
      <c r="AV225" s="14" t="s">
        <v>77</v>
      </c>
      <c r="AW225" s="14" t="s">
        <v>33</v>
      </c>
      <c r="AX225" s="14" t="s">
        <v>72</v>
      </c>
      <c r="AY225" s="239" t="s">
        <v>113</v>
      </c>
    </row>
    <row r="226" s="13" customFormat="1">
      <c r="A226" s="13"/>
      <c r="B226" s="219"/>
      <c r="C226" s="220"/>
      <c r="D226" s="211" t="s">
        <v>134</v>
      </c>
      <c r="E226" s="221" t="s">
        <v>19</v>
      </c>
      <c r="F226" s="222" t="s">
        <v>315</v>
      </c>
      <c r="G226" s="220"/>
      <c r="H226" s="223">
        <v>8.8300000000000001</v>
      </c>
      <c r="I226" s="224"/>
      <c r="J226" s="220"/>
      <c r="K226" s="220"/>
      <c r="L226" s="225"/>
      <c r="M226" s="226"/>
      <c r="N226" s="227"/>
      <c r="O226" s="227"/>
      <c r="P226" s="227"/>
      <c r="Q226" s="227"/>
      <c r="R226" s="227"/>
      <c r="S226" s="227"/>
      <c r="T226" s="22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29" t="s">
        <v>134</v>
      </c>
      <c r="AU226" s="229" t="s">
        <v>79</v>
      </c>
      <c r="AV226" s="13" t="s">
        <v>79</v>
      </c>
      <c r="AW226" s="13" t="s">
        <v>33</v>
      </c>
      <c r="AX226" s="13" t="s">
        <v>72</v>
      </c>
      <c r="AY226" s="229" t="s">
        <v>113</v>
      </c>
    </row>
    <row r="227" s="16" customFormat="1">
      <c r="A227" s="16"/>
      <c r="B227" s="261"/>
      <c r="C227" s="262"/>
      <c r="D227" s="211" t="s">
        <v>134</v>
      </c>
      <c r="E227" s="263" t="s">
        <v>19</v>
      </c>
      <c r="F227" s="264" t="s">
        <v>327</v>
      </c>
      <c r="G227" s="262"/>
      <c r="H227" s="265">
        <v>272.69900000000001</v>
      </c>
      <c r="I227" s="266"/>
      <c r="J227" s="262"/>
      <c r="K227" s="262"/>
      <c r="L227" s="267"/>
      <c r="M227" s="268"/>
      <c r="N227" s="269"/>
      <c r="O227" s="269"/>
      <c r="P227" s="269"/>
      <c r="Q227" s="269"/>
      <c r="R227" s="269"/>
      <c r="S227" s="269"/>
      <c r="T227" s="270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71" t="s">
        <v>134</v>
      </c>
      <c r="AU227" s="271" t="s">
        <v>79</v>
      </c>
      <c r="AV227" s="16" t="s">
        <v>114</v>
      </c>
      <c r="AW227" s="16" t="s">
        <v>33</v>
      </c>
      <c r="AX227" s="16" t="s">
        <v>72</v>
      </c>
      <c r="AY227" s="271" t="s">
        <v>113</v>
      </c>
    </row>
    <row r="228" s="13" customFormat="1">
      <c r="A228" s="13"/>
      <c r="B228" s="219"/>
      <c r="C228" s="220"/>
      <c r="D228" s="211" t="s">
        <v>134</v>
      </c>
      <c r="E228" s="221" t="s">
        <v>19</v>
      </c>
      <c r="F228" s="222" t="s">
        <v>328</v>
      </c>
      <c r="G228" s="220"/>
      <c r="H228" s="223">
        <v>7.6360000000000001</v>
      </c>
      <c r="I228" s="224"/>
      <c r="J228" s="220"/>
      <c r="K228" s="220"/>
      <c r="L228" s="225"/>
      <c r="M228" s="226"/>
      <c r="N228" s="227"/>
      <c r="O228" s="227"/>
      <c r="P228" s="227"/>
      <c r="Q228" s="227"/>
      <c r="R228" s="227"/>
      <c r="S228" s="227"/>
      <c r="T228" s="22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29" t="s">
        <v>134</v>
      </c>
      <c r="AU228" s="229" t="s">
        <v>79</v>
      </c>
      <c r="AV228" s="13" t="s">
        <v>79</v>
      </c>
      <c r="AW228" s="13" t="s">
        <v>33</v>
      </c>
      <c r="AX228" s="13" t="s">
        <v>77</v>
      </c>
      <c r="AY228" s="229" t="s">
        <v>113</v>
      </c>
    </row>
    <row r="229" s="13" customFormat="1">
      <c r="A229" s="13"/>
      <c r="B229" s="219"/>
      <c r="C229" s="220"/>
      <c r="D229" s="211" t="s">
        <v>134</v>
      </c>
      <c r="E229" s="220"/>
      <c r="F229" s="222" t="s">
        <v>329</v>
      </c>
      <c r="G229" s="220"/>
      <c r="H229" s="223">
        <v>8.0180000000000007</v>
      </c>
      <c r="I229" s="224"/>
      <c r="J229" s="220"/>
      <c r="K229" s="220"/>
      <c r="L229" s="225"/>
      <c r="M229" s="226"/>
      <c r="N229" s="227"/>
      <c r="O229" s="227"/>
      <c r="P229" s="227"/>
      <c r="Q229" s="227"/>
      <c r="R229" s="227"/>
      <c r="S229" s="227"/>
      <c r="T229" s="22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29" t="s">
        <v>134</v>
      </c>
      <c r="AU229" s="229" t="s">
        <v>79</v>
      </c>
      <c r="AV229" s="13" t="s">
        <v>79</v>
      </c>
      <c r="AW229" s="13" t="s">
        <v>4</v>
      </c>
      <c r="AX229" s="13" t="s">
        <v>77</v>
      </c>
      <c r="AY229" s="229" t="s">
        <v>113</v>
      </c>
    </row>
    <row r="230" s="2" customFormat="1" ht="21.75" customHeight="1">
      <c r="A230" s="39"/>
      <c r="B230" s="40"/>
      <c r="C230" s="251" t="s">
        <v>330</v>
      </c>
      <c r="D230" s="251" t="s">
        <v>320</v>
      </c>
      <c r="E230" s="252" t="s">
        <v>331</v>
      </c>
      <c r="F230" s="253" t="s">
        <v>332</v>
      </c>
      <c r="G230" s="254" t="s">
        <v>128</v>
      </c>
      <c r="H230" s="255">
        <v>2.7690000000000001</v>
      </c>
      <c r="I230" s="256"/>
      <c r="J230" s="257">
        <f>ROUND(I230*H230,2)</f>
        <v>0</v>
      </c>
      <c r="K230" s="253" t="s">
        <v>129</v>
      </c>
      <c r="L230" s="258"/>
      <c r="M230" s="259" t="s">
        <v>19</v>
      </c>
      <c r="N230" s="260" t="s">
        <v>43</v>
      </c>
      <c r="O230" s="85"/>
      <c r="P230" s="207">
        <f>O230*H230</f>
        <v>0</v>
      </c>
      <c r="Q230" s="207">
        <v>0.55000000000000004</v>
      </c>
      <c r="R230" s="207">
        <f>Q230*H230</f>
        <v>1.5229500000000003</v>
      </c>
      <c r="S230" s="207">
        <v>0</v>
      </c>
      <c r="T230" s="208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09" t="s">
        <v>323</v>
      </c>
      <c r="AT230" s="209" t="s">
        <v>320</v>
      </c>
      <c r="AU230" s="209" t="s">
        <v>79</v>
      </c>
      <c r="AY230" s="18" t="s">
        <v>113</v>
      </c>
      <c r="BE230" s="210">
        <f>IF(N230="základní",J230,0)</f>
        <v>0</v>
      </c>
      <c r="BF230" s="210">
        <f>IF(N230="snížená",J230,0)</f>
        <v>0</v>
      </c>
      <c r="BG230" s="210">
        <f>IF(N230="zákl. přenesená",J230,0)</f>
        <v>0</v>
      </c>
      <c r="BH230" s="210">
        <f>IF(N230="sníž. přenesená",J230,0)</f>
        <v>0</v>
      </c>
      <c r="BI230" s="210">
        <f>IF(N230="nulová",J230,0)</f>
        <v>0</v>
      </c>
      <c r="BJ230" s="18" t="s">
        <v>77</v>
      </c>
      <c r="BK230" s="210">
        <f>ROUND(I230*H230,2)</f>
        <v>0</v>
      </c>
      <c r="BL230" s="18" t="s">
        <v>222</v>
      </c>
      <c r="BM230" s="209" t="s">
        <v>333</v>
      </c>
    </row>
    <row r="231" s="2" customFormat="1">
      <c r="A231" s="39"/>
      <c r="B231" s="40"/>
      <c r="C231" s="41"/>
      <c r="D231" s="211" t="s">
        <v>122</v>
      </c>
      <c r="E231" s="41"/>
      <c r="F231" s="212" t="s">
        <v>332</v>
      </c>
      <c r="G231" s="41"/>
      <c r="H231" s="41"/>
      <c r="I231" s="213"/>
      <c r="J231" s="41"/>
      <c r="K231" s="41"/>
      <c r="L231" s="45"/>
      <c r="M231" s="214"/>
      <c r="N231" s="215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122</v>
      </c>
      <c r="AU231" s="18" t="s">
        <v>79</v>
      </c>
    </row>
    <row r="232" s="14" customFormat="1">
      <c r="A232" s="14"/>
      <c r="B232" s="230"/>
      <c r="C232" s="231"/>
      <c r="D232" s="211" t="s">
        <v>134</v>
      </c>
      <c r="E232" s="232" t="s">
        <v>19</v>
      </c>
      <c r="F232" s="233" t="s">
        <v>308</v>
      </c>
      <c r="G232" s="231"/>
      <c r="H232" s="232" t="s">
        <v>19</v>
      </c>
      <c r="I232" s="234"/>
      <c r="J232" s="231"/>
      <c r="K232" s="231"/>
      <c r="L232" s="235"/>
      <c r="M232" s="236"/>
      <c r="N232" s="237"/>
      <c r="O232" s="237"/>
      <c r="P232" s="237"/>
      <c r="Q232" s="237"/>
      <c r="R232" s="237"/>
      <c r="S232" s="237"/>
      <c r="T232" s="23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39" t="s">
        <v>134</v>
      </c>
      <c r="AU232" s="239" t="s">
        <v>79</v>
      </c>
      <c r="AV232" s="14" t="s">
        <v>77</v>
      </c>
      <c r="AW232" s="14" t="s">
        <v>33</v>
      </c>
      <c r="AX232" s="14" t="s">
        <v>72</v>
      </c>
      <c r="AY232" s="239" t="s">
        <v>113</v>
      </c>
    </row>
    <row r="233" s="13" customFormat="1">
      <c r="A233" s="13"/>
      <c r="B233" s="219"/>
      <c r="C233" s="220"/>
      <c r="D233" s="211" t="s">
        <v>134</v>
      </c>
      <c r="E233" s="221" t="s">
        <v>19</v>
      </c>
      <c r="F233" s="222" t="s">
        <v>334</v>
      </c>
      <c r="G233" s="220"/>
      <c r="H233" s="223">
        <v>10.048</v>
      </c>
      <c r="I233" s="224"/>
      <c r="J233" s="220"/>
      <c r="K233" s="220"/>
      <c r="L233" s="225"/>
      <c r="M233" s="226"/>
      <c r="N233" s="227"/>
      <c r="O233" s="227"/>
      <c r="P233" s="227"/>
      <c r="Q233" s="227"/>
      <c r="R233" s="227"/>
      <c r="S233" s="227"/>
      <c r="T233" s="22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29" t="s">
        <v>134</v>
      </c>
      <c r="AU233" s="229" t="s">
        <v>79</v>
      </c>
      <c r="AV233" s="13" t="s">
        <v>79</v>
      </c>
      <c r="AW233" s="13" t="s">
        <v>33</v>
      </c>
      <c r="AX233" s="13" t="s">
        <v>72</v>
      </c>
      <c r="AY233" s="229" t="s">
        <v>113</v>
      </c>
    </row>
    <row r="234" s="14" customFormat="1">
      <c r="A234" s="14"/>
      <c r="B234" s="230"/>
      <c r="C234" s="231"/>
      <c r="D234" s="211" t="s">
        <v>134</v>
      </c>
      <c r="E234" s="232" t="s">
        <v>19</v>
      </c>
      <c r="F234" s="233" t="s">
        <v>310</v>
      </c>
      <c r="G234" s="231"/>
      <c r="H234" s="232" t="s">
        <v>19</v>
      </c>
      <c r="I234" s="234"/>
      <c r="J234" s="231"/>
      <c r="K234" s="231"/>
      <c r="L234" s="235"/>
      <c r="M234" s="236"/>
      <c r="N234" s="237"/>
      <c r="O234" s="237"/>
      <c r="P234" s="237"/>
      <c r="Q234" s="237"/>
      <c r="R234" s="237"/>
      <c r="S234" s="237"/>
      <c r="T234" s="238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39" t="s">
        <v>134</v>
      </c>
      <c r="AU234" s="239" t="s">
        <v>79</v>
      </c>
      <c r="AV234" s="14" t="s">
        <v>77</v>
      </c>
      <c r="AW234" s="14" t="s">
        <v>33</v>
      </c>
      <c r="AX234" s="14" t="s">
        <v>72</v>
      </c>
      <c r="AY234" s="239" t="s">
        <v>113</v>
      </c>
    </row>
    <row r="235" s="13" customFormat="1">
      <c r="A235" s="13"/>
      <c r="B235" s="219"/>
      <c r="C235" s="220"/>
      <c r="D235" s="211" t="s">
        <v>134</v>
      </c>
      <c r="E235" s="221" t="s">
        <v>19</v>
      </c>
      <c r="F235" s="222" t="s">
        <v>311</v>
      </c>
      <c r="G235" s="220"/>
      <c r="H235" s="223">
        <v>28.033999999999999</v>
      </c>
      <c r="I235" s="224"/>
      <c r="J235" s="220"/>
      <c r="K235" s="220"/>
      <c r="L235" s="225"/>
      <c r="M235" s="226"/>
      <c r="N235" s="227"/>
      <c r="O235" s="227"/>
      <c r="P235" s="227"/>
      <c r="Q235" s="227"/>
      <c r="R235" s="227"/>
      <c r="S235" s="227"/>
      <c r="T235" s="22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29" t="s">
        <v>134</v>
      </c>
      <c r="AU235" s="229" t="s">
        <v>79</v>
      </c>
      <c r="AV235" s="13" t="s">
        <v>79</v>
      </c>
      <c r="AW235" s="13" t="s">
        <v>33</v>
      </c>
      <c r="AX235" s="13" t="s">
        <v>72</v>
      </c>
      <c r="AY235" s="229" t="s">
        <v>113</v>
      </c>
    </row>
    <row r="236" s="14" customFormat="1">
      <c r="A236" s="14"/>
      <c r="B236" s="230"/>
      <c r="C236" s="231"/>
      <c r="D236" s="211" t="s">
        <v>134</v>
      </c>
      <c r="E236" s="232" t="s">
        <v>19</v>
      </c>
      <c r="F236" s="233" t="s">
        <v>312</v>
      </c>
      <c r="G236" s="231"/>
      <c r="H236" s="232" t="s">
        <v>19</v>
      </c>
      <c r="I236" s="234"/>
      <c r="J236" s="231"/>
      <c r="K236" s="231"/>
      <c r="L236" s="235"/>
      <c r="M236" s="236"/>
      <c r="N236" s="237"/>
      <c r="O236" s="237"/>
      <c r="P236" s="237"/>
      <c r="Q236" s="237"/>
      <c r="R236" s="237"/>
      <c r="S236" s="237"/>
      <c r="T236" s="23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39" t="s">
        <v>134</v>
      </c>
      <c r="AU236" s="239" t="s">
        <v>79</v>
      </c>
      <c r="AV236" s="14" t="s">
        <v>77</v>
      </c>
      <c r="AW236" s="14" t="s">
        <v>33</v>
      </c>
      <c r="AX236" s="14" t="s">
        <v>72</v>
      </c>
      <c r="AY236" s="239" t="s">
        <v>113</v>
      </c>
    </row>
    <row r="237" s="13" customFormat="1">
      <c r="A237" s="13"/>
      <c r="B237" s="219"/>
      <c r="C237" s="220"/>
      <c r="D237" s="211" t="s">
        <v>134</v>
      </c>
      <c r="E237" s="221" t="s">
        <v>19</v>
      </c>
      <c r="F237" s="222" t="s">
        <v>313</v>
      </c>
      <c r="G237" s="220"/>
      <c r="H237" s="223">
        <v>28.033999999999999</v>
      </c>
      <c r="I237" s="224"/>
      <c r="J237" s="220"/>
      <c r="K237" s="220"/>
      <c r="L237" s="225"/>
      <c r="M237" s="226"/>
      <c r="N237" s="227"/>
      <c r="O237" s="227"/>
      <c r="P237" s="227"/>
      <c r="Q237" s="227"/>
      <c r="R237" s="227"/>
      <c r="S237" s="227"/>
      <c r="T237" s="22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29" t="s">
        <v>134</v>
      </c>
      <c r="AU237" s="229" t="s">
        <v>79</v>
      </c>
      <c r="AV237" s="13" t="s">
        <v>79</v>
      </c>
      <c r="AW237" s="13" t="s">
        <v>33</v>
      </c>
      <c r="AX237" s="13" t="s">
        <v>72</v>
      </c>
      <c r="AY237" s="229" t="s">
        <v>113</v>
      </c>
    </row>
    <row r="238" s="14" customFormat="1">
      <c r="A238" s="14"/>
      <c r="B238" s="230"/>
      <c r="C238" s="231"/>
      <c r="D238" s="211" t="s">
        <v>134</v>
      </c>
      <c r="E238" s="232" t="s">
        <v>19</v>
      </c>
      <c r="F238" s="233" t="s">
        <v>316</v>
      </c>
      <c r="G238" s="231"/>
      <c r="H238" s="232" t="s">
        <v>19</v>
      </c>
      <c r="I238" s="234"/>
      <c r="J238" s="231"/>
      <c r="K238" s="231"/>
      <c r="L238" s="235"/>
      <c r="M238" s="236"/>
      <c r="N238" s="237"/>
      <c r="O238" s="237"/>
      <c r="P238" s="237"/>
      <c r="Q238" s="237"/>
      <c r="R238" s="237"/>
      <c r="S238" s="237"/>
      <c r="T238" s="238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39" t="s">
        <v>134</v>
      </c>
      <c r="AU238" s="239" t="s">
        <v>79</v>
      </c>
      <c r="AV238" s="14" t="s">
        <v>77</v>
      </c>
      <c r="AW238" s="14" t="s">
        <v>33</v>
      </c>
      <c r="AX238" s="14" t="s">
        <v>72</v>
      </c>
      <c r="AY238" s="239" t="s">
        <v>113</v>
      </c>
    </row>
    <row r="239" s="13" customFormat="1">
      <c r="A239" s="13"/>
      <c r="B239" s="219"/>
      <c r="C239" s="220"/>
      <c r="D239" s="211" t="s">
        <v>134</v>
      </c>
      <c r="E239" s="221" t="s">
        <v>19</v>
      </c>
      <c r="F239" s="222" t="s">
        <v>317</v>
      </c>
      <c r="G239" s="220"/>
      <c r="H239" s="223">
        <v>28.064</v>
      </c>
      <c r="I239" s="224"/>
      <c r="J239" s="220"/>
      <c r="K239" s="220"/>
      <c r="L239" s="225"/>
      <c r="M239" s="226"/>
      <c r="N239" s="227"/>
      <c r="O239" s="227"/>
      <c r="P239" s="227"/>
      <c r="Q239" s="227"/>
      <c r="R239" s="227"/>
      <c r="S239" s="227"/>
      <c r="T239" s="22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29" t="s">
        <v>134</v>
      </c>
      <c r="AU239" s="229" t="s">
        <v>79</v>
      </c>
      <c r="AV239" s="13" t="s">
        <v>79</v>
      </c>
      <c r="AW239" s="13" t="s">
        <v>33</v>
      </c>
      <c r="AX239" s="13" t="s">
        <v>72</v>
      </c>
      <c r="AY239" s="229" t="s">
        <v>113</v>
      </c>
    </row>
    <row r="240" s="16" customFormat="1">
      <c r="A240" s="16"/>
      <c r="B240" s="261"/>
      <c r="C240" s="262"/>
      <c r="D240" s="211" t="s">
        <v>134</v>
      </c>
      <c r="E240" s="263" t="s">
        <v>19</v>
      </c>
      <c r="F240" s="264" t="s">
        <v>327</v>
      </c>
      <c r="G240" s="262"/>
      <c r="H240" s="265">
        <v>94.180000000000007</v>
      </c>
      <c r="I240" s="266"/>
      <c r="J240" s="262"/>
      <c r="K240" s="262"/>
      <c r="L240" s="267"/>
      <c r="M240" s="268"/>
      <c r="N240" s="269"/>
      <c r="O240" s="269"/>
      <c r="P240" s="269"/>
      <c r="Q240" s="269"/>
      <c r="R240" s="269"/>
      <c r="S240" s="269"/>
      <c r="T240" s="270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271" t="s">
        <v>134</v>
      </c>
      <c r="AU240" s="271" t="s">
        <v>79</v>
      </c>
      <c r="AV240" s="16" t="s">
        <v>114</v>
      </c>
      <c r="AW240" s="16" t="s">
        <v>33</v>
      </c>
      <c r="AX240" s="16" t="s">
        <v>72</v>
      </c>
      <c r="AY240" s="271" t="s">
        <v>113</v>
      </c>
    </row>
    <row r="241" s="13" customFormat="1">
      <c r="A241" s="13"/>
      <c r="B241" s="219"/>
      <c r="C241" s="220"/>
      <c r="D241" s="211" t="s">
        <v>134</v>
      </c>
      <c r="E241" s="221" t="s">
        <v>19</v>
      </c>
      <c r="F241" s="222" t="s">
        <v>335</v>
      </c>
      <c r="G241" s="220"/>
      <c r="H241" s="223">
        <v>2.637</v>
      </c>
      <c r="I241" s="224"/>
      <c r="J241" s="220"/>
      <c r="K241" s="220"/>
      <c r="L241" s="225"/>
      <c r="M241" s="226"/>
      <c r="N241" s="227"/>
      <c r="O241" s="227"/>
      <c r="P241" s="227"/>
      <c r="Q241" s="227"/>
      <c r="R241" s="227"/>
      <c r="S241" s="227"/>
      <c r="T241" s="22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29" t="s">
        <v>134</v>
      </c>
      <c r="AU241" s="229" t="s">
        <v>79</v>
      </c>
      <c r="AV241" s="13" t="s">
        <v>79</v>
      </c>
      <c r="AW241" s="13" t="s">
        <v>33</v>
      </c>
      <c r="AX241" s="13" t="s">
        <v>77</v>
      </c>
      <c r="AY241" s="229" t="s">
        <v>113</v>
      </c>
    </row>
    <row r="242" s="13" customFormat="1">
      <c r="A242" s="13"/>
      <c r="B242" s="219"/>
      <c r="C242" s="220"/>
      <c r="D242" s="211" t="s">
        <v>134</v>
      </c>
      <c r="E242" s="220"/>
      <c r="F242" s="222" t="s">
        <v>336</v>
      </c>
      <c r="G242" s="220"/>
      <c r="H242" s="223">
        <v>2.7690000000000001</v>
      </c>
      <c r="I242" s="224"/>
      <c r="J242" s="220"/>
      <c r="K242" s="220"/>
      <c r="L242" s="225"/>
      <c r="M242" s="226"/>
      <c r="N242" s="227"/>
      <c r="O242" s="227"/>
      <c r="P242" s="227"/>
      <c r="Q242" s="227"/>
      <c r="R242" s="227"/>
      <c r="S242" s="227"/>
      <c r="T242" s="22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29" t="s">
        <v>134</v>
      </c>
      <c r="AU242" s="229" t="s">
        <v>79</v>
      </c>
      <c r="AV242" s="13" t="s">
        <v>79</v>
      </c>
      <c r="AW242" s="13" t="s">
        <v>4</v>
      </c>
      <c r="AX242" s="13" t="s">
        <v>77</v>
      </c>
      <c r="AY242" s="229" t="s">
        <v>113</v>
      </c>
    </row>
    <row r="243" s="2" customFormat="1" ht="37.8" customHeight="1">
      <c r="A243" s="39"/>
      <c r="B243" s="40"/>
      <c r="C243" s="198" t="s">
        <v>337</v>
      </c>
      <c r="D243" s="198" t="s">
        <v>116</v>
      </c>
      <c r="E243" s="199" t="s">
        <v>338</v>
      </c>
      <c r="F243" s="200" t="s">
        <v>339</v>
      </c>
      <c r="G243" s="201" t="s">
        <v>273</v>
      </c>
      <c r="H243" s="202">
        <v>55.436999999999998</v>
      </c>
      <c r="I243" s="203"/>
      <c r="J243" s="204">
        <f>ROUND(I243*H243,2)</f>
        <v>0</v>
      </c>
      <c r="K243" s="200" t="s">
        <v>129</v>
      </c>
      <c r="L243" s="45"/>
      <c r="M243" s="205" t="s">
        <v>19</v>
      </c>
      <c r="N243" s="206" t="s">
        <v>43</v>
      </c>
      <c r="O243" s="85"/>
      <c r="P243" s="207">
        <f>O243*H243</f>
        <v>0</v>
      </c>
      <c r="Q243" s="207">
        <v>0</v>
      </c>
      <c r="R243" s="207">
        <f>Q243*H243</f>
        <v>0</v>
      </c>
      <c r="S243" s="207">
        <v>0</v>
      </c>
      <c r="T243" s="208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09" t="s">
        <v>222</v>
      </c>
      <c r="AT243" s="209" t="s">
        <v>116</v>
      </c>
      <c r="AU243" s="209" t="s">
        <v>79</v>
      </c>
      <c r="AY243" s="18" t="s">
        <v>113</v>
      </c>
      <c r="BE243" s="210">
        <f>IF(N243="základní",J243,0)</f>
        <v>0</v>
      </c>
      <c r="BF243" s="210">
        <f>IF(N243="snížená",J243,0)</f>
        <v>0</v>
      </c>
      <c r="BG243" s="210">
        <f>IF(N243="zákl. přenesená",J243,0)</f>
        <v>0</v>
      </c>
      <c r="BH243" s="210">
        <f>IF(N243="sníž. přenesená",J243,0)</f>
        <v>0</v>
      </c>
      <c r="BI243" s="210">
        <f>IF(N243="nulová",J243,0)</f>
        <v>0</v>
      </c>
      <c r="BJ243" s="18" t="s">
        <v>77</v>
      </c>
      <c r="BK243" s="210">
        <f>ROUND(I243*H243,2)</f>
        <v>0</v>
      </c>
      <c r="BL243" s="18" t="s">
        <v>222</v>
      </c>
      <c r="BM243" s="209" t="s">
        <v>340</v>
      </c>
    </row>
    <row r="244" s="2" customFormat="1">
      <c r="A244" s="39"/>
      <c r="B244" s="40"/>
      <c r="C244" s="41"/>
      <c r="D244" s="211" t="s">
        <v>122</v>
      </c>
      <c r="E244" s="41"/>
      <c r="F244" s="212" t="s">
        <v>341</v>
      </c>
      <c r="G244" s="41"/>
      <c r="H244" s="41"/>
      <c r="I244" s="213"/>
      <c r="J244" s="41"/>
      <c r="K244" s="41"/>
      <c r="L244" s="45"/>
      <c r="M244" s="214"/>
      <c r="N244" s="215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122</v>
      </c>
      <c r="AU244" s="18" t="s">
        <v>79</v>
      </c>
    </row>
    <row r="245" s="2" customFormat="1">
      <c r="A245" s="39"/>
      <c r="B245" s="40"/>
      <c r="C245" s="41"/>
      <c r="D245" s="217" t="s">
        <v>132</v>
      </c>
      <c r="E245" s="41"/>
      <c r="F245" s="218" t="s">
        <v>342</v>
      </c>
      <c r="G245" s="41"/>
      <c r="H245" s="41"/>
      <c r="I245" s="213"/>
      <c r="J245" s="41"/>
      <c r="K245" s="41"/>
      <c r="L245" s="45"/>
      <c r="M245" s="214"/>
      <c r="N245" s="215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132</v>
      </c>
      <c r="AU245" s="18" t="s">
        <v>79</v>
      </c>
    </row>
    <row r="246" s="14" customFormat="1">
      <c r="A246" s="14"/>
      <c r="B246" s="230"/>
      <c r="C246" s="231"/>
      <c r="D246" s="211" t="s">
        <v>134</v>
      </c>
      <c r="E246" s="232" t="s">
        <v>19</v>
      </c>
      <c r="F246" s="233" t="s">
        <v>295</v>
      </c>
      <c r="G246" s="231"/>
      <c r="H246" s="232" t="s">
        <v>19</v>
      </c>
      <c r="I246" s="234"/>
      <c r="J246" s="231"/>
      <c r="K246" s="231"/>
      <c r="L246" s="235"/>
      <c r="M246" s="236"/>
      <c r="N246" s="237"/>
      <c r="O246" s="237"/>
      <c r="P246" s="237"/>
      <c r="Q246" s="237"/>
      <c r="R246" s="237"/>
      <c r="S246" s="237"/>
      <c r="T246" s="238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39" t="s">
        <v>134</v>
      </c>
      <c r="AU246" s="239" t="s">
        <v>79</v>
      </c>
      <c r="AV246" s="14" t="s">
        <v>77</v>
      </c>
      <c r="AW246" s="14" t="s">
        <v>33</v>
      </c>
      <c r="AX246" s="14" t="s">
        <v>72</v>
      </c>
      <c r="AY246" s="239" t="s">
        <v>113</v>
      </c>
    </row>
    <row r="247" s="13" customFormat="1">
      <c r="A247" s="13"/>
      <c r="B247" s="219"/>
      <c r="C247" s="220"/>
      <c r="D247" s="211" t="s">
        <v>134</v>
      </c>
      <c r="E247" s="221" t="s">
        <v>19</v>
      </c>
      <c r="F247" s="222" t="s">
        <v>343</v>
      </c>
      <c r="G247" s="220"/>
      <c r="H247" s="223">
        <v>40.799999999999997</v>
      </c>
      <c r="I247" s="224"/>
      <c r="J247" s="220"/>
      <c r="K247" s="220"/>
      <c r="L247" s="225"/>
      <c r="M247" s="226"/>
      <c r="N247" s="227"/>
      <c r="O247" s="227"/>
      <c r="P247" s="227"/>
      <c r="Q247" s="227"/>
      <c r="R247" s="227"/>
      <c r="S247" s="227"/>
      <c r="T247" s="22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29" t="s">
        <v>134</v>
      </c>
      <c r="AU247" s="229" t="s">
        <v>79</v>
      </c>
      <c r="AV247" s="13" t="s">
        <v>79</v>
      </c>
      <c r="AW247" s="13" t="s">
        <v>33</v>
      </c>
      <c r="AX247" s="13" t="s">
        <v>72</v>
      </c>
      <c r="AY247" s="229" t="s">
        <v>113</v>
      </c>
    </row>
    <row r="248" s="13" customFormat="1">
      <c r="A248" s="13"/>
      <c r="B248" s="219"/>
      <c r="C248" s="220"/>
      <c r="D248" s="211" t="s">
        <v>134</v>
      </c>
      <c r="E248" s="221" t="s">
        <v>19</v>
      </c>
      <c r="F248" s="222" t="s">
        <v>344</v>
      </c>
      <c r="G248" s="220"/>
      <c r="H248" s="223">
        <v>12.545999999999999</v>
      </c>
      <c r="I248" s="224"/>
      <c r="J248" s="220"/>
      <c r="K248" s="220"/>
      <c r="L248" s="225"/>
      <c r="M248" s="226"/>
      <c r="N248" s="227"/>
      <c r="O248" s="227"/>
      <c r="P248" s="227"/>
      <c r="Q248" s="227"/>
      <c r="R248" s="227"/>
      <c r="S248" s="227"/>
      <c r="T248" s="22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29" t="s">
        <v>134</v>
      </c>
      <c r="AU248" s="229" t="s">
        <v>79</v>
      </c>
      <c r="AV248" s="13" t="s">
        <v>79</v>
      </c>
      <c r="AW248" s="13" t="s">
        <v>33</v>
      </c>
      <c r="AX248" s="13" t="s">
        <v>72</v>
      </c>
      <c r="AY248" s="229" t="s">
        <v>113</v>
      </c>
    </row>
    <row r="249" s="14" customFormat="1">
      <c r="A249" s="14"/>
      <c r="B249" s="230"/>
      <c r="C249" s="231"/>
      <c r="D249" s="211" t="s">
        <v>134</v>
      </c>
      <c r="E249" s="232" t="s">
        <v>19</v>
      </c>
      <c r="F249" s="233" t="s">
        <v>302</v>
      </c>
      <c r="G249" s="231"/>
      <c r="H249" s="232" t="s">
        <v>19</v>
      </c>
      <c r="I249" s="234"/>
      <c r="J249" s="231"/>
      <c r="K249" s="231"/>
      <c r="L249" s="235"/>
      <c r="M249" s="236"/>
      <c r="N249" s="237"/>
      <c r="O249" s="237"/>
      <c r="P249" s="237"/>
      <c r="Q249" s="237"/>
      <c r="R249" s="237"/>
      <c r="S249" s="237"/>
      <c r="T249" s="238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39" t="s">
        <v>134</v>
      </c>
      <c r="AU249" s="239" t="s">
        <v>79</v>
      </c>
      <c r="AV249" s="14" t="s">
        <v>77</v>
      </c>
      <c r="AW249" s="14" t="s">
        <v>33</v>
      </c>
      <c r="AX249" s="14" t="s">
        <v>72</v>
      </c>
      <c r="AY249" s="239" t="s">
        <v>113</v>
      </c>
    </row>
    <row r="250" s="13" customFormat="1">
      <c r="A250" s="13"/>
      <c r="B250" s="219"/>
      <c r="C250" s="220"/>
      <c r="D250" s="211" t="s">
        <v>134</v>
      </c>
      <c r="E250" s="221" t="s">
        <v>19</v>
      </c>
      <c r="F250" s="222" t="s">
        <v>345</v>
      </c>
      <c r="G250" s="220"/>
      <c r="H250" s="223">
        <v>2.0910000000000002</v>
      </c>
      <c r="I250" s="224"/>
      <c r="J250" s="220"/>
      <c r="K250" s="220"/>
      <c r="L250" s="225"/>
      <c r="M250" s="226"/>
      <c r="N250" s="227"/>
      <c r="O250" s="227"/>
      <c r="P250" s="227"/>
      <c r="Q250" s="227"/>
      <c r="R250" s="227"/>
      <c r="S250" s="227"/>
      <c r="T250" s="22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29" t="s">
        <v>134</v>
      </c>
      <c r="AU250" s="229" t="s">
        <v>79</v>
      </c>
      <c r="AV250" s="13" t="s">
        <v>79</v>
      </c>
      <c r="AW250" s="13" t="s">
        <v>33</v>
      </c>
      <c r="AX250" s="13" t="s">
        <v>72</v>
      </c>
      <c r="AY250" s="229" t="s">
        <v>113</v>
      </c>
    </row>
    <row r="251" s="15" customFormat="1">
      <c r="A251" s="15"/>
      <c r="B251" s="240"/>
      <c r="C251" s="241"/>
      <c r="D251" s="211" t="s">
        <v>134</v>
      </c>
      <c r="E251" s="242" t="s">
        <v>19</v>
      </c>
      <c r="F251" s="243" t="s">
        <v>318</v>
      </c>
      <c r="G251" s="241"/>
      <c r="H251" s="244">
        <v>55.436999999999998</v>
      </c>
      <c r="I251" s="245"/>
      <c r="J251" s="241"/>
      <c r="K251" s="241"/>
      <c r="L251" s="246"/>
      <c r="M251" s="247"/>
      <c r="N251" s="248"/>
      <c r="O251" s="248"/>
      <c r="P251" s="248"/>
      <c r="Q251" s="248"/>
      <c r="R251" s="248"/>
      <c r="S251" s="248"/>
      <c r="T251" s="249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0" t="s">
        <v>134</v>
      </c>
      <c r="AU251" s="250" t="s">
        <v>79</v>
      </c>
      <c r="AV251" s="15" t="s">
        <v>120</v>
      </c>
      <c r="AW251" s="15" t="s">
        <v>33</v>
      </c>
      <c r="AX251" s="15" t="s">
        <v>77</v>
      </c>
      <c r="AY251" s="250" t="s">
        <v>113</v>
      </c>
    </row>
    <row r="252" s="2" customFormat="1" ht="21.75" customHeight="1">
      <c r="A252" s="39"/>
      <c r="B252" s="40"/>
      <c r="C252" s="251" t="s">
        <v>346</v>
      </c>
      <c r="D252" s="251" t="s">
        <v>320</v>
      </c>
      <c r="E252" s="252" t="s">
        <v>347</v>
      </c>
      <c r="F252" s="253" t="s">
        <v>348</v>
      </c>
      <c r="G252" s="254" t="s">
        <v>128</v>
      </c>
      <c r="H252" s="255">
        <v>2.3290000000000002</v>
      </c>
      <c r="I252" s="256"/>
      <c r="J252" s="257">
        <f>ROUND(I252*H252,2)</f>
        <v>0</v>
      </c>
      <c r="K252" s="253" t="s">
        <v>129</v>
      </c>
      <c r="L252" s="258"/>
      <c r="M252" s="259" t="s">
        <v>19</v>
      </c>
      <c r="N252" s="260" t="s">
        <v>43</v>
      </c>
      <c r="O252" s="85"/>
      <c r="P252" s="207">
        <f>O252*H252</f>
        <v>0</v>
      </c>
      <c r="Q252" s="207">
        <v>0.55000000000000004</v>
      </c>
      <c r="R252" s="207">
        <f>Q252*H252</f>
        <v>1.2809500000000003</v>
      </c>
      <c r="S252" s="207">
        <v>0</v>
      </c>
      <c r="T252" s="208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09" t="s">
        <v>323</v>
      </c>
      <c r="AT252" s="209" t="s">
        <v>320</v>
      </c>
      <c r="AU252" s="209" t="s">
        <v>79</v>
      </c>
      <c r="AY252" s="18" t="s">
        <v>113</v>
      </c>
      <c r="BE252" s="210">
        <f>IF(N252="základní",J252,0)</f>
        <v>0</v>
      </c>
      <c r="BF252" s="210">
        <f>IF(N252="snížená",J252,0)</f>
        <v>0</v>
      </c>
      <c r="BG252" s="210">
        <f>IF(N252="zákl. přenesená",J252,0)</f>
        <v>0</v>
      </c>
      <c r="BH252" s="210">
        <f>IF(N252="sníž. přenesená",J252,0)</f>
        <v>0</v>
      </c>
      <c r="BI252" s="210">
        <f>IF(N252="nulová",J252,0)</f>
        <v>0</v>
      </c>
      <c r="BJ252" s="18" t="s">
        <v>77</v>
      </c>
      <c r="BK252" s="210">
        <f>ROUND(I252*H252,2)</f>
        <v>0</v>
      </c>
      <c r="BL252" s="18" t="s">
        <v>222</v>
      </c>
      <c r="BM252" s="209" t="s">
        <v>349</v>
      </c>
    </row>
    <row r="253" s="2" customFormat="1">
      <c r="A253" s="39"/>
      <c r="B253" s="40"/>
      <c r="C253" s="41"/>
      <c r="D253" s="211" t="s">
        <v>122</v>
      </c>
      <c r="E253" s="41"/>
      <c r="F253" s="212" t="s">
        <v>348</v>
      </c>
      <c r="G253" s="41"/>
      <c r="H253" s="41"/>
      <c r="I253" s="213"/>
      <c r="J253" s="41"/>
      <c r="K253" s="41"/>
      <c r="L253" s="45"/>
      <c r="M253" s="214"/>
      <c r="N253" s="215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122</v>
      </c>
      <c r="AU253" s="18" t="s">
        <v>79</v>
      </c>
    </row>
    <row r="254" s="14" customFormat="1">
      <c r="A254" s="14"/>
      <c r="B254" s="230"/>
      <c r="C254" s="231"/>
      <c r="D254" s="211" t="s">
        <v>134</v>
      </c>
      <c r="E254" s="232" t="s">
        <v>19</v>
      </c>
      <c r="F254" s="233" t="s">
        <v>295</v>
      </c>
      <c r="G254" s="231"/>
      <c r="H254" s="232" t="s">
        <v>19</v>
      </c>
      <c r="I254" s="234"/>
      <c r="J254" s="231"/>
      <c r="K254" s="231"/>
      <c r="L254" s="235"/>
      <c r="M254" s="236"/>
      <c r="N254" s="237"/>
      <c r="O254" s="237"/>
      <c r="P254" s="237"/>
      <c r="Q254" s="237"/>
      <c r="R254" s="237"/>
      <c r="S254" s="237"/>
      <c r="T254" s="238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39" t="s">
        <v>134</v>
      </c>
      <c r="AU254" s="239" t="s">
        <v>79</v>
      </c>
      <c r="AV254" s="14" t="s">
        <v>77</v>
      </c>
      <c r="AW254" s="14" t="s">
        <v>33</v>
      </c>
      <c r="AX254" s="14" t="s">
        <v>72</v>
      </c>
      <c r="AY254" s="239" t="s">
        <v>113</v>
      </c>
    </row>
    <row r="255" s="13" customFormat="1">
      <c r="A255" s="13"/>
      <c r="B255" s="219"/>
      <c r="C255" s="220"/>
      <c r="D255" s="211" t="s">
        <v>134</v>
      </c>
      <c r="E255" s="221" t="s">
        <v>19</v>
      </c>
      <c r="F255" s="222" t="s">
        <v>350</v>
      </c>
      <c r="G255" s="220"/>
      <c r="H255" s="223">
        <v>1.6319999999999999</v>
      </c>
      <c r="I255" s="224"/>
      <c r="J255" s="220"/>
      <c r="K255" s="220"/>
      <c r="L255" s="225"/>
      <c r="M255" s="226"/>
      <c r="N255" s="227"/>
      <c r="O255" s="227"/>
      <c r="P255" s="227"/>
      <c r="Q255" s="227"/>
      <c r="R255" s="227"/>
      <c r="S255" s="227"/>
      <c r="T255" s="22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29" t="s">
        <v>134</v>
      </c>
      <c r="AU255" s="229" t="s">
        <v>79</v>
      </c>
      <c r="AV255" s="13" t="s">
        <v>79</v>
      </c>
      <c r="AW255" s="13" t="s">
        <v>33</v>
      </c>
      <c r="AX255" s="13" t="s">
        <v>72</v>
      </c>
      <c r="AY255" s="229" t="s">
        <v>113</v>
      </c>
    </row>
    <row r="256" s="13" customFormat="1">
      <c r="A256" s="13"/>
      <c r="B256" s="219"/>
      <c r="C256" s="220"/>
      <c r="D256" s="211" t="s">
        <v>134</v>
      </c>
      <c r="E256" s="221" t="s">
        <v>19</v>
      </c>
      <c r="F256" s="222" t="s">
        <v>351</v>
      </c>
      <c r="G256" s="220"/>
      <c r="H256" s="223">
        <v>0.502</v>
      </c>
      <c r="I256" s="224"/>
      <c r="J256" s="220"/>
      <c r="K256" s="220"/>
      <c r="L256" s="225"/>
      <c r="M256" s="226"/>
      <c r="N256" s="227"/>
      <c r="O256" s="227"/>
      <c r="P256" s="227"/>
      <c r="Q256" s="227"/>
      <c r="R256" s="227"/>
      <c r="S256" s="227"/>
      <c r="T256" s="22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29" t="s">
        <v>134</v>
      </c>
      <c r="AU256" s="229" t="s">
        <v>79</v>
      </c>
      <c r="AV256" s="13" t="s">
        <v>79</v>
      </c>
      <c r="AW256" s="13" t="s">
        <v>33</v>
      </c>
      <c r="AX256" s="13" t="s">
        <v>72</v>
      </c>
      <c r="AY256" s="229" t="s">
        <v>113</v>
      </c>
    </row>
    <row r="257" s="14" customFormat="1">
      <c r="A257" s="14"/>
      <c r="B257" s="230"/>
      <c r="C257" s="231"/>
      <c r="D257" s="211" t="s">
        <v>134</v>
      </c>
      <c r="E257" s="232" t="s">
        <v>19</v>
      </c>
      <c r="F257" s="233" t="s">
        <v>302</v>
      </c>
      <c r="G257" s="231"/>
      <c r="H257" s="232" t="s">
        <v>19</v>
      </c>
      <c r="I257" s="234"/>
      <c r="J257" s="231"/>
      <c r="K257" s="231"/>
      <c r="L257" s="235"/>
      <c r="M257" s="236"/>
      <c r="N257" s="237"/>
      <c r="O257" s="237"/>
      <c r="P257" s="237"/>
      <c r="Q257" s="237"/>
      <c r="R257" s="237"/>
      <c r="S257" s="237"/>
      <c r="T257" s="23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39" t="s">
        <v>134</v>
      </c>
      <c r="AU257" s="239" t="s">
        <v>79</v>
      </c>
      <c r="AV257" s="14" t="s">
        <v>77</v>
      </c>
      <c r="AW257" s="14" t="s">
        <v>33</v>
      </c>
      <c r="AX257" s="14" t="s">
        <v>72</v>
      </c>
      <c r="AY257" s="239" t="s">
        <v>113</v>
      </c>
    </row>
    <row r="258" s="13" customFormat="1">
      <c r="A258" s="13"/>
      <c r="B258" s="219"/>
      <c r="C258" s="220"/>
      <c r="D258" s="211" t="s">
        <v>134</v>
      </c>
      <c r="E258" s="221" t="s">
        <v>19</v>
      </c>
      <c r="F258" s="222" t="s">
        <v>352</v>
      </c>
      <c r="G258" s="220"/>
      <c r="H258" s="223">
        <v>0.084000000000000005</v>
      </c>
      <c r="I258" s="224"/>
      <c r="J258" s="220"/>
      <c r="K258" s="220"/>
      <c r="L258" s="225"/>
      <c r="M258" s="226"/>
      <c r="N258" s="227"/>
      <c r="O258" s="227"/>
      <c r="P258" s="227"/>
      <c r="Q258" s="227"/>
      <c r="R258" s="227"/>
      <c r="S258" s="227"/>
      <c r="T258" s="22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29" t="s">
        <v>134</v>
      </c>
      <c r="AU258" s="229" t="s">
        <v>79</v>
      </c>
      <c r="AV258" s="13" t="s">
        <v>79</v>
      </c>
      <c r="AW258" s="13" t="s">
        <v>33</v>
      </c>
      <c r="AX258" s="13" t="s">
        <v>72</v>
      </c>
      <c r="AY258" s="229" t="s">
        <v>113</v>
      </c>
    </row>
    <row r="259" s="15" customFormat="1">
      <c r="A259" s="15"/>
      <c r="B259" s="240"/>
      <c r="C259" s="241"/>
      <c r="D259" s="211" t="s">
        <v>134</v>
      </c>
      <c r="E259" s="242" t="s">
        <v>19</v>
      </c>
      <c r="F259" s="243" t="s">
        <v>318</v>
      </c>
      <c r="G259" s="241"/>
      <c r="H259" s="244">
        <v>2.218</v>
      </c>
      <c r="I259" s="245"/>
      <c r="J259" s="241"/>
      <c r="K259" s="241"/>
      <c r="L259" s="246"/>
      <c r="M259" s="247"/>
      <c r="N259" s="248"/>
      <c r="O259" s="248"/>
      <c r="P259" s="248"/>
      <c r="Q259" s="248"/>
      <c r="R259" s="248"/>
      <c r="S259" s="248"/>
      <c r="T259" s="249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50" t="s">
        <v>134</v>
      </c>
      <c r="AU259" s="250" t="s">
        <v>79</v>
      </c>
      <c r="AV259" s="15" t="s">
        <v>120</v>
      </c>
      <c r="AW259" s="15" t="s">
        <v>33</v>
      </c>
      <c r="AX259" s="15" t="s">
        <v>77</v>
      </c>
      <c r="AY259" s="250" t="s">
        <v>113</v>
      </c>
    </row>
    <row r="260" s="13" customFormat="1">
      <c r="A260" s="13"/>
      <c r="B260" s="219"/>
      <c r="C260" s="220"/>
      <c r="D260" s="211" t="s">
        <v>134</v>
      </c>
      <c r="E260" s="220"/>
      <c r="F260" s="222" t="s">
        <v>353</v>
      </c>
      <c r="G260" s="220"/>
      <c r="H260" s="223">
        <v>2.3290000000000002</v>
      </c>
      <c r="I260" s="224"/>
      <c r="J260" s="220"/>
      <c r="K260" s="220"/>
      <c r="L260" s="225"/>
      <c r="M260" s="226"/>
      <c r="N260" s="227"/>
      <c r="O260" s="227"/>
      <c r="P260" s="227"/>
      <c r="Q260" s="227"/>
      <c r="R260" s="227"/>
      <c r="S260" s="227"/>
      <c r="T260" s="22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29" t="s">
        <v>134</v>
      </c>
      <c r="AU260" s="229" t="s">
        <v>79</v>
      </c>
      <c r="AV260" s="13" t="s">
        <v>79</v>
      </c>
      <c r="AW260" s="13" t="s">
        <v>4</v>
      </c>
      <c r="AX260" s="13" t="s">
        <v>77</v>
      </c>
      <c r="AY260" s="229" t="s">
        <v>113</v>
      </c>
    </row>
    <row r="261" s="2" customFormat="1" ht="37.8" customHeight="1">
      <c r="A261" s="39"/>
      <c r="B261" s="40"/>
      <c r="C261" s="198" t="s">
        <v>354</v>
      </c>
      <c r="D261" s="198" t="s">
        <v>116</v>
      </c>
      <c r="E261" s="199" t="s">
        <v>355</v>
      </c>
      <c r="F261" s="200" t="s">
        <v>356</v>
      </c>
      <c r="G261" s="201" t="s">
        <v>273</v>
      </c>
      <c r="H261" s="202">
        <v>299.68000000000001</v>
      </c>
      <c r="I261" s="203"/>
      <c r="J261" s="204">
        <f>ROUND(I261*H261,2)</f>
        <v>0</v>
      </c>
      <c r="K261" s="200" t="s">
        <v>129</v>
      </c>
      <c r="L261" s="45"/>
      <c r="M261" s="205" t="s">
        <v>19</v>
      </c>
      <c r="N261" s="206" t="s">
        <v>43</v>
      </c>
      <c r="O261" s="85"/>
      <c r="P261" s="207">
        <f>O261*H261</f>
        <v>0</v>
      </c>
      <c r="Q261" s="207">
        <v>0</v>
      </c>
      <c r="R261" s="207">
        <f>Q261*H261</f>
        <v>0</v>
      </c>
      <c r="S261" s="207">
        <v>0</v>
      </c>
      <c r="T261" s="208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09" t="s">
        <v>222</v>
      </c>
      <c r="AT261" s="209" t="s">
        <v>116</v>
      </c>
      <c r="AU261" s="209" t="s">
        <v>79</v>
      </c>
      <c r="AY261" s="18" t="s">
        <v>113</v>
      </c>
      <c r="BE261" s="210">
        <f>IF(N261="základní",J261,0)</f>
        <v>0</v>
      </c>
      <c r="BF261" s="210">
        <f>IF(N261="snížená",J261,0)</f>
        <v>0</v>
      </c>
      <c r="BG261" s="210">
        <f>IF(N261="zákl. přenesená",J261,0)</f>
        <v>0</v>
      </c>
      <c r="BH261" s="210">
        <f>IF(N261="sníž. přenesená",J261,0)</f>
        <v>0</v>
      </c>
      <c r="BI261" s="210">
        <f>IF(N261="nulová",J261,0)</f>
        <v>0</v>
      </c>
      <c r="BJ261" s="18" t="s">
        <v>77</v>
      </c>
      <c r="BK261" s="210">
        <f>ROUND(I261*H261,2)</f>
        <v>0</v>
      </c>
      <c r="BL261" s="18" t="s">
        <v>222</v>
      </c>
      <c r="BM261" s="209" t="s">
        <v>357</v>
      </c>
    </row>
    <row r="262" s="2" customFormat="1">
      <c r="A262" s="39"/>
      <c r="B262" s="40"/>
      <c r="C262" s="41"/>
      <c r="D262" s="211" t="s">
        <v>122</v>
      </c>
      <c r="E262" s="41"/>
      <c r="F262" s="212" t="s">
        <v>358</v>
      </c>
      <c r="G262" s="41"/>
      <c r="H262" s="41"/>
      <c r="I262" s="213"/>
      <c r="J262" s="41"/>
      <c r="K262" s="41"/>
      <c r="L262" s="45"/>
      <c r="M262" s="214"/>
      <c r="N262" s="215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122</v>
      </c>
      <c r="AU262" s="18" t="s">
        <v>79</v>
      </c>
    </row>
    <row r="263" s="2" customFormat="1">
      <c r="A263" s="39"/>
      <c r="B263" s="40"/>
      <c r="C263" s="41"/>
      <c r="D263" s="217" t="s">
        <v>132</v>
      </c>
      <c r="E263" s="41"/>
      <c r="F263" s="218" t="s">
        <v>359</v>
      </c>
      <c r="G263" s="41"/>
      <c r="H263" s="41"/>
      <c r="I263" s="213"/>
      <c r="J263" s="41"/>
      <c r="K263" s="41"/>
      <c r="L263" s="45"/>
      <c r="M263" s="214"/>
      <c r="N263" s="215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132</v>
      </c>
      <c r="AU263" s="18" t="s">
        <v>79</v>
      </c>
    </row>
    <row r="264" s="14" customFormat="1">
      <c r="A264" s="14"/>
      <c r="B264" s="230"/>
      <c r="C264" s="231"/>
      <c r="D264" s="211" t="s">
        <v>134</v>
      </c>
      <c r="E264" s="232" t="s">
        <v>19</v>
      </c>
      <c r="F264" s="233" t="s">
        <v>295</v>
      </c>
      <c r="G264" s="231"/>
      <c r="H264" s="232" t="s">
        <v>19</v>
      </c>
      <c r="I264" s="234"/>
      <c r="J264" s="231"/>
      <c r="K264" s="231"/>
      <c r="L264" s="235"/>
      <c r="M264" s="236"/>
      <c r="N264" s="237"/>
      <c r="O264" s="237"/>
      <c r="P264" s="237"/>
      <c r="Q264" s="237"/>
      <c r="R264" s="237"/>
      <c r="S264" s="237"/>
      <c r="T264" s="238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39" t="s">
        <v>134</v>
      </c>
      <c r="AU264" s="239" t="s">
        <v>79</v>
      </c>
      <c r="AV264" s="14" t="s">
        <v>77</v>
      </c>
      <c r="AW264" s="14" t="s">
        <v>33</v>
      </c>
      <c r="AX264" s="14" t="s">
        <v>72</v>
      </c>
      <c r="AY264" s="239" t="s">
        <v>113</v>
      </c>
    </row>
    <row r="265" s="13" customFormat="1">
      <c r="A265" s="13"/>
      <c r="B265" s="219"/>
      <c r="C265" s="220"/>
      <c r="D265" s="211" t="s">
        <v>134</v>
      </c>
      <c r="E265" s="221" t="s">
        <v>19</v>
      </c>
      <c r="F265" s="222" t="s">
        <v>360</v>
      </c>
      <c r="G265" s="220"/>
      <c r="H265" s="223">
        <v>112.38</v>
      </c>
      <c r="I265" s="224"/>
      <c r="J265" s="220"/>
      <c r="K265" s="220"/>
      <c r="L265" s="225"/>
      <c r="M265" s="226"/>
      <c r="N265" s="227"/>
      <c r="O265" s="227"/>
      <c r="P265" s="227"/>
      <c r="Q265" s="227"/>
      <c r="R265" s="227"/>
      <c r="S265" s="227"/>
      <c r="T265" s="22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29" t="s">
        <v>134</v>
      </c>
      <c r="AU265" s="229" t="s">
        <v>79</v>
      </c>
      <c r="AV265" s="13" t="s">
        <v>79</v>
      </c>
      <c r="AW265" s="13" t="s">
        <v>33</v>
      </c>
      <c r="AX265" s="13" t="s">
        <v>72</v>
      </c>
      <c r="AY265" s="229" t="s">
        <v>113</v>
      </c>
    </row>
    <row r="266" s="14" customFormat="1">
      <c r="A266" s="14"/>
      <c r="B266" s="230"/>
      <c r="C266" s="231"/>
      <c r="D266" s="211" t="s">
        <v>134</v>
      </c>
      <c r="E266" s="232" t="s">
        <v>19</v>
      </c>
      <c r="F266" s="233" t="s">
        <v>300</v>
      </c>
      <c r="G266" s="231"/>
      <c r="H266" s="232" t="s">
        <v>19</v>
      </c>
      <c r="I266" s="234"/>
      <c r="J266" s="231"/>
      <c r="K266" s="231"/>
      <c r="L266" s="235"/>
      <c r="M266" s="236"/>
      <c r="N266" s="237"/>
      <c r="O266" s="237"/>
      <c r="P266" s="237"/>
      <c r="Q266" s="237"/>
      <c r="R266" s="237"/>
      <c r="S266" s="237"/>
      <c r="T266" s="238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39" t="s">
        <v>134</v>
      </c>
      <c r="AU266" s="239" t="s">
        <v>79</v>
      </c>
      <c r="AV266" s="14" t="s">
        <v>77</v>
      </c>
      <c r="AW266" s="14" t="s">
        <v>33</v>
      </c>
      <c r="AX266" s="14" t="s">
        <v>72</v>
      </c>
      <c r="AY266" s="239" t="s">
        <v>113</v>
      </c>
    </row>
    <row r="267" s="13" customFormat="1">
      <c r="A267" s="13"/>
      <c r="B267" s="219"/>
      <c r="C267" s="220"/>
      <c r="D267" s="211" t="s">
        <v>134</v>
      </c>
      <c r="E267" s="221" t="s">
        <v>19</v>
      </c>
      <c r="F267" s="222" t="s">
        <v>361</v>
      </c>
      <c r="G267" s="220"/>
      <c r="H267" s="223">
        <v>168.56999999999999</v>
      </c>
      <c r="I267" s="224"/>
      <c r="J267" s="220"/>
      <c r="K267" s="220"/>
      <c r="L267" s="225"/>
      <c r="M267" s="226"/>
      <c r="N267" s="227"/>
      <c r="O267" s="227"/>
      <c r="P267" s="227"/>
      <c r="Q267" s="227"/>
      <c r="R267" s="227"/>
      <c r="S267" s="227"/>
      <c r="T267" s="22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29" t="s">
        <v>134</v>
      </c>
      <c r="AU267" s="229" t="s">
        <v>79</v>
      </c>
      <c r="AV267" s="13" t="s">
        <v>79</v>
      </c>
      <c r="AW267" s="13" t="s">
        <v>33</v>
      </c>
      <c r="AX267" s="13" t="s">
        <v>72</v>
      </c>
      <c r="AY267" s="229" t="s">
        <v>113</v>
      </c>
    </row>
    <row r="268" s="14" customFormat="1">
      <c r="A268" s="14"/>
      <c r="B268" s="230"/>
      <c r="C268" s="231"/>
      <c r="D268" s="211" t="s">
        <v>134</v>
      </c>
      <c r="E268" s="232" t="s">
        <v>19</v>
      </c>
      <c r="F268" s="233" t="s">
        <v>302</v>
      </c>
      <c r="G268" s="231"/>
      <c r="H268" s="232" t="s">
        <v>19</v>
      </c>
      <c r="I268" s="234"/>
      <c r="J268" s="231"/>
      <c r="K268" s="231"/>
      <c r="L268" s="235"/>
      <c r="M268" s="236"/>
      <c r="N268" s="237"/>
      <c r="O268" s="237"/>
      <c r="P268" s="237"/>
      <c r="Q268" s="237"/>
      <c r="R268" s="237"/>
      <c r="S268" s="237"/>
      <c r="T268" s="238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39" t="s">
        <v>134</v>
      </c>
      <c r="AU268" s="239" t="s">
        <v>79</v>
      </c>
      <c r="AV268" s="14" t="s">
        <v>77</v>
      </c>
      <c r="AW268" s="14" t="s">
        <v>33</v>
      </c>
      <c r="AX268" s="14" t="s">
        <v>72</v>
      </c>
      <c r="AY268" s="239" t="s">
        <v>113</v>
      </c>
    </row>
    <row r="269" s="13" customFormat="1">
      <c r="A269" s="13"/>
      <c r="B269" s="219"/>
      <c r="C269" s="220"/>
      <c r="D269" s="211" t="s">
        <v>134</v>
      </c>
      <c r="E269" s="221" t="s">
        <v>19</v>
      </c>
      <c r="F269" s="222" t="s">
        <v>362</v>
      </c>
      <c r="G269" s="220"/>
      <c r="H269" s="223">
        <v>18.73</v>
      </c>
      <c r="I269" s="224"/>
      <c r="J269" s="220"/>
      <c r="K269" s="220"/>
      <c r="L269" s="225"/>
      <c r="M269" s="226"/>
      <c r="N269" s="227"/>
      <c r="O269" s="227"/>
      <c r="P269" s="227"/>
      <c r="Q269" s="227"/>
      <c r="R269" s="227"/>
      <c r="S269" s="227"/>
      <c r="T269" s="22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29" t="s">
        <v>134</v>
      </c>
      <c r="AU269" s="229" t="s">
        <v>79</v>
      </c>
      <c r="AV269" s="13" t="s">
        <v>79</v>
      </c>
      <c r="AW269" s="13" t="s">
        <v>33</v>
      </c>
      <c r="AX269" s="13" t="s">
        <v>72</v>
      </c>
      <c r="AY269" s="229" t="s">
        <v>113</v>
      </c>
    </row>
    <row r="270" s="15" customFormat="1">
      <c r="A270" s="15"/>
      <c r="B270" s="240"/>
      <c r="C270" s="241"/>
      <c r="D270" s="211" t="s">
        <v>134</v>
      </c>
      <c r="E270" s="242" t="s">
        <v>19</v>
      </c>
      <c r="F270" s="243" t="s">
        <v>318</v>
      </c>
      <c r="G270" s="241"/>
      <c r="H270" s="244">
        <v>299.68000000000001</v>
      </c>
      <c r="I270" s="245"/>
      <c r="J270" s="241"/>
      <c r="K270" s="241"/>
      <c r="L270" s="246"/>
      <c r="M270" s="247"/>
      <c r="N270" s="248"/>
      <c r="O270" s="248"/>
      <c r="P270" s="248"/>
      <c r="Q270" s="248"/>
      <c r="R270" s="248"/>
      <c r="S270" s="248"/>
      <c r="T270" s="249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0" t="s">
        <v>134</v>
      </c>
      <c r="AU270" s="250" t="s">
        <v>79</v>
      </c>
      <c r="AV270" s="15" t="s">
        <v>120</v>
      </c>
      <c r="AW270" s="15" t="s">
        <v>33</v>
      </c>
      <c r="AX270" s="15" t="s">
        <v>77</v>
      </c>
      <c r="AY270" s="250" t="s">
        <v>113</v>
      </c>
    </row>
    <row r="271" s="2" customFormat="1" ht="24.15" customHeight="1">
      <c r="A271" s="39"/>
      <c r="B271" s="40"/>
      <c r="C271" s="251" t="s">
        <v>323</v>
      </c>
      <c r="D271" s="251" t="s">
        <v>320</v>
      </c>
      <c r="E271" s="252" t="s">
        <v>363</v>
      </c>
      <c r="F271" s="253" t="s">
        <v>364</v>
      </c>
      <c r="G271" s="254" t="s">
        <v>128</v>
      </c>
      <c r="H271" s="255">
        <v>8.8109999999999999</v>
      </c>
      <c r="I271" s="256"/>
      <c r="J271" s="257">
        <f>ROUND(I271*H271,2)</f>
        <v>0</v>
      </c>
      <c r="K271" s="253" t="s">
        <v>129</v>
      </c>
      <c r="L271" s="258"/>
      <c r="M271" s="259" t="s">
        <v>19</v>
      </c>
      <c r="N271" s="260" t="s">
        <v>43</v>
      </c>
      <c r="O271" s="85"/>
      <c r="P271" s="207">
        <f>O271*H271</f>
        <v>0</v>
      </c>
      <c r="Q271" s="207">
        <v>0.44</v>
      </c>
      <c r="R271" s="207">
        <f>Q271*H271</f>
        <v>3.8768400000000001</v>
      </c>
      <c r="S271" s="207">
        <v>0</v>
      </c>
      <c r="T271" s="208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09" t="s">
        <v>323</v>
      </c>
      <c r="AT271" s="209" t="s">
        <v>320</v>
      </c>
      <c r="AU271" s="209" t="s">
        <v>79</v>
      </c>
      <c r="AY271" s="18" t="s">
        <v>113</v>
      </c>
      <c r="BE271" s="210">
        <f>IF(N271="základní",J271,0)</f>
        <v>0</v>
      </c>
      <c r="BF271" s="210">
        <f>IF(N271="snížená",J271,0)</f>
        <v>0</v>
      </c>
      <c r="BG271" s="210">
        <f>IF(N271="zákl. přenesená",J271,0)</f>
        <v>0</v>
      </c>
      <c r="BH271" s="210">
        <f>IF(N271="sníž. přenesená",J271,0)</f>
        <v>0</v>
      </c>
      <c r="BI271" s="210">
        <f>IF(N271="nulová",J271,0)</f>
        <v>0</v>
      </c>
      <c r="BJ271" s="18" t="s">
        <v>77</v>
      </c>
      <c r="BK271" s="210">
        <f>ROUND(I271*H271,2)</f>
        <v>0</v>
      </c>
      <c r="BL271" s="18" t="s">
        <v>222</v>
      </c>
      <c r="BM271" s="209" t="s">
        <v>365</v>
      </c>
    </row>
    <row r="272" s="2" customFormat="1">
      <c r="A272" s="39"/>
      <c r="B272" s="40"/>
      <c r="C272" s="41"/>
      <c r="D272" s="211" t="s">
        <v>122</v>
      </c>
      <c r="E272" s="41"/>
      <c r="F272" s="212" t="s">
        <v>364</v>
      </c>
      <c r="G272" s="41"/>
      <c r="H272" s="41"/>
      <c r="I272" s="213"/>
      <c r="J272" s="41"/>
      <c r="K272" s="41"/>
      <c r="L272" s="45"/>
      <c r="M272" s="214"/>
      <c r="N272" s="215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122</v>
      </c>
      <c r="AU272" s="18" t="s">
        <v>79</v>
      </c>
    </row>
    <row r="273" s="13" customFormat="1">
      <c r="A273" s="13"/>
      <c r="B273" s="219"/>
      <c r="C273" s="220"/>
      <c r="D273" s="211" t="s">
        <v>134</v>
      </c>
      <c r="E273" s="221" t="s">
        <v>19</v>
      </c>
      <c r="F273" s="222" t="s">
        <v>366</v>
      </c>
      <c r="G273" s="220"/>
      <c r="H273" s="223">
        <v>8.391</v>
      </c>
      <c r="I273" s="224"/>
      <c r="J273" s="220"/>
      <c r="K273" s="220"/>
      <c r="L273" s="225"/>
      <c r="M273" s="226"/>
      <c r="N273" s="227"/>
      <c r="O273" s="227"/>
      <c r="P273" s="227"/>
      <c r="Q273" s="227"/>
      <c r="R273" s="227"/>
      <c r="S273" s="227"/>
      <c r="T273" s="22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29" t="s">
        <v>134</v>
      </c>
      <c r="AU273" s="229" t="s">
        <v>79</v>
      </c>
      <c r="AV273" s="13" t="s">
        <v>79</v>
      </c>
      <c r="AW273" s="13" t="s">
        <v>33</v>
      </c>
      <c r="AX273" s="13" t="s">
        <v>77</v>
      </c>
      <c r="AY273" s="229" t="s">
        <v>113</v>
      </c>
    </row>
    <row r="274" s="13" customFormat="1">
      <c r="A274" s="13"/>
      <c r="B274" s="219"/>
      <c r="C274" s="220"/>
      <c r="D274" s="211" t="s">
        <v>134</v>
      </c>
      <c r="E274" s="220"/>
      <c r="F274" s="222" t="s">
        <v>367</v>
      </c>
      <c r="G274" s="220"/>
      <c r="H274" s="223">
        <v>8.8109999999999999</v>
      </c>
      <c r="I274" s="224"/>
      <c r="J274" s="220"/>
      <c r="K274" s="220"/>
      <c r="L274" s="225"/>
      <c r="M274" s="226"/>
      <c r="N274" s="227"/>
      <c r="O274" s="227"/>
      <c r="P274" s="227"/>
      <c r="Q274" s="227"/>
      <c r="R274" s="227"/>
      <c r="S274" s="227"/>
      <c r="T274" s="22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29" t="s">
        <v>134</v>
      </c>
      <c r="AU274" s="229" t="s">
        <v>79</v>
      </c>
      <c r="AV274" s="13" t="s">
        <v>79</v>
      </c>
      <c r="AW274" s="13" t="s">
        <v>4</v>
      </c>
      <c r="AX274" s="13" t="s">
        <v>77</v>
      </c>
      <c r="AY274" s="229" t="s">
        <v>113</v>
      </c>
    </row>
    <row r="275" s="2" customFormat="1" ht="37.8" customHeight="1">
      <c r="A275" s="39"/>
      <c r="B275" s="40"/>
      <c r="C275" s="198" t="s">
        <v>368</v>
      </c>
      <c r="D275" s="198" t="s">
        <v>116</v>
      </c>
      <c r="E275" s="199" t="s">
        <v>369</v>
      </c>
      <c r="F275" s="200" t="s">
        <v>370</v>
      </c>
      <c r="G275" s="201" t="s">
        <v>273</v>
      </c>
      <c r="H275" s="202">
        <v>121.5</v>
      </c>
      <c r="I275" s="203"/>
      <c r="J275" s="204">
        <f>ROUND(I275*H275,2)</f>
        <v>0</v>
      </c>
      <c r="K275" s="200" t="s">
        <v>129</v>
      </c>
      <c r="L275" s="45"/>
      <c r="M275" s="205" t="s">
        <v>19</v>
      </c>
      <c r="N275" s="206" t="s">
        <v>43</v>
      </c>
      <c r="O275" s="85"/>
      <c r="P275" s="207">
        <f>O275*H275</f>
        <v>0</v>
      </c>
      <c r="Q275" s="207">
        <v>0</v>
      </c>
      <c r="R275" s="207">
        <f>Q275*H275</f>
        <v>0</v>
      </c>
      <c r="S275" s="207">
        <v>0</v>
      </c>
      <c r="T275" s="208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09" t="s">
        <v>222</v>
      </c>
      <c r="AT275" s="209" t="s">
        <v>116</v>
      </c>
      <c r="AU275" s="209" t="s">
        <v>79</v>
      </c>
      <c r="AY275" s="18" t="s">
        <v>113</v>
      </c>
      <c r="BE275" s="210">
        <f>IF(N275="základní",J275,0)</f>
        <v>0</v>
      </c>
      <c r="BF275" s="210">
        <f>IF(N275="snížená",J275,0)</f>
        <v>0</v>
      </c>
      <c r="BG275" s="210">
        <f>IF(N275="zákl. přenesená",J275,0)</f>
        <v>0</v>
      </c>
      <c r="BH275" s="210">
        <f>IF(N275="sníž. přenesená",J275,0)</f>
        <v>0</v>
      </c>
      <c r="BI275" s="210">
        <f>IF(N275="nulová",J275,0)</f>
        <v>0</v>
      </c>
      <c r="BJ275" s="18" t="s">
        <v>77</v>
      </c>
      <c r="BK275" s="210">
        <f>ROUND(I275*H275,2)</f>
        <v>0</v>
      </c>
      <c r="BL275" s="18" t="s">
        <v>222</v>
      </c>
      <c r="BM275" s="209" t="s">
        <v>371</v>
      </c>
    </row>
    <row r="276" s="2" customFormat="1">
      <c r="A276" s="39"/>
      <c r="B276" s="40"/>
      <c r="C276" s="41"/>
      <c r="D276" s="211" t="s">
        <v>122</v>
      </c>
      <c r="E276" s="41"/>
      <c r="F276" s="212" t="s">
        <v>372</v>
      </c>
      <c r="G276" s="41"/>
      <c r="H276" s="41"/>
      <c r="I276" s="213"/>
      <c r="J276" s="41"/>
      <c r="K276" s="41"/>
      <c r="L276" s="45"/>
      <c r="M276" s="214"/>
      <c r="N276" s="215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122</v>
      </c>
      <c r="AU276" s="18" t="s">
        <v>79</v>
      </c>
    </row>
    <row r="277" s="2" customFormat="1">
      <c r="A277" s="39"/>
      <c r="B277" s="40"/>
      <c r="C277" s="41"/>
      <c r="D277" s="217" t="s">
        <v>132</v>
      </c>
      <c r="E277" s="41"/>
      <c r="F277" s="218" t="s">
        <v>373</v>
      </c>
      <c r="G277" s="41"/>
      <c r="H277" s="41"/>
      <c r="I277" s="213"/>
      <c r="J277" s="41"/>
      <c r="K277" s="41"/>
      <c r="L277" s="45"/>
      <c r="M277" s="214"/>
      <c r="N277" s="215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132</v>
      </c>
      <c r="AU277" s="18" t="s">
        <v>79</v>
      </c>
    </row>
    <row r="278" s="14" customFormat="1">
      <c r="A278" s="14"/>
      <c r="B278" s="230"/>
      <c r="C278" s="231"/>
      <c r="D278" s="211" t="s">
        <v>134</v>
      </c>
      <c r="E278" s="232" t="s">
        <v>19</v>
      </c>
      <c r="F278" s="233" t="s">
        <v>295</v>
      </c>
      <c r="G278" s="231"/>
      <c r="H278" s="232" t="s">
        <v>19</v>
      </c>
      <c r="I278" s="234"/>
      <c r="J278" s="231"/>
      <c r="K278" s="231"/>
      <c r="L278" s="235"/>
      <c r="M278" s="236"/>
      <c r="N278" s="237"/>
      <c r="O278" s="237"/>
      <c r="P278" s="237"/>
      <c r="Q278" s="237"/>
      <c r="R278" s="237"/>
      <c r="S278" s="237"/>
      <c r="T278" s="23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39" t="s">
        <v>134</v>
      </c>
      <c r="AU278" s="239" t="s">
        <v>79</v>
      </c>
      <c r="AV278" s="14" t="s">
        <v>77</v>
      </c>
      <c r="AW278" s="14" t="s">
        <v>33</v>
      </c>
      <c r="AX278" s="14" t="s">
        <v>72</v>
      </c>
      <c r="AY278" s="239" t="s">
        <v>113</v>
      </c>
    </row>
    <row r="279" s="13" customFormat="1">
      <c r="A279" s="13"/>
      <c r="B279" s="219"/>
      <c r="C279" s="220"/>
      <c r="D279" s="211" t="s">
        <v>134</v>
      </c>
      <c r="E279" s="221" t="s">
        <v>19</v>
      </c>
      <c r="F279" s="222" t="s">
        <v>374</v>
      </c>
      <c r="G279" s="220"/>
      <c r="H279" s="223">
        <v>121.5</v>
      </c>
      <c r="I279" s="224"/>
      <c r="J279" s="220"/>
      <c r="K279" s="220"/>
      <c r="L279" s="225"/>
      <c r="M279" s="226"/>
      <c r="N279" s="227"/>
      <c r="O279" s="227"/>
      <c r="P279" s="227"/>
      <c r="Q279" s="227"/>
      <c r="R279" s="227"/>
      <c r="S279" s="227"/>
      <c r="T279" s="22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29" t="s">
        <v>134</v>
      </c>
      <c r="AU279" s="229" t="s">
        <v>79</v>
      </c>
      <c r="AV279" s="13" t="s">
        <v>79</v>
      </c>
      <c r="AW279" s="13" t="s">
        <v>33</v>
      </c>
      <c r="AX279" s="13" t="s">
        <v>77</v>
      </c>
      <c r="AY279" s="229" t="s">
        <v>113</v>
      </c>
    </row>
    <row r="280" s="2" customFormat="1" ht="21.75" customHeight="1">
      <c r="A280" s="39"/>
      <c r="B280" s="40"/>
      <c r="C280" s="251" t="s">
        <v>375</v>
      </c>
      <c r="D280" s="251" t="s">
        <v>320</v>
      </c>
      <c r="E280" s="252" t="s">
        <v>376</v>
      </c>
      <c r="F280" s="253" t="s">
        <v>377</v>
      </c>
      <c r="G280" s="254" t="s">
        <v>128</v>
      </c>
      <c r="H280" s="255">
        <v>7.8579999999999997</v>
      </c>
      <c r="I280" s="256"/>
      <c r="J280" s="257">
        <f>ROUND(I280*H280,2)</f>
        <v>0</v>
      </c>
      <c r="K280" s="253" t="s">
        <v>129</v>
      </c>
      <c r="L280" s="258"/>
      <c r="M280" s="259" t="s">
        <v>19</v>
      </c>
      <c r="N280" s="260" t="s">
        <v>43</v>
      </c>
      <c r="O280" s="85"/>
      <c r="P280" s="207">
        <f>O280*H280</f>
        <v>0</v>
      </c>
      <c r="Q280" s="207">
        <v>0.44</v>
      </c>
      <c r="R280" s="207">
        <f>Q280*H280</f>
        <v>3.4575199999999997</v>
      </c>
      <c r="S280" s="207">
        <v>0</v>
      </c>
      <c r="T280" s="208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09" t="s">
        <v>323</v>
      </c>
      <c r="AT280" s="209" t="s">
        <v>320</v>
      </c>
      <c r="AU280" s="209" t="s">
        <v>79</v>
      </c>
      <c r="AY280" s="18" t="s">
        <v>113</v>
      </c>
      <c r="BE280" s="210">
        <f>IF(N280="základní",J280,0)</f>
        <v>0</v>
      </c>
      <c r="BF280" s="210">
        <f>IF(N280="snížená",J280,0)</f>
        <v>0</v>
      </c>
      <c r="BG280" s="210">
        <f>IF(N280="zákl. přenesená",J280,0)</f>
        <v>0</v>
      </c>
      <c r="BH280" s="210">
        <f>IF(N280="sníž. přenesená",J280,0)</f>
        <v>0</v>
      </c>
      <c r="BI280" s="210">
        <f>IF(N280="nulová",J280,0)</f>
        <v>0</v>
      </c>
      <c r="BJ280" s="18" t="s">
        <v>77</v>
      </c>
      <c r="BK280" s="210">
        <f>ROUND(I280*H280,2)</f>
        <v>0</v>
      </c>
      <c r="BL280" s="18" t="s">
        <v>222</v>
      </c>
      <c r="BM280" s="209" t="s">
        <v>378</v>
      </c>
    </row>
    <row r="281" s="2" customFormat="1">
      <c r="A281" s="39"/>
      <c r="B281" s="40"/>
      <c r="C281" s="41"/>
      <c r="D281" s="211" t="s">
        <v>122</v>
      </c>
      <c r="E281" s="41"/>
      <c r="F281" s="212" t="s">
        <v>377</v>
      </c>
      <c r="G281" s="41"/>
      <c r="H281" s="41"/>
      <c r="I281" s="213"/>
      <c r="J281" s="41"/>
      <c r="K281" s="41"/>
      <c r="L281" s="45"/>
      <c r="M281" s="214"/>
      <c r="N281" s="215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122</v>
      </c>
      <c r="AU281" s="18" t="s">
        <v>79</v>
      </c>
    </row>
    <row r="282" s="13" customFormat="1">
      <c r="A282" s="13"/>
      <c r="B282" s="219"/>
      <c r="C282" s="220"/>
      <c r="D282" s="211" t="s">
        <v>134</v>
      </c>
      <c r="E282" s="221" t="s">
        <v>19</v>
      </c>
      <c r="F282" s="222" t="s">
        <v>379</v>
      </c>
      <c r="G282" s="220"/>
      <c r="H282" s="223">
        <v>7.484</v>
      </c>
      <c r="I282" s="224"/>
      <c r="J282" s="220"/>
      <c r="K282" s="220"/>
      <c r="L282" s="225"/>
      <c r="M282" s="226"/>
      <c r="N282" s="227"/>
      <c r="O282" s="227"/>
      <c r="P282" s="227"/>
      <c r="Q282" s="227"/>
      <c r="R282" s="227"/>
      <c r="S282" s="227"/>
      <c r="T282" s="22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29" t="s">
        <v>134</v>
      </c>
      <c r="AU282" s="229" t="s">
        <v>79</v>
      </c>
      <c r="AV282" s="13" t="s">
        <v>79</v>
      </c>
      <c r="AW282" s="13" t="s">
        <v>33</v>
      </c>
      <c r="AX282" s="13" t="s">
        <v>77</v>
      </c>
      <c r="AY282" s="229" t="s">
        <v>113</v>
      </c>
    </row>
    <row r="283" s="13" customFormat="1">
      <c r="A283" s="13"/>
      <c r="B283" s="219"/>
      <c r="C283" s="220"/>
      <c r="D283" s="211" t="s">
        <v>134</v>
      </c>
      <c r="E283" s="220"/>
      <c r="F283" s="222" t="s">
        <v>380</v>
      </c>
      <c r="G283" s="220"/>
      <c r="H283" s="223">
        <v>7.8579999999999997</v>
      </c>
      <c r="I283" s="224"/>
      <c r="J283" s="220"/>
      <c r="K283" s="220"/>
      <c r="L283" s="225"/>
      <c r="M283" s="226"/>
      <c r="N283" s="227"/>
      <c r="O283" s="227"/>
      <c r="P283" s="227"/>
      <c r="Q283" s="227"/>
      <c r="R283" s="227"/>
      <c r="S283" s="227"/>
      <c r="T283" s="22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29" t="s">
        <v>134</v>
      </c>
      <c r="AU283" s="229" t="s">
        <v>79</v>
      </c>
      <c r="AV283" s="13" t="s">
        <v>79</v>
      </c>
      <c r="AW283" s="13" t="s">
        <v>4</v>
      </c>
      <c r="AX283" s="13" t="s">
        <v>77</v>
      </c>
      <c r="AY283" s="229" t="s">
        <v>113</v>
      </c>
    </row>
    <row r="284" s="2" customFormat="1" ht="24.15" customHeight="1">
      <c r="A284" s="39"/>
      <c r="B284" s="40"/>
      <c r="C284" s="198" t="s">
        <v>381</v>
      </c>
      <c r="D284" s="198" t="s">
        <v>116</v>
      </c>
      <c r="E284" s="199" t="s">
        <v>382</v>
      </c>
      <c r="F284" s="200" t="s">
        <v>383</v>
      </c>
      <c r="G284" s="201" t="s">
        <v>128</v>
      </c>
      <c r="H284" s="202">
        <v>29.084</v>
      </c>
      <c r="I284" s="203"/>
      <c r="J284" s="204">
        <f>ROUND(I284*H284,2)</f>
        <v>0</v>
      </c>
      <c r="K284" s="200" t="s">
        <v>129</v>
      </c>
      <c r="L284" s="45"/>
      <c r="M284" s="205" t="s">
        <v>19</v>
      </c>
      <c r="N284" s="206" t="s">
        <v>43</v>
      </c>
      <c r="O284" s="85"/>
      <c r="P284" s="207">
        <f>O284*H284</f>
        <v>0</v>
      </c>
      <c r="Q284" s="207">
        <v>0.022839999999999999</v>
      </c>
      <c r="R284" s="207">
        <f>Q284*H284</f>
        <v>0.66427855999999996</v>
      </c>
      <c r="S284" s="207">
        <v>0</v>
      </c>
      <c r="T284" s="208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09" t="s">
        <v>222</v>
      </c>
      <c r="AT284" s="209" t="s">
        <v>116</v>
      </c>
      <c r="AU284" s="209" t="s">
        <v>79</v>
      </c>
      <c r="AY284" s="18" t="s">
        <v>113</v>
      </c>
      <c r="BE284" s="210">
        <f>IF(N284="základní",J284,0)</f>
        <v>0</v>
      </c>
      <c r="BF284" s="210">
        <f>IF(N284="snížená",J284,0)</f>
        <v>0</v>
      </c>
      <c r="BG284" s="210">
        <f>IF(N284="zákl. přenesená",J284,0)</f>
        <v>0</v>
      </c>
      <c r="BH284" s="210">
        <f>IF(N284="sníž. přenesená",J284,0)</f>
        <v>0</v>
      </c>
      <c r="BI284" s="210">
        <f>IF(N284="nulová",J284,0)</f>
        <v>0</v>
      </c>
      <c r="BJ284" s="18" t="s">
        <v>77</v>
      </c>
      <c r="BK284" s="210">
        <f>ROUND(I284*H284,2)</f>
        <v>0</v>
      </c>
      <c r="BL284" s="18" t="s">
        <v>222</v>
      </c>
      <c r="BM284" s="209" t="s">
        <v>384</v>
      </c>
    </row>
    <row r="285" s="2" customFormat="1">
      <c r="A285" s="39"/>
      <c r="B285" s="40"/>
      <c r="C285" s="41"/>
      <c r="D285" s="211" t="s">
        <v>122</v>
      </c>
      <c r="E285" s="41"/>
      <c r="F285" s="212" t="s">
        <v>385</v>
      </c>
      <c r="G285" s="41"/>
      <c r="H285" s="41"/>
      <c r="I285" s="213"/>
      <c r="J285" s="41"/>
      <c r="K285" s="41"/>
      <c r="L285" s="45"/>
      <c r="M285" s="214"/>
      <c r="N285" s="215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122</v>
      </c>
      <c r="AU285" s="18" t="s">
        <v>79</v>
      </c>
    </row>
    <row r="286" s="2" customFormat="1">
      <c r="A286" s="39"/>
      <c r="B286" s="40"/>
      <c r="C286" s="41"/>
      <c r="D286" s="217" t="s">
        <v>132</v>
      </c>
      <c r="E286" s="41"/>
      <c r="F286" s="218" t="s">
        <v>386</v>
      </c>
      <c r="G286" s="41"/>
      <c r="H286" s="41"/>
      <c r="I286" s="213"/>
      <c r="J286" s="41"/>
      <c r="K286" s="41"/>
      <c r="L286" s="45"/>
      <c r="M286" s="214"/>
      <c r="N286" s="215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132</v>
      </c>
      <c r="AU286" s="18" t="s">
        <v>79</v>
      </c>
    </row>
    <row r="287" s="13" customFormat="1">
      <c r="A287" s="13"/>
      <c r="B287" s="219"/>
      <c r="C287" s="220"/>
      <c r="D287" s="211" t="s">
        <v>134</v>
      </c>
      <c r="E287" s="221" t="s">
        <v>19</v>
      </c>
      <c r="F287" s="222" t="s">
        <v>387</v>
      </c>
      <c r="G287" s="220"/>
      <c r="H287" s="223">
        <v>29.084</v>
      </c>
      <c r="I287" s="224"/>
      <c r="J287" s="220"/>
      <c r="K287" s="220"/>
      <c r="L287" s="225"/>
      <c r="M287" s="226"/>
      <c r="N287" s="227"/>
      <c r="O287" s="227"/>
      <c r="P287" s="227"/>
      <c r="Q287" s="227"/>
      <c r="R287" s="227"/>
      <c r="S287" s="227"/>
      <c r="T287" s="22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29" t="s">
        <v>134</v>
      </c>
      <c r="AU287" s="229" t="s">
        <v>79</v>
      </c>
      <c r="AV287" s="13" t="s">
        <v>79</v>
      </c>
      <c r="AW287" s="13" t="s">
        <v>33</v>
      </c>
      <c r="AX287" s="13" t="s">
        <v>77</v>
      </c>
      <c r="AY287" s="229" t="s">
        <v>113</v>
      </c>
    </row>
    <row r="288" s="2" customFormat="1" ht="21.75" customHeight="1">
      <c r="A288" s="39"/>
      <c r="B288" s="40"/>
      <c r="C288" s="198" t="s">
        <v>388</v>
      </c>
      <c r="D288" s="198" t="s">
        <v>116</v>
      </c>
      <c r="E288" s="199" t="s">
        <v>389</v>
      </c>
      <c r="F288" s="200" t="s">
        <v>390</v>
      </c>
      <c r="G288" s="201" t="s">
        <v>138</v>
      </c>
      <c r="H288" s="202">
        <v>144</v>
      </c>
      <c r="I288" s="203"/>
      <c r="J288" s="204">
        <f>ROUND(I288*H288,2)</f>
        <v>0</v>
      </c>
      <c r="K288" s="200" t="s">
        <v>129</v>
      </c>
      <c r="L288" s="45"/>
      <c r="M288" s="205" t="s">
        <v>19</v>
      </c>
      <c r="N288" s="206" t="s">
        <v>43</v>
      </c>
      <c r="O288" s="85"/>
      <c r="P288" s="207">
        <f>O288*H288</f>
        <v>0</v>
      </c>
      <c r="Q288" s="207">
        <v>0</v>
      </c>
      <c r="R288" s="207">
        <f>Q288*H288</f>
        <v>0</v>
      </c>
      <c r="S288" s="207">
        <v>0.017999999999999999</v>
      </c>
      <c r="T288" s="208">
        <f>S288*H288</f>
        <v>2.5919999999999996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09" t="s">
        <v>222</v>
      </c>
      <c r="AT288" s="209" t="s">
        <v>116</v>
      </c>
      <c r="AU288" s="209" t="s">
        <v>79</v>
      </c>
      <c r="AY288" s="18" t="s">
        <v>113</v>
      </c>
      <c r="BE288" s="210">
        <f>IF(N288="základní",J288,0)</f>
        <v>0</v>
      </c>
      <c r="BF288" s="210">
        <f>IF(N288="snížená",J288,0)</f>
        <v>0</v>
      </c>
      <c r="BG288" s="210">
        <f>IF(N288="zákl. přenesená",J288,0)</f>
        <v>0</v>
      </c>
      <c r="BH288" s="210">
        <f>IF(N288="sníž. přenesená",J288,0)</f>
        <v>0</v>
      </c>
      <c r="BI288" s="210">
        <f>IF(N288="nulová",J288,0)</f>
        <v>0</v>
      </c>
      <c r="BJ288" s="18" t="s">
        <v>77</v>
      </c>
      <c r="BK288" s="210">
        <f>ROUND(I288*H288,2)</f>
        <v>0</v>
      </c>
      <c r="BL288" s="18" t="s">
        <v>222</v>
      </c>
      <c r="BM288" s="209" t="s">
        <v>391</v>
      </c>
    </row>
    <row r="289" s="2" customFormat="1">
      <c r="A289" s="39"/>
      <c r="B289" s="40"/>
      <c r="C289" s="41"/>
      <c r="D289" s="211" t="s">
        <v>122</v>
      </c>
      <c r="E289" s="41"/>
      <c r="F289" s="212" t="s">
        <v>392</v>
      </c>
      <c r="G289" s="41"/>
      <c r="H289" s="41"/>
      <c r="I289" s="213"/>
      <c r="J289" s="41"/>
      <c r="K289" s="41"/>
      <c r="L289" s="45"/>
      <c r="M289" s="214"/>
      <c r="N289" s="215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122</v>
      </c>
      <c r="AU289" s="18" t="s">
        <v>79</v>
      </c>
    </row>
    <row r="290" s="2" customFormat="1">
      <c r="A290" s="39"/>
      <c r="B290" s="40"/>
      <c r="C290" s="41"/>
      <c r="D290" s="217" t="s">
        <v>132</v>
      </c>
      <c r="E290" s="41"/>
      <c r="F290" s="218" t="s">
        <v>393</v>
      </c>
      <c r="G290" s="41"/>
      <c r="H290" s="41"/>
      <c r="I290" s="213"/>
      <c r="J290" s="41"/>
      <c r="K290" s="41"/>
      <c r="L290" s="45"/>
      <c r="M290" s="214"/>
      <c r="N290" s="215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132</v>
      </c>
      <c r="AU290" s="18" t="s">
        <v>79</v>
      </c>
    </row>
    <row r="291" s="2" customFormat="1" ht="16.5" customHeight="1">
      <c r="A291" s="39"/>
      <c r="B291" s="40"/>
      <c r="C291" s="198" t="s">
        <v>394</v>
      </c>
      <c r="D291" s="198" t="s">
        <v>116</v>
      </c>
      <c r="E291" s="199" t="s">
        <v>395</v>
      </c>
      <c r="F291" s="200" t="s">
        <v>396</v>
      </c>
      <c r="G291" s="201" t="s">
        <v>138</v>
      </c>
      <c r="H291" s="202">
        <v>144</v>
      </c>
      <c r="I291" s="203"/>
      <c r="J291" s="204">
        <f>ROUND(I291*H291,2)</f>
        <v>0</v>
      </c>
      <c r="K291" s="200" t="s">
        <v>129</v>
      </c>
      <c r="L291" s="45"/>
      <c r="M291" s="205" t="s">
        <v>19</v>
      </c>
      <c r="N291" s="206" t="s">
        <v>43</v>
      </c>
      <c r="O291" s="85"/>
      <c r="P291" s="207">
        <f>O291*H291</f>
        <v>0</v>
      </c>
      <c r="Q291" s="207">
        <v>0</v>
      </c>
      <c r="R291" s="207">
        <f>Q291*H291</f>
        <v>0</v>
      </c>
      <c r="S291" s="207">
        <v>0</v>
      </c>
      <c r="T291" s="208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09" t="s">
        <v>222</v>
      </c>
      <c r="AT291" s="209" t="s">
        <v>116</v>
      </c>
      <c r="AU291" s="209" t="s">
        <v>79</v>
      </c>
      <c r="AY291" s="18" t="s">
        <v>113</v>
      </c>
      <c r="BE291" s="210">
        <f>IF(N291="základní",J291,0)</f>
        <v>0</v>
      </c>
      <c r="BF291" s="210">
        <f>IF(N291="snížená",J291,0)</f>
        <v>0</v>
      </c>
      <c r="BG291" s="210">
        <f>IF(N291="zákl. přenesená",J291,0)</f>
        <v>0</v>
      </c>
      <c r="BH291" s="210">
        <f>IF(N291="sníž. přenesená",J291,0)</f>
        <v>0</v>
      </c>
      <c r="BI291" s="210">
        <f>IF(N291="nulová",J291,0)</f>
        <v>0</v>
      </c>
      <c r="BJ291" s="18" t="s">
        <v>77</v>
      </c>
      <c r="BK291" s="210">
        <f>ROUND(I291*H291,2)</f>
        <v>0</v>
      </c>
      <c r="BL291" s="18" t="s">
        <v>222</v>
      </c>
      <c r="BM291" s="209" t="s">
        <v>397</v>
      </c>
    </row>
    <row r="292" s="2" customFormat="1">
      <c r="A292" s="39"/>
      <c r="B292" s="40"/>
      <c r="C292" s="41"/>
      <c r="D292" s="211" t="s">
        <v>122</v>
      </c>
      <c r="E292" s="41"/>
      <c r="F292" s="212" t="s">
        <v>398</v>
      </c>
      <c r="G292" s="41"/>
      <c r="H292" s="41"/>
      <c r="I292" s="213"/>
      <c r="J292" s="41"/>
      <c r="K292" s="41"/>
      <c r="L292" s="45"/>
      <c r="M292" s="214"/>
      <c r="N292" s="215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122</v>
      </c>
      <c r="AU292" s="18" t="s">
        <v>79</v>
      </c>
    </row>
    <row r="293" s="2" customFormat="1">
      <c r="A293" s="39"/>
      <c r="B293" s="40"/>
      <c r="C293" s="41"/>
      <c r="D293" s="217" t="s">
        <v>132</v>
      </c>
      <c r="E293" s="41"/>
      <c r="F293" s="218" t="s">
        <v>399</v>
      </c>
      <c r="G293" s="41"/>
      <c r="H293" s="41"/>
      <c r="I293" s="213"/>
      <c r="J293" s="41"/>
      <c r="K293" s="41"/>
      <c r="L293" s="45"/>
      <c r="M293" s="214"/>
      <c r="N293" s="215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132</v>
      </c>
      <c r="AU293" s="18" t="s">
        <v>79</v>
      </c>
    </row>
    <row r="294" s="2" customFormat="1" ht="16.5" customHeight="1">
      <c r="A294" s="39"/>
      <c r="B294" s="40"/>
      <c r="C294" s="251" t="s">
        <v>400</v>
      </c>
      <c r="D294" s="251" t="s">
        <v>320</v>
      </c>
      <c r="E294" s="252" t="s">
        <v>401</v>
      </c>
      <c r="F294" s="253" t="s">
        <v>402</v>
      </c>
      <c r="G294" s="254" t="s">
        <v>128</v>
      </c>
      <c r="H294" s="255">
        <v>3.9740000000000002</v>
      </c>
      <c r="I294" s="256"/>
      <c r="J294" s="257">
        <f>ROUND(I294*H294,2)</f>
        <v>0</v>
      </c>
      <c r="K294" s="253" t="s">
        <v>129</v>
      </c>
      <c r="L294" s="258"/>
      <c r="M294" s="259" t="s">
        <v>19</v>
      </c>
      <c r="N294" s="260" t="s">
        <v>43</v>
      </c>
      <c r="O294" s="85"/>
      <c r="P294" s="207">
        <f>O294*H294</f>
        <v>0</v>
      </c>
      <c r="Q294" s="207">
        <v>0.55000000000000004</v>
      </c>
      <c r="R294" s="207">
        <f>Q294*H294</f>
        <v>2.1857000000000002</v>
      </c>
      <c r="S294" s="207">
        <v>0</v>
      </c>
      <c r="T294" s="208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09" t="s">
        <v>323</v>
      </c>
      <c r="AT294" s="209" t="s">
        <v>320</v>
      </c>
      <c r="AU294" s="209" t="s">
        <v>79</v>
      </c>
      <c r="AY294" s="18" t="s">
        <v>113</v>
      </c>
      <c r="BE294" s="210">
        <f>IF(N294="základní",J294,0)</f>
        <v>0</v>
      </c>
      <c r="BF294" s="210">
        <f>IF(N294="snížená",J294,0)</f>
        <v>0</v>
      </c>
      <c r="BG294" s="210">
        <f>IF(N294="zákl. přenesená",J294,0)</f>
        <v>0</v>
      </c>
      <c r="BH294" s="210">
        <f>IF(N294="sníž. přenesená",J294,0)</f>
        <v>0</v>
      </c>
      <c r="BI294" s="210">
        <f>IF(N294="nulová",J294,0)</f>
        <v>0</v>
      </c>
      <c r="BJ294" s="18" t="s">
        <v>77</v>
      </c>
      <c r="BK294" s="210">
        <f>ROUND(I294*H294,2)</f>
        <v>0</v>
      </c>
      <c r="BL294" s="18" t="s">
        <v>222</v>
      </c>
      <c r="BM294" s="209" t="s">
        <v>403</v>
      </c>
    </row>
    <row r="295" s="2" customFormat="1">
      <c r="A295" s="39"/>
      <c r="B295" s="40"/>
      <c r="C295" s="41"/>
      <c r="D295" s="211" t="s">
        <v>122</v>
      </c>
      <c r="E295" s="41"/>
      <c r="F295" s="212" t="s">
        <v>402</v>
      </c>
      <c r="G295" s="41"/>
      <c r="H295" s="41"/>
      <c r="I295" s="213"/>
      <c r="J295" s="41"/>
      <c r="K295" s="41"/>
      <c r="L295" s="45"/>
      <c r="M295" s="214"/>
      <c r="N295" s="215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122</v>
      </c>
      <c r="AU295" s="18" t="s">
        <v>79</v>
      </c>
    </row>
    <row r="296" s="13" customFormat="1">
      <c r="A296" s="13"/>
      <c r="B296" s="219"/>
      <c r="C296" s="220"/>
      <c r="D296" s="211" t="s">
        <v>134</v>
      </c>
      <c r="E296" s="221" t="s">
        <v>19</v>
      </c>
      <c r="F296" s="222" t="s">
        <v>404</v>
      </c>
      <c r="G296" s="220"/>
      <c r="H296" s="223">
        <v>3.9740000000000002</v>
      </c>
      <c r="I296" s="224"/>
      <c r="J296" s="220"/>
      <c r="K296" s="220"/>
      <c r="L296" s="225"/>
      <c r="M296" s="226"/>
      <c r="N296" s="227"/>
      <c r="O296" s="227"/>
      <c r="P296" s="227"/>
      <c r="Q296" s="227"/>
      <c r="R296" s="227"/>
      <c r="S296" s="227"/>
      <c r="T296" s="22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29" t="s">
        <v>134</v>
      </c>
      <c r="AU296" s="229" t="s">
        <v>79</v>
      </c>
      <c r="AV296" s="13" t="s">
        <v>79</v>
      </c>
      <c r="AW296" s="13" t="s">
        <v>33</v>
      </c>
      <c r="AX296" s="13" t="s">
        <v>77</v>
      </c>
      <c r="AY296" s="229" t="s">
        <v>113</v>
      </c>
    </row>
    <row r="297" s="2" customFormat="1" ht="24.15" customHeight="1">
      <c r="A297" s="39"/>
      <c r="B297" s="40"/>
      <c r="C297" s="198" t="s">
        <v>405</v>
      </c>
      <c r="D297" s="198" t="s">
        <v>116</v>
      </c>
      <c r="E297" s="199" t="s">
        <v>406</v>
      </c>
      <c r="F297" s="200" t="s">
        <v>407</v>
      </c>
      <c r="G297" s="201" t="s">
        <v>138</v>
      </c>
      <c r="H297" s="202">
        <v>144</v>
      </c>
      <c r="I297" s="203"/>
      <c r="J297" s="204">
        <f>ROUND(I297*H297,2)</f>
        <v>0</v>
      </c>
      <c r="K297" s="200" t="s">
        <v>129</v>
      </c>
      <c r="L297" s="45"/>
      <c r="M297" s="205" t="s">
        <v>19</v>
      </c>
      <c r="N297" s="206" t="s">
        <v>43</v>
      </c>
      <c r="O297" s="85"/>
      <c r="P297" s="207">
        <f>O297*H297</f>
        <v>0</v>
      </c>
      <c r="Q297" s="207">
        <v>0</v>
      </c>
      <c r="R297" s="207">
        <f>Q297*H297</f>
        <v>0</v>
      </c>
      <c r="S297" s="207">
        <v>0</v>
      </c>
      <c r="T297" s="208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09" t="s">
        <v>222</v>
      </c>
      <c r="AT297" s="209" t="s">
        <v>116</v>
      </c>
      <c r="AU297" s="209" t="s">
        <v>79</v>
      </c>
      <c r="AY297" s="18" t="s">
        <v>113</v>
      </c>
      <c r="BE297" s="210">
        <f>IF(N297="základní",J297,0)</f>
        <v>0</v>
      </c>
      <c r="BF297" s="210">
        <f>IF(N297="snížená",J297,0)</f>
        <v>0</v>
      </c>
      <c r="BG297" s="210">
        <f>IF(N297="zákl. přenesená",J297,0)</f>
        <v>0</v>
      </c>
      <c r="BH297" s="210">
        <f>IF(N297="sníž. přenesená",J297,0)</f>
        <v>0</v>
      </c>
      <c r="BI297" s="210">
        <f>IF(N297="nulová",J297,0)</f>
        <v>0</v>
      </c>
      <c r="BJ297" s="18" t="s">
        <v>77</v>
      </c>
      <c r="BK297" s="210">
        <f>ROUND(I297*H297,2)</f>
        <v>0</v>
      </c>
      <c r="BL297" s="18" t="s">
        <v>222</v>
      </c>
      <c r="BM297" s="209" t="s">
        <v>408</v>
      </c>
    </row>
    <row r="298" s="2" customFormat="1">
      <c r="A298" s="39"/>
      <c r="B298" s="40"/>
      <c r="C298" s="41"/>
      <c r="D298" s="211" t="s">
        <v>122</v>
      </c>
      <c r="E298" s="41"/>
      <c r="F298" s="212" t="s">
        <v>409</v>
      </c>
      <c r="G298" s="41"/>
      <c r="H298" s="41"/>
      <c r="I298" s="213"/>
      <c r="J298" s="41"/>
      <c r="K298" s="41"/>
      <c r="L298" s="45"/>
      <c r="M298" s="214"/>
      <c r="N298" s="215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122</v>
      </c>
      <c r="AU298" s="18" t="s">
        <v>79</v>
      </c>
    </row>
    <row r="299" s="2" customFormat="1">
      <c r="A299" s="39"/>
      <c r="B299" s="40"/>
      <c r="C299" s="41"/>
      <c r="D299" s="217" t="s">
        <v>132</v>
      </c>
      <c r="E299" s="41"/>
      <c r="F299" s="218" t="s">
        <v>410</v>
      </c>
      <c r="G299" s="41"/>
      <c r="H299" s="41"/>
      <c r="I299" s="213"/>
      <c r="J299" s="41"/>
      <c r="K299" s="41"/>
      <c r="L299" s="45"/>
      <c r="M299" s="214"/>
      <c r="N299" s="215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132</v>
      </c>
      <c r="AU299" s="18" t="s">
        <v>79</v>
      </c>
    </row>
    <row r="300" s="2" customFormat="1" ht="21.75" customHeight="1">
      <c r="A300" s="39"/>
      <c r="B300" s="40"/>
      <c r="C300" s="251" t="s">
        <v>411</v>
      </c>
      <c r="D300" s="251" t="s">
        <v>320</v>
      </c>
      <c r="E300" s="252" t="s">
        <v>412</v>
      </c>
      <c r="F300" s="253" t="s">
        <v>413</v>
      </c>
      <c r="G300" s="254" t="s">
        <v>128</v>
      </c>
      <c r="H300" s="255">
        <v>2.371</v>
      </c>
      <c r="I300" s="256"/>
      <c r="J300" s="257">
        <f>ROUND(I300*H300,2)</f>
        <v>0</v>
      </c>
      <c r="K300" s="253" t="s">
        <v>129</v>
      </c>
      <c r="L300" s="258"/>
      <c r="M300" s="259" t="s">
        <v>19</v>
      </c>
      <c r="N300" s="260" t="s">
        <v>43</v>
      </c>
      <c r="O300" s="85"/>
      <c r="P300" s="207">
        <f>O300*H300</f>
        <v>0</v>
      </c>
      <c r="Q300" s="207">
        <v>0.55000000000000004</v>
      </c>
      <c r="R300" s="207">
        <f>Q300*H300</f>
        <v>1.3040500000000002</v>
      </c>
      <c r="S300" s="207">
        <v>0</v>
      </c>
      <c r="T300" s="208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09" t="s">
        <v>323</v>
      </c>
      <c r="AT300" s="209" t="s">
        <v>320</v>
      </c>
      <c r="AU300" s="209" t="s">
        <v>79</v>
      </c>
      <c r="AY300" s="18" t="s">
        <v>113</v>
      </c>
      <c r="BE300" s="210">
        <f>IF(N300="základní",J300,0)</f>
        <v>0</v>
      </c>
      <c r="BF300" s="210">
        <f>IF(N300="snížená",J300,0)</f>
        <v>0</v>
      </c>
      <c r="BG300" s="210">
        <f>IF(N300="zákl. přenesená",J300,0)</f>
        <v>0</v>
      </c>
      <c r="BH300" s="210">
        <f>IF(N300="sníž. přenesená",J300,0)</f>
        <v>0</v>
      </c>
      <c r="BI300" s="210">
        <f>IF(N300="nulová",J300,0)</f>
        <v>0</v>
      </c>
      <c r="BJ300" s="18" t="s">
        <v>77</v>
      </c>
      <c r="BK300" s="210">
        <f>ROUND(I300*H300,2)</f>
        <v>0</v>
      </c>
      <c r="BL300" s="18" t="s">
        <v>222</v>
      </c>
      <c r="BM300" s="209" t="s">
        <v>414</v>
      </c>
    </row>
    <row r="301" s="2" customFormat="1">
      <c r="A301" s="39"/>
      <c r="B301" s="40"/>
      <c r="C301" s="41"/>
      <c r="D301" s="211" t="s">
        <v>122</v>
      </c>
      <c r="E301" s="41"/>
      <c r="F301" s="212" t="s">
        <v>413</v>
      </c>
      <c r="G301" s="41"/>
      <c r="H301" s="41"/>
      <c r="I301" s="213"/>
      <c r="J301" s="41"/>
      <c r="K301" s="41"/>
      <c r="L301" s="45"/>
      <c r="M301" s="214"/>
      <c r="N301" s="215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122</v>
      </c>
      <c r="AU301" s="18" t="s">
        <v>79</v>
      </c>
    </row>
    <row r="302" s="13" customFormat="1">
      <c r="A302" s="13"/>
      <c r="B302" s="219"/>
      <c r="C302" s="220"/>
      <c r="D302" s="211" t="s">
        <v>134</v>
      </c>
      <c r="E302" s="221" t="s">
        <v>19</v>
      </c>
      <c r="F302" s="222" t="s">
        <v>415</v>
      </c>
      <c r="G302" s="220"/>
      <c r="H302" s="223">
        <v>2.258</v>
      </c>
      <c r="I302" s="224"/>
      <c r="J302" s="220"/>
      <c r="K302" s="220"/>
      <c r="L302" s="225"/>
      <c r="M302" s="226"/>
      <c r="N302" s="227"/>
      <c r="O302" s="227"/>
      <c r="P302" s="227"/>
      <c r="Q302" s="227"/>
      <c r="R302" s="227"/>
      <c r="S302" s="227"/>
      <c r="T302" s="22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29" t="s">
        <v>134</v>
      </c>
      <c r="AU302" s="229" t="s">
        <v>79</v>
      </c>
      <c r="AV302" s="13" t="s">
        <v>79</v>
      </c>
      <c r="AW302" s="13" t="s">
        <v>33</v>
      </c>
      <c r="AX302" s="13" t="s">
        <v>77</v>
      </c>
      <c r="AY302" s="229" t="s">
        <v>113</v>
      </c>
    </row>
    <row r="303" s="13" customFormat="1">
      <c r="A303" s="13"/>
      <c r="B303" s="219"/>
      <c r="C303" s="220"/>
      <c r="D303" s="211" t="s">
        <v>134</v>
      </c>
      <c r="E303" s="220"/>
      <c r="F303" s="222" t="s">
        <v>416</v>
      </c>
      <c r="G303" s="220"/>
      <c r="H303" s="223">
        <v>2.371</v>
      </c>
      <c r="I303" s="224"/>
      <c r="J303" s="220"/>
      <c r="K303" s="220"/>
      <c r="L303" s="225"/>
      <c r="M303" s="226"/>
      <c r="N303" s="227"/>
      <c r="O303" s="227"/>
      <c r="P303" s="227"/>
      <c r="Q303" s="227"/>
      <c r="R303" s="227"/>
      <c r="S303" s="227"/>
      <c r="T303" s="22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29" t="s">
        <v>134</v>
      </c>
      <c r="AU303" s="229" t="s">
        <v>79</v>
      </c>
      <c r="AV303" s="13" t="s">
        <v>79</v>
      </c>
      <c r="AW303" s="13" t="s">
        <v>4</v>
      </c>
      <c r="AX303" s="13" t="s">
        <v>77</v>
      </c>
      <c r="AY303" s="229" t="s">
        <v>113</v>
      </c>
    </row>
    <row r="304" s="2" customFormat="1" ht="24.15" customHeight="1">
      <c r="A304" s="39"/>
      <c r="B304" s="40"/>
      <c r="C304" s="198" t="s">
        <v>417</v>
      </c>
      <c r="D304" s="198" t="s">
        <v>116</v>
      </c>
      <c r="E304" s="199" t="s">
        <v>418</v>
      </c>
      <c r="F304" s="200" t="s">
        <v>419</v>
      </c>
      <c r="G304" s="201" t="s">
        <v>138</v>
      </c>
      <c r="H304" s="202">
        <v>6.3449999999999998</v>
      </c>
      <c r="I304" s="203"/>
      <c r="J304" s="204">
        <f>ROUND(I304*H304,2)</f>
        <v>0</v>
      </c>
      <c r="K304" s="200" t="s">
        <v>129</v>
      </c>
      <c r="L304" s="45"/>
      <c r="M304" s="205" t="s">
        <v>19</v>
      </c>
      <c r="N304" s="206" t="s">
        <v>43</v>
      </c>
      <c r="O304" s="85"/>
      <c r="P304" s="207">
        <f>O304*H304</f>
        <v>0</v>
      </c>
      <c r="Q304" s="207">
        <v>0.00018000000000000001</v>
      </c>
      <c r="R304" s="207">
        <f>Q304*H304</f>
        <v>0.0011421000000000001</v>
      </c>
      <c r="S304" s="207">
        <v>0</v>
      </c>
      <c r="T304" s="208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09" t="s">
        <v>222</v>
      </c>
      <c r="AT304" s="209" t="s">
        <v>116</v>
      </c>
      <c r="AU304" s="209" t="s">
        <v>79</v>
      </c>
      <c r="AY304" s="18" t="s">
        <v>113</v>
      </c>
      <c r="BE304" s="210">
        <f>IF(N304="základní",J304,0)</f>
        <v>0</v>
      </c>
      <c r="BF304" s="210">
        <f>IF(N304="snížená",J304,0)</f>
        <v>0</v>
      </c>
      <c r="BG304" s="210">
        <f>IF(N304="zákl. přenesená",J304,0)</f>
        <v>0</v>
      </c>
      <c r="BH304" s="210">
        <f>IF(N304="sníž. přenesená",J304,0)</f>
        <v>0</v>
      </c>
      <c r="BI304" s="210">
        <f>IF(N304="nulová",J304,0)</f>
        <v>0</v>
      </c>
      <c r="BJ304" s="18" t="s">
        <v>77</v>
      </c>
      <c r="BK304" s="210">
        <f>ROUND(I304*H304,2)</f>
        <v>0</v>
      </c>
      <c r="BL304" s="18" t="s">
        <v>222</v>
      </c>
      <c r="BM304" s="209" t="s">
        <v>420</v>
      </c>
    </row>
    <row r="305" s="2" customFormat="1">
      <c r="A305" s="39"/>
      <c r="B305" s="40"/>
      <c r="C305" s="41"/>
      <c r="D305" s="211" t="s">
        <v>122</v>
      </c>
      <c r="E305" s="41"/>
      <c r="F305" s="212" t="s">
        <v>421</v>
      </c>
      <c r="G305" s="41"/>
      <c r="H305" s="41"/>
      <c r="I305" s="213"/>
      <c r="J305" s="41"/>
      <c r="K305" s="41"/>
      <c r="L305" s="45"/>
      <c r="M305" s="214"/>
      <c r="N305" s="215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122</v>
      </c>
      <c r="AU305" s="18" t="s">
        <v>79</v>
      </c>
    </row>
    <row r="306" s="2" customFormat="1">
      <c r="A306" s="39"/>
      <c r="B306" s="40"/>
      <c r="C306" s="41"/>
      <c r="D306" s="217" t="s">
        <v>132</v>
      </c>
      <c r="E306" s="41"/>
      <c r="F306" s="218" t="s">
        <v>422</v>
      </c>
      <c r="G306" s="41"/>
      <c r="H306" s="41"/>
      <c r="I306" s="213"/>
      <c r="J306" s="41"/>
      <c r="K306" s="41"/>
      <c r="L306" s="45"/>
      <c r="M306" s="214"/>
      <c r="N306" s="215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132</v>
      </c>
      <c r="AU306" s="18" t="s">
        <v>79</v>
      </c>
    </row>
    <row r="307" s="13" customFormat="1">
      <c r="A307" s="13"/>
      <c r="B307" s="219"/>
      <c r="C307" s="220"/>
      <c r="D307" s="211" t="s">
        <v>134</v>
      </c>
      <c r="E307" s="221" t="s">
        <v>19</v>
      </c>
      <c r="F307" s="222" t="s">
        <v>423</v>
      </c>
      <c r="G307" s="220"/>
      <c r="H307" s="223">
        <v>6.3449999999999998</v>
      </c>
      <c r="I307" s="224"/>
      <c r="J307" s="220"/>
      <c r="K307" s="220"/>
      <c r="L307" s="225"/>
      <c r="M307" s="226"/>
      <c r="N307" s="227"/>
      <c r="O307" s="227"/>
      <c r="P307" s="227"/>
      <c r="Q307" s="227"/>
      <c r="R307" s="227"/>
      <c r="S307" s="227"/>
      <c r="T307" s="22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29" t="s">
        <v>134</v>
      </c>
      <c r="AU307" s="229" t="s">
        <v>79</v>
      </c>
      <c r="AV307" s="13" t="s">
        <v>79</v>
      </c>
      <c r="AW307" s="13" t="s">
        <v>33</v>
      </c>
      <c r="AX307" s="13" t="s">
        <v>77</v>
      </c>
      <c r="AY307" s="229" t="s">
        <v>113</v>
      </c>
    </row>
    <row r="308" s="2" customFormat="1" ht="24.15" customHeight="1">
      <c r="A308" s="39"/>
      <c r="B308" s="40"/>
      <c r="C308" s="198" t="s">
        <v>424</v>
      </c>
      <c r="D308" s="198" t="s">
        <v>116</v>
      </c>
      <c r="E308" s="199" t="s">
        <v>425</v>
      </c>
      <c r="F308" s="200" t="s">
        <v>426</v>
      </c>
      <c r="G308" s="201" t="s">
        <v>230</v>
      </c>
      <c r="H308" s="202">
        <v>1</v>
      </c>
      <c r="I308" s="203"/>
      <c r="J308" s="204">
        <f>ROUND(I308*H308,2)</f>
        <v>0</v>
      </c>
      <c r="K308" s="200" t="s">
        <v>19</v>
      </c>
      <c r="L308" s="45"/>
      <c r="M308" s="205" t="s">
        <v>19</v>
      </c>
      <c r="N308" s="206" t="s">
        <v>43</v>
      </c>
      <c r="O308" s="85"/>
      <c r="P308" s="207">
        <f>O308*H308</f>
        <v>0</v>
      </c>
      <c r="Q308" s="207">
        <v>0</v>
      </c>
      <c r="R308" s="207">
        <f>Q308*H308</f>
        <v>0</v>
      </c>
      <c r="S308" s="207">
        <v>0</v>
      </c>
      <c r="T308" s="208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09" t="s">
        <v>222</v>
      </c>
      <c r="AT308" s="209" t="s">
        <v>116</v>
      </c>
      <c r="AU308" s="209" t="s">
        <v>79</v>
      </c>
      <c r="AY308" s="18" t="s">
        <v>113</v>
      </c>
      <c r="BE308" s="210">
        <f>IF(N308="základní",J308,0)</f>
        <v>0</v>
      </c>
      <c r="BF308" s="210">
        <f>IF(N308="snížená",J308,0)</f>
        <v>0</v>
      </c>
      <c r="BG308" s="210">
        <f>IF(N308="zákl. přenesená",J308,0)</f>
        <v>0</v>
      </c>
      <c r="BH308" s="210">
        <f>IF(N308="sníž. přenesená",J308,0)</f>
        <v>0</v>
      </c>
      <c r="BI308" s="210">
        <f>IF(N308="nulová",J308,0)</f>
        <v>0</v>
      </c>
      <c r="BJ308" s="18" t="s">
        <v>77</v>
      </c>
      <c r="BK308" s="210">
        <f>ROUND(I308*H308,2)</f>
        <v>0</v>
      </c>
      <c r="BL308" s="18" t="s">
        <v>222</v>
      </c>
      <c r="BM308" s="209" t="s">
        <v>427</v>
      </c>
    </row>
    <row r="309" s="2" customFormat="1">
      <c r="A309" s="39"/>
      <c r="B309" s="40"/>
      <c r="C309" s="41"/>
      <c r="D309" s="211" t="s">
        <v>122</v>
      </c>
      <c r="E309" s="41"/>
      <c r="F309" s="212" t="s">
        <v>426</v>
      </c>
      <c r="G309" s="41"/>
      <c r="H309" s="41"/>
      <c r="I309" s="213"/>
      <c r="J309" s="41"/>
      <c r="K309" s="41"/>
      <c r="L309" s="45"/>
      <c r="M309" s="214"/>
      <c r="N309" s="215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122</v>
      </c>
      <c r="AU309" s="18" t="s">
        <v>79</v>
      </c>
    </row>
    <row r="310" s="2" customFormat="1">
      <c r="A310" s="39"/>
      <c r="B310" s="40"/>
      <c r="C310" s="41"/>
      <c r="D310" s="211" t="s">
        <v>123</v>
      </c>
      <c r="E310" s="41"/>
      <c r="F310" s="216" t="s">
        <v>428</v>
      </c>
      <c r="G310" s="41"/>
      <c r="H310" s="41"/>
      <c r="I310" s="213"/>
      <c r="J310" s="41"/>
      <c r="K310" s="41"/>
      <c r="L310" s="45"/>
      <c r="M310" s="214"/>
      <c r="N310" s="215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123</v>
      </c>
      <c r="AU310" s="18" t="s">
        <v>79</v>
      </c>
    </row>
    <row r="311" s="2" customFormat="1" ht="24.15" customHeight="1">
      <c r="A311" s="39"/>
      <c r="B311" s="40"/>
      <c r="C311" s="198" t="s">
        <v>429</v>
      </c>
      <c r="D311" s="198" t="s">
        <v>116</v>
      </c>
      <c r="E311" s="199" t="s">
        <v>430</v>
      </c>
      <c r="F311" s="200" t="s">
        <v>431</v>
      </c>
      <c r="G311" s="201" t="s">
        <v>151</v>
      </c>
      <c r="H311" s="202">
        <v>18.702999999999999</v>
      </c>
      <c r="I311" s="203"/>
      <c r="J311" s="204">
        <f>ROUND(I311*H311,2)</f>
        <v>0</v>
      </c>
      <c r="K311" s="200" t="s">
        <v>129</v>
      </c>
      <c r="L311" s="45"/>
      <c r="M311" s="205" t="s">
        <v>19</v>
      </c>
      <c r="N311" s="206" t="s">
        <v>43</v>
      </c>
      <c r="O311" s="85"/>
      <c r="P311" s="207">
        <f>O311*H311</f>
        <v>0</v>
      </c>
      <c r="Q311" s="207">
        <v>0</v>
      </c>
      <c r="R311" s="207">
        <f>Q311*H311</f>
        <v>0</v>
      </c>
      <c r="S311" s="207">
        <v>0</v>
      </c>
      <c r="T311" s="208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09" t="s">
        <v>222</v>
      </c>
      <c r="AT311" s="209" t="s">
        <v>116</v>
      </c>
      <c r="AU311" s="209" t="s">
        <v>79</v>
      </c>
      <c r="AY311" s="18" t="s">
        <v>113</v>
      </c>
      <c r="BE311" s="210">
        <f>IF(N311="základní",J311,0)</f>
        <v>0</v>
      </c>
      <c r="BF311" s="210">
        <f>IF(N311="snížená",J311,0)</f>
        <v>0</v>
      </c>
      <c r="BG311" s="210">
        <f>IF(N311="zákl. přenesená",J311,0)</f>
        <v>0</v>
      </c>
      <c r="BH311" s="210">
        <f>IF(N311="sníž. přenesená",J311,0)</f>
        <v>0</v>
      </c>
      <c r="BI311" s="210">
        <f>IF(N311="nulová",J311,0)</f>
        <v>0</v>
      </c>
      <c r="BJ311" s="18" t="s">
        <v>77</v>
      </c>
      <c r="BK311" s="210">
        <f>ROUND(I311*H311,2)</f>
        <v>0</v>
      </c>
      <c r="BL311" s="18" t="s">
        <v>222</v>
      </c>
      <c r="BM311" s="209" t="s">
        <v>432</v>
      </c>
    </row>
    <row r="312" s="2" customFormat="1">
      <c r="A312" s="39"/>
      <c r="B312" s="40"/>
      <c r="C312" s="41"/>
      <c r="D312" s="211" t="s">
        <v>122</v>
      </c>
      <c r="E312" s="41"/>
      <c r="F312" s="212" t="s">
        <v>433</v>
      </c>
      <c r="G312" s="41"/>
      <c r="H312" s="41"/>
      <c r="I312" s="213"/>
      <c r="J312" s="41"/>
      <c r="K312" s="41"/>
      <c r="L312" s="45"/>
      <c r="M312" s="214"/>
      <c r="N312" s="215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122</v>
      </c>
      <c r="AU312" s="18" t="s">
        <v>79</v>
      </c>
    </row>
    <row r="313" s="2" customFormat="1">
      <c r="A313" s="39"/>
      <c r="B313" s="40"/>
      <c r="C313" s="41"/>
      <c r="D313" s="217" t="s">
        <v>132</v>
      </c>
      <c r="E313" s="41"/>
      <c r="F313" s="218" t="s">
        <v>434</v>
      </c>
      <c r="G313" s="41"/>
      <c r="H313" s="41"/>
      <c r="I313" s="213"/>
      <c r="J313" s="41"/>
      <c r="K313" s="41"/>
      <c r="L313" s="45"/>
      <c r="M313" s="214"/>
      <c r="N313" s="215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132</v>
      </c>
      <c r="AU313" s="18" t="s">
        <v>79</v>
      </c>
    </row>
    <row r="314" s="12" customFormat="1" ht="22.8" customHeight="1">
      <c r="A314" s="12"/>
      <c r="B314" s="182"/>
      <c r="C314" s="183"/>
      <c r="D314" s="184" t="s">
        <v>71</v>
      </c>
      <c r="E314" s="196" t="s">
        <v>435</v>
      </c>
      <c r="F314" s="196" t="s">
        <v>436</v>
      </c>
      <c r="G314" s="183"/>
      <c r="H314" s="183"/>
      <c r="I314" s="186"/>
      <c r="J314" s="197">
        <f>BK314</f>
        <v>0</v>
      </c>
      <c r="K314" s="183"/>
      <c r="L314" s="188"/>
      <c r="M314" s="189"/>
      <c r="N314" s="190"/>
      <c r="O314" s="190"/>
      <c r="P314" s="191">
        <f>SUM(P315:P327)</f>
        <v>0</v>
      </c>
      <c r="Q314" s="190"/>
      <c r="R314" s="191">
        <f>SUM(R315:R327)</f>
        <v>0.42976164</v>
      </c>
      <c r="S314" s="190"/>
      <c r="T314" s="192">
        <f>SUM(T315:T327)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193" t="s">
        <v>79</v>
      </c>
      <c r="AT314" s="194" t="s">
        <v>71</v>
      </c>
      <c r="AU314" s="194" t="s">
        <v>77</v>
      </c>
      <c r="AY314" s="193" t="s">
        <v>113</v>
      </c>
      <c r="BK314" s="195">
        <f>SUM(BK315:BK327)</f>
        <v>0</v>
      </c>
    </row>
    <row r="315" s="2" customFormat="1" ht="24.15" customHeight="1">
      <c r="A315" s="39"/>
      <c r="B315" s="40"/>
      <c r="C315" s="198" t="s">
        <v>437</v>
      </c>
      <c r="D315" s="198" t="s">
        <v>116</v>
      </c>
      <c r="E315" s="199" t="s">
        <v>438</v>
      </c>
      <c r="F315" s="200" t="s">
        <v>439</v>
      </c>
      <c r="G315" s="201" t="s">
        <v>138</v>
      </c>
      <c r="H315" s="202">
        <v>976.73099999999999</v>
      </c>
      <c r="I315" s="203"/>
      <c r="J315" s="204">
        <f>ROUND(I315*H315,2)</f>
        <v>0</v>
      </c>
      <c r="K315" s="200" t="s">
        <v>129</v>
      </c>
      <c r="L315" s="45"/>
      <c r="M315" s="205" t="s">
        <v>19</v>
      </c>
      <c r="N315" s="206" t="s">
        <v>43</v>
      </c>
      <c r="O315" s="85"/>
      <c r="P315" s="207">
        <f>O315*H315</f>
        <v>0</v>
      </c>
      <c r="Q315" s="207">
        <v>0</v>
      </c>
      <c r="R315" s="207">
        <f>Q315*H315</f>
        <v>0</v>
      </c>
      <c r="S315" s="207">
        <v>0</v>
      </c>
      <c r="T315" s="208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09" t="s">
        <v>222</v>
      </c>
      <c r="AT315" s="209" t="s">
        <v>116</v>
      </c>
      <c r="AU315" s="209" t="s">
        <v>79</v>
      </c>
      <c r="AY315" s="18" t="s">
        <v>113</v>
      </c>
      <c r="BE315" s="210">
        <f>IF(N315="základní",J315,0)</f>
        <v>0</v>
      </c>
      <c r="BF315" s="210">
        <f>IF(N315="snížená",J315,0)</f>
        <v>0</v>
      </c>
      <c r="BG315" s="210">
        <f>IF(N315="zákl. přenesená",J315,0)</f>
        <v>0</v>
      </c>
      <c r="BH315" s="210">
        <f>IF(N315="sníž. přenesená",J315,0)</f>
        <v>0</v>
      </c>
      <c r="BI315" s="210">
        <f>IF(N315="nulová",J315,0)</f>
        <v>0</v>
      </c>
      <c r="BJ315" s="18" t="s">
        <v>77</v>
      </c>
      <c r="BK315" s="210">
        <f>ROUND(I315*H315,2)</f>
        <v>0</v>
      </c>
      <c r="BL315" s="18" t="s">
        <v>222</v>
      </c>
      <c r="BM315" s="209" t="s">
        <v>440</v>
      </c>
    </row>
    <row r="316" s="2" customFormat="1">
      <c r="A316" s="39"/>
      <c r="B316" s="40"/>
      <c r="C316" s="41"/>
      <c r="D316" s="211" t="s">
        <v>122</v>
      </c>
      <c r="E316" s="41"/>
      <c r="F316" s="212" t="s">
        <v>441</v>
      </c>
      <c r="G316" s="41"/>
      <c r="H316" s="41"/>
      <c r="I316" s="213"/>
      <c r="J316" s="41"/>
      <c r="K316" s="41"/>
      <c r="L316" s="45"/>
      <c r="M316" s="214"/>
      <c r="N316" s="215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122</v>
      </c>
      <c r="AU316" s="18" t="s">
        <v>79</v>
      </c>
    </row>
    <row r="317" s="2" customFormat="1">
      <c r="A317" s="39"/>
      <c r="B317" s="40"/>
      <c r="C317" s="41"/>
      <c r="D317" s="217" t="s">
        <v>132</v>
      </c>
      <c r="E317" s="41"/>
      <c r="F317" s="218" t="s">
        <v>442</v>
      </c>
      <c r="G317" s="41"/>
      <c r="H317" s="41"/>
      <c r="I317" s="213"/>
      <c r="J317" s="41"/>
      <c r="K317" s="41"/>
      <c r="L317" s="45"/>
      <c r="M317" s="214"/>
      <c r="N317" s="215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132</v>
      </c>
      <c r="AU317" s="18" t="s">
        <v>79</v>
      </c>
    </row>
    <row r="318" s="13" customFormat="1">
      <c r="A318" s="13"/>
      <c r="B318" s="219"/>
      <c r="C318" s="220"/>
      <c r="D318" s="211" t="s">
        <v>134</v>
      </c>
      <c r="E318" s="221" t="s">
        <v>19</v>
      </c>
      <c r="F318" s="222" t="s">
        <v>443</v>
      </c>
      <c r="G318" s="220"/>
      <c r="H318" s="223">
        <v>434.17700000000002</v>
      </c>
      <c r="I318" s="224"/>
      <c r="J318" s="220"/>
      <c r="K318" s="220"/>
      <c r="L318" s="225"/>
      <c r="M318" s="226"/>
      <c r="N318" s="227"/>
      <c r="O318" s="227"/>
      <c r="P318" s="227"/>
      <c r="Q318" s="227"/>
      <c r="R318" s="227"/>
      <c r="S318" s="227"/>
      <c r="T318" s="22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29" t="s">
        <v>134</v>
      </c>
      <c r="AU318" s="229" t="s">
        <v>79</v>
      </c>
      <c r="AV318" s="13" t="s">
        <v>79</v>
      </c>
      <c r="AW318" s="13" t="s">
        <v>33</v>
      </c>
      <c r="AX318" s="13" t="s">
        <v>72</v>
      </c>
      <c r="AY318" s="229" t="s">
        <v>113</v>
      </c>
    </row>
    <row r="319" s="13" customFormat="1">
      <c r="A319" s="13"/>
      <c r="B319" s="219"/>
      <c r="C319" s="220"/>
      <c r="D319" s="211" t="s">
        <v>134</v>
      </c>
      <c r="E319" s="221" t="s">
        <v>19</v>
      </c>
      <c r="F319" s="222" t="s">
        <v>444</v>
      </c>
      <c r="G319" s="220"/>
      <c r="H319" s="223">
        <v>44.350000000000001</v>
      </c>
      <c r="I319" s="224"/>
      <c r="J319" s="220"/>
      <c r="K319" s="220"/>
      <c r="L319" s="225"/>
      <c r="M319" s="226"/>
      <c r="N319" s="227"/>
      <c r="O319" s="227"/>
      <c r="P319" s="227"/>
      <c r="Q319" s="227"/>
      <c r="R319" s="227"/>
      <c r="S319" s="227"/>
      <c r="T319" s="228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29" t="s">
        <v>134</v>
      </c>
      <c r="AU319" s="229" t="s">
        <v>79</v>
      </c>
      <c r="AV319" s="13" t="s">
        <v>79</v>
      </c>
      <c r="AW319" s="13" t="s">
        <v>33</v>
      </c>
      <c r="AX319" s="13" t="s">
        <v>72</v>
      </c>
      <c r="AY319" s="229" t="s">
        <v>113</v>
      </c>
    </row>
    <row r="320" s="13" customFormat="1">
      <c r="A320" s="13"/>
      <c r="B320" s="219"/>
      <c r="C320" s="220"/>
      <c r="D320" s="211" t="s">
        <v>134</v>
      </c>
      <c r="E320" s="221" t="s">
        <v>19</v>
      </c>
      <c r="F320" s="222" t="s">
        <v>445</v>
      </c>
      <c r="G320" s="220"/>
      <c r="H320" s="223">
        <v>121.5</v>
      </c>
      <c r="I320" s="224"/>
      <c r="J320" s="220"/>
      <c r="K320" s="220"/>
      <c r="L320" s="225"/>
      <c r="M320" s="226"/>
      <c r="N320" s="227"/>
      <c r="O320" s="227"/>
      <c r="P320" s="227"/>
      <c r="Q320" s="227"/>
      <c r="R320" s="227"/>
      <c r="S320" s="227"/>
      <c r="T320" s="22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29" t="s">
        <v>134</v>
      </c>
      <c r="AU320" s="229" t="s">
        <v>79</v>
      </c>
      <c r="AV320" s="13" t="s">
        <v>79</v>
      </c>
      <c r="AW320" s="13" t="s">
        <v>33</v>
      </c>
      <c r="AX320" s="13" t="s">
        <v>72</v>
      </c>
      <c r="AY320" s="229" t="s">
        <v>113</v>
      </c>
    </row>
    <row r="321" s="13" customFormat="1">
      <c r="A321" s="13"/>
      <c r="B321" s="219"/>
      <c r="C321" s="220"/>
      <c r="D321" s="211" t="s">
        <v>134</v>
      </c>
      <c r="E321" s="221" t="s">
        <v>19</v>
      </c>
      <c r="F321" s="222" t="s">
        <v>446</v>
      </c>
      <c r="G321" s="220"/>
      <c r="H321" s="223">
        <v>288</v>
      </c>
      <c r="I321" s="224"/>
      <c r="J321" s="220"/>
      <c r="K321" s="220"/>
      <c r="L321" s="225"/>
      <c r="M321" s="226"/>
      <c r="N321" s="227"/>
      <c r="O321" s="227"/>
      <c r="P321" s="227"/>
      <c r="Q321" s="227"/>
      <c r="R321" s="227"/>
      <c r="S321" s="227"/>
      <c r="T321" s="22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29" t="s">
        <v>134</v>
      </c>
      <c r="AU321" s="229" t="s">
        <v>79</v>
      </c>
      <c r="AV321" s="13" t="s">
        <v>79</v>
      </c>
      <c r="AW321" s="13" t="s">
        <v>33</v>
      </c>
      <c r="AX321" s="13" t="s">
        <v>72</v>
      </c>
      <c r="AY321" s="229" t="s">
        <v>113</v>
      </c>
    </row>
    <row r="322" s="13" customFormat="1">
      <c r="A322" s="13"/>
      <c r="B322" s="219"/>
      <c r="C322" s="220"/>
      <c r="D322" s="211" t="s">
        <v>134</v>
      </c>
      <c r="E322" s="221" t="s">
        <v>19</v>
      </c>
      <c r="F322" s="222" t="s">
        <v>447</v>
      </c>
      <c r="G322" s="220"/>
      <c r="H322" s="223">
        <v>17.423999999999999</v>
      </c>
      <c r="I322" s="224"/>
      <c r="J322" s="220"/>
      <c r="K322" s="220"/>
      <c r="L322" s="225"/>
      <c r="M322" s="226"/>
      <c r="N322" s="227"/>
      <c r="O322" s="227"/>
      <c r="P322" s="227"/>
      <c r="Q322" s="227"/>
      <c r="R322" s="227"/>
      <c r="S322" s="227"/>
      <c r="T322" s="22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29" t="s">
        <v>134</v>
      </c>
      <c r="AU322" s="229" t="s">
        <v>79</v>
      </c>
      <c r="AV322" s="13" t="s">
        <v>79</v>
      </c>
      <c r="AW322" s="13" t="s">
        <v>33</v>
      </c>
      <c r="AX322" s="13" t="s">
        <v>72</v>
      </c>
      <c r="AY322" s="229" t="s">
        <v>113</v>
      </c>
    </row>
    <row r="323" s="13" customFormat="1">
      <c r="A323" s="13"/>
      <c r="B323" s="219"/>
      <c r="C323" s="220"/>
      <c r="D323" s="211" t="s">
        <v>134</v>
      </c>
      <c r="E323" s="221" t="s">
        <v>19</v>
      </c>
      <c r="F323" s="222" t="s">
        <v>448</v>
      </c>
      <c r="G323" s="220"/>
      <c r="H323" s="223">
        <v>71.280000000000001</v>
      </c>
      <c r="I323" s="224"/>
      <c r="J323" s="220"/>
      <c r="K323" s="220"/>
      <c r="L323" s="225"/>
      <c r="M323" s="226"/>
      <c r="N323" s="227"/>
      <c r="O323" s="227"/>
      <c r="P323" s="227"/>
      <c r="Q323" s="227"/>
      <c r="R323" s="227"/>
      <c r="S323" s="227"/>
      <c r="T323" s="22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29" t="s">
        <v>134</v>
      </c>
      <c r="AU323" s="229" t="s">
        <v>79</v>
      </c>
      <c r="AV323" s="13" t="s">
        <v>79</v>
      </c>
      <c r="AW323" s="13" t="s">
        <v>33</v>
      </c>
      <c r="AX323" s="13" t="s">
        <v>72</v>
      </c>
      <c r="AY323" s="229" t="s">
        <v>113</v>
      </c>
    </row>
    <row r="324" s="15" customFormat="1">
      <c r="A324" s="15"/>
      <c r="B324" s="240"/>
      <c r="C324" s="241"/>
      <c r="D324" s="211" t="s">
        <v>134</v>
      </c>
      <c r="E324" s="242" t="s">
        <v>19</v>
      </c>
      <c r="F324" s="243" t="s">
        <v>318</v>
      </c>
      <c r="G324" s="241"/>
      <c r="H324" s="244">
        <v>976.73099999999999</v>
      </c>
      <c r="I324" s="245"/>
      <c r="J324" s="241"/>
      <c r="K324" s="241"/>
      <c r="L324" s="246"/>
      <c r="M324" s="247"/>
      <c r="N324" s="248"/>
      <c r="O324" s="248"/>
      <c r="P324" s="248"/>
      <c r="Q324" s="248"/>
      <c r="R324" s="248"/>
      <c r="S324" s="248"/>
      <c r="T324" s="249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50" t="s">
        <v>134</v>
      </c>
      <c r="AU324" s="250" t="s">
        <v>79</v>
      </c>
      <c r="AV324" s="15" t="s">
        <v>120</v>
      </c>
      <c r="AW324" s="15" t="s">
        <v>33</v>
      </c>
      <c r="AX324" s="15" t="s">
        <v>77</v>
      </c>
      <c r="AY324" s="250" t="s">
        <v>113</v>
      </c>
    </row>
    <row r="325" s="2" customFormat="1" ht="24.15" customHeight="1">
      <c r="A325" s="39"/>
      <c r="B325" s="40"/>
      <c r="C325" s="198" t="s">
        <v>449</v>
      </c>
      <c r="D325" s="198" t="s">
        <v>116</v>
      </c>
      <c r="E325" s="199" t="s">
        <v>450</v>
      </c>
      <c r="F325" s="200" t="s">
        <v>451</v>
      </c>
      <c r="G325" s="201" t="s">
        <v>138</v>
      </c>
      <c r="H325" s="202">
        <v>976.73099999999999</v>
      </c>
      <c r="I325" s="203"/>
      <c r="J325" s="204">
        <f>ROUND(I325*H325,2)</f>
        <v>0</v>
      </c>
      <c r="K325" s="200" t="s">
        <v>129</v>
      </c>
      <c r="L325" s="45"/>
      <c r="M325" s="205" t="s">
        <v>19</v>
      </c>
      <c r="N325" s="206" t="s">
        <v>43</v>
      </c>
      <c r="O325" s="85"/>
      <c r="P325" s="207">
        <f>O325*H325</f>
        <v>0</v>
      </c>
      <c r="Q325" s="207">
        <v>0.00044000000000000002</v>
      </c>
      <c r="R325" s="207">
        <f>Q325*H325</f>
        <v>0.42976164</v>
      </c>
      <c r="S325" s="207">
        <v>0</v>
      </c>
      <c r="T325" s="208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09" t="s">
        <v>222</v>
      </c>
      <c r="AT325" s="209" t="s">
        <v>116</v>
      </c>
      <c r="AU325" s="209" t="s">
        <v>79</v>
      </c>
      <c r="AY325" s="18" t="s">
        <v>113</v>
      </c>
      <c r="BE325" s="210">
        <f>IF(N325="základní",J325,0)</f>
        <v>0</v>
      </c>
      <c r="BF325" s="210">
        <f>IF(N325="snížená",J325,0)</f>
        <v>0</v>
      </c>
      <c r="BG325" s="210">
        <f>IF(N325="zákl. přenesená",J325,0)</f>
        <v>0</v>
      </c>
      <c r="BH325" s="210">
        <f>IF(N325="sníž. přenesená",J325,0)</f>
        <v>0</v>
      </c>
      <c r="BI325" s="210">
        <f>IF(N325="nulová",J325,0)</f>
        <v>0</v>
      </c>
      <c r="BJ325" s="18" t="s">
        <v>77</v>
      </c>
      <c r="BK325" s="210">
        <f>ROUND(I325*H325,2)</f>
        <v>0</v>
      </c>
      <c r="BL325" s="18" t="s">
        <v>222</v>
      </c>
      <c r="BM325" s="209" t="s">
        <v>452</v>
      </c>
    </row>
    <row r="326" s="2" customFormat="1">
      <c r="A326" s="39"/>
      <c r="B326" s="40"/>
      <c r="C326" s="41"/>
      <c r="D326" s="211" t="s">
        <v>122</v>
      </c>
      <c r="E326" s="41"/>
      <c r="F326" s="212" t="s">
        <v>453</v>
      </c>
      <c r="G326" s="41"/>
      <c r="H326" s="41"/>
      <c r="I326" s="213"/>
      <c r="J326" s="41"/>
      <c r="K326" s="41"/>
      <c r="L326" s="45"/>
      <c r="M326" s="214"/>
      <c r="N326" s="215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122</v>
      </c>
      <c r="AU326" s="18" t="s">
        <v>79</v>
      </c>
    </row>
    <row r="327" s="2" customFormat="1">
      <c r="A327" s="39"/>
      <c r="B327" s="40"/>
      <c r="C327" s="41"/>
      <c r="D327" s="217" t="s">
        <v>132</v>
      </c>
      <c r="E327" s="41"/>
      <c r="F327" s="218" t="s">
        <v>454</v>
      </c>
      <c r="G327" s="41"/>
      <c r="H327" s="41"/>
      <c r="I327" s="213"/>
      <c r="J327" s="41"/>
      <c r="K327" s="41"/>
      <c r="L327" s="45"/>
      <c r="M327" s="214"/>
      <c r="N327" s="215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132</v>
      </c>
      <c r="AU327" s="18" t="s">
        <v>79</v>
      </c>
    </row>
    <row r="328" s="12" customFormat="1" ht="25.92" customHeight="1">
      <c r="A328" s="12"/>
      <c r="B328" s="182"/>
      <c r="C328" s="183"/>
      <c r="D328" s="184" t="s">
        <v>71</v>
      </c>
      <c r="E328" s="185" t="s">
        <v>455</v>
      </c>
      <c r="F328" s="185" t="s">
        <v>456</v>
      </c>
      <c r="G328" s="183"/>
      <c r="H328" s="183"/>
      <c r="I328" s="186"/>
      <c r="J328" s="187">
        <f>BK328</f>
        <v>0</v>
      </c>
      <c r="K328" s="183"/>
      <c r="L328" s="188"/>
      <c r="M328" s="189"/>
      <c r="N328" s="190"/>
      <c r="O328" s="190"/>
      <c r="P328" s="191">
        <f>P329+P333+P336+P339</f>
        <v>0</v>
      </c>
      <c r="Q328" s="190"/>
      <c r="R328" s="191">
        <f>R329+R333+R336+R339</f>
        <v>0</v>
      </c>
      <c r="S328" s="190"/>
      <c r="T328" s="192">
        <f>T329+T333+T336+T339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193" t="s">
        <v>148</v>
      </c>
      <c r="AT328" s="194" t="s">
        <v>71</v>
      </c>
      <c r="AU328" s="194" t="s">
        <v>72</v>
      </c>
      <c r="AY328" s="193" t="s">
        <v>113</v>
      </c>
      <c r="BK328" s="195">
        <f>BK329+BK333+BK336+BK339</f>
        <v>0</v>
      </c>
    </row>
    <row r="329" s="12" customFormat="1" ht="22.8" customHeight="1">
      <c r="A329" s="12"/>
      <c r="B329" s="182"/>
      <c r="C329" s="183"/>
      <c r="D329" s="184" t="s">
        <v>71</v>
      </c>
      <c r="E329" s="196" t="s">
        <v>457</v>
      </c>
      <c r="F329" s="196" t="s">
        <v>458</v>
      </c>
      <c r="G329" s="183"/>
      <c r="H329" s="183"/>
      <c r="I329" s="186"/>
      <c r="J329" s="197">
        <f>BK329</f>
        <v>0</v>
      </c>
      <c r="K329" s="183"/>
      <c r="L329" s="188"/>
      <c r="M329" s="189"/>
      <c r="N329" s="190"/>
      <c r="O329" s="190"/>
      <c r="P329" s="191">
        <f>SUM(P330:P332)</f>
        <v>0</v>
      </c>
      <c r="Q329" s="190"/>
      <c r="R329" s="191">
        <f>SUM(R330:R332)</f>
        <v>0</v>
      </c>
      <c r="S329" s="190"/>
      <c r="T329" s="192">
        <f>SUM(T330:T332)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193" t="s">
        <v>148</v>
      </c>
      <c r="AT329" s="194" t="s">
        <v>71</v>
      </c>
      <c r="AU329" s="194" t="s">
        <v>77</v>
      </c>
      <c r="AY329" s="193" t="s">
        <v>113</v>
      </c>
      <c r="BK329" s="195">
        <f>SUM(BK330:BK332)</f>
        <v>0</v>
      </c>
    </row>
    <row r="330" s="2" customFormat="1" ht="16.5" customHeight="1">
      <c r="A330" s="39"/>
      <c r="B330" s="40"/>
      <c r="C330" s="198" t="s">
        <v>459</v>
      </c>
      <c r="D330" s="198" t="s">
        <v>116</v>
      </c>
      <c r="E330" s="199" t="s">
        <v>460</v>
      </c>
      <c r="F330" s="200" t="s">
        <v>458</v>
      </c>
      <c r="G330" s="201" t="s">
        <v>119</v>
      </c>
      <c r="H330" s="202">
        <v>1</v>
      </c>
      <c r="I330" s="203"/>
      <c r="J330" s="204">
        <f>ROUND(I330*H330,2)</f>
        <v>0</v>
      </c>
      <c r="K330" s="200" t="s">
        <v>129</v>
      </c>
      <c r="L330" s="45"/>
      <c r="M330" s="205" t="s">
        <v>19</v>
      </c>
      <c r="N330" s="206" t="s">
        <v>43</v>
      </c>
      <c r="O330" s="85"/>
      <c r="P330" s="207">
        <f>O330*H330</f>
        <v>0</v>
      </c>
      <c r="Q330" s="207">
        <v>0</v>
      </c>
      <c r="R330" s="207">
        <f>Q330*H330</f>
        <v>0</v>
      </c>
      <c r="S330" s="207">
        <v>0</v>
      </c>
      <c r="T330" s="208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09" t="s">
        <v>461</v>
      </c>
      <c r="AT330" s="209" t="s">
        <v>116</v>
      </c>
      <c r="AU330" s="209" t="s">
        <v>79</v>
      </c>
      <c r="AY330" s="18" t="s">
        <v>113</v>
      </c>
      <c r="BE330" s="210">
        <f>IF(N330="základní",J330,0)</f>
        <v>0</v>
      </c>
      <c r="BF330" s="210">
        <f>IF(N330="snížená",J330,0)</f>
        <v>0</v>
      </c>
      <c r="BG330" s="210">
        <f>IF(N330="zákl. přenesená",J330,0)</f>
        <v>0</v>
      </c>
      <c r="BH330" s="210">
        <f>IF(N330="sníž. přenesená",J330,0)</f>
        <v>0</v>
      </c>
      <c r="BI330" s="210">
        <f>IF(N330="nulová",J330,0)</f>
        <v>0</v>
      </c>
      <c r="BJ330" s="18" t="s">
        <v>77</v>
      </c>
      <c r="BK330" s="210">
        <f>ROUND(I330*H330,2)</f>
        <v>0</v>
      </c>
      <c r="BL330" s="18" t="s">
        <v>461</v>
      </c>
      <c r="BM330" s="209" t="s">
        <v>462</v>
      </c>
    </row>
    <row r="331" s="2" customFormat="1">
      <c r="A331" s="39"/>
      <c r="B331" s="40"/>
      <c r="C331" s="41"/>
      <c r="D331" s="211" t="s">
        <v>122</v>
      </c>
      <c r="E331" s="41"/>
      <c r="F331" s="212" t="s">
        <v>458</v>
      </c>
      <c r="G331" s="41"/>
      <c r="H331" s="41"/>
      <c r="I331" s="213"/>
      <c r="J331" s="41"/>
      <c r="K331" s="41"/>
      <c r="L331" s="45"/>
      <c r="M331" s="214"/>
      <c r="N331" s="215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122</v>
      </c>
      <c r="AU331" s="18" t="s">
        <v>79</v>
      </c>
    </row>
    <row r="332" s="2" customFormat="1">
      <c r="A332" s="39"/>
      <c r="B332" s="40"/>
      <c r="C332" s="41"/>
      <c r="D332" s="217" t="s">
        <v>132</v>
      </c>
      <c r="E332" s="41"/>
      <c r="F332" s="218" t="s">
        <v>463</v>
      </c>
      <c r="G332" s="41"/>
      <c r="H332" s="41"/>
      <c r="I332" s="213"/>
      <c r="J332" s="41"/>
      <c r="K332" s="41"/>
      <c r="L332" s="45"/>
      <c r="M332" s="214"/>
      <c r="N332" s="215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132</v>
      </c>
      <c r="AU332" s="18" t="s">
        <v>79</v>
      </c>
    </row>
    <row r="333" s="12" customFormat="1" ht="22.8" customHeight="1">
      <c r="A333" s="12"/>
      <c r="B333" s="182"/>
      <c r="C333" s="183"/>
      <c r="D333" s="184" t="s">
        <v>71</v>
      </c>
      <c r="E333" s="196" t="s">
        <v>464</v>
      </c>
      <c r="F333" s="196" t="s">
        <v>465</v>
      </c>
      <c r="G333" s="183"/>
      <c r="H333" s="183"/>
      <c r="I333" s="186"/>
      <c r="J333" s="197">
        <f>BK333</f>
        <v>0</v>
      </c>
      <c r="K333" s="183"/>
      <c r="L333" s="188"/>
      <c r="M333" s="189"/>
      <c r="N333" s="190"/>
      <c r="O333" s="190"/>
      <c r="P333" s="191">
        <f>SUM(P334:P335)</f>
        <v>0</v>
      </c>
      <c r="Q333" s="190"/>
      <c r="R333" s="191">
        <f>SUM(R334:R335)</f>
        <v>0</v>
      </c>
      <c r="S333" s="190"/>
      <c r="T333" s="192">
        <f>SUM(T334:T335)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193" t="s">
        <v>148</v>
      </c>
      <c r="AT333" s="194" t="s">
        <v>71</v>
      </c>
      <c r="AU333" s="194" t="s">
        <v>77</v>
      </c>
      <c r="AY333" s="193" t="s">
        <v>113</v>
      </c>
      <c r="BK333" s="195">
        <f>SUM(BK334:BK335)</f>
        <v>0</v>
      </c>
    </row>
    <row r="334" s="2" customFormat="1" ht="33" customHeight="1">
      <c r="A334" s="39"/>
      <c r="B334" s="40"/>
      <c r="C334" s="198" t="s">
        <v>466</v>
      </c>
      <c r="D334" s="198" t="s">
        <v>116</v>
      </c>
      <c r="E334" s="199" t="s">
        <v>467</v>
      </c>
      <c r="F334" s="200" t="s">
        <v>468</v>
      </c>
      <c r="G334" s="201" t="s">
        <v>119</v>
      </c>
      <c r="H334" s="202">
        <v>1</v>
      </c>
      <c r="I334" s="203"/>
      <c r="J334" s="204">
        <f>ROUND(I334*H334,2)</f>
        <v>0</v>
      </c>
      <c r="K334" s="200" t="s">
        <v>19</v>
      </c>
      <c r="L334" s="45"/>
      <c r="M334" s="205" t="s">
        <v>19</v>
      </c>
      <c r="N334" s="206" t="s">
        <v>43</v>
      </c>
      <c r="O334" s="85"/>
      <c r="P334" s="207">
        <f>O334*H334</f>
        <v>0</v>
      </c>
      <c r="Q334" s="207">
        <v>0</v>
      </c>
      <c r="R334" s="207">
        <f>Q334*H334</f>
        <v>0</v>
      </c>
      <c r="S334" s="207">
        <v>0</v>
      </c>
      <c r="T334" s="208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09" t="s">
        <v>461</v>
      </c>
      <c r="AT334" s="209" t="s">
        <v>116</v>
      </c>
      <c r="AU334" s="209" t="s">
        <v>79</v>
      </c>
      <c r="AY334" s="18" t="s">
        <v>113</v>
      </c>
      <c r="BE334" s="210">
        <f>IF(N334="základní",J334,0)</f>
        <v>0</v>
      </c>
      <c r="BF334" s="210">
        <f>IF(N334="snížená",J334,0)</f>
        <v>0</v>
      </c>
      <c r="BG334" s="210">
        <f>IF(N334="zákl. přenesená",J334,0)</f>
        <v>0</v>
      </c>
      <c r="BH334" s="210">
        <f>IF(N334="sníž. přenesená",J334,0)</f>
        <v>0</v>
      </c>
      <c r="BI334" s="210">
        <f>IF(N334="nulová",J334,0)</f>
        <v>0</v>
      </c>
      <c r="BJ334" s="18" t="s">
        <v>77</v>
      </c>
      <c r="BK334" s="210">
        <f>ROUND(I334*H334,2)</f>
        <v>0</v>
      </c>
      <c r="BL334" s="18" t="s">
        <v>461</v>
      </c>
      <c r="BM334" s="209" t="s">
        <v>469</v>
      </c>
    </row>
    <row r="335" s="2" customFormat="1">
      <c r="A335" s="39"/>
      <c r="B335" s="40"/>
      <c r="C335" s="41"/>
      <c r="D335" s="211" t="s">
        <v>122</v>
      </c>
      <c r="E335" s="41"/>
      <c r="F335" s="212" t="s">
        <v>468</v>
      </c>
      <c r="G335" s="41"/>
      <c r="H335" s="41"/>
      <c r="I335" s="213"/>
      <c r="J335" s="41"/>
      <c r="K335" s="41"/>
      <c r="L335" s="45"/>
      <c r="M335" s="214"/>
      <c r="N335" s="215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122</v>
      </c>
      <c r="AU335" s="18" t="s">
        <v>79</v>
      </c>
    </row>
    <row r="336" s="12" customFormat="1" ht="22.8" customHeight="1">
      <c r="A336" s="12"/>
      <c r="B336" s="182"/>
      <c r="C336" s="183"/>
      <c r="D336" s="184" t="s">
        <v>71</v>
      </c>
      <c r="E336" s="196" t="s">
        <v>470</v>
      </c>
      <c r="F336" s="196" t="s">
        <v>471</v>
      </c>
      <c r="G336" s="183"/>
      <c r="H336" s="183"/>
      <c r="I336" s="186"/>
      <c r="J336" s="197">
        <f>BK336</f>
        <v>0</v>
      </c>
      <c r="K336" s="183"/>
      <c r="L336" s="188"/>
      <c r="M336" s="189"/>
      <c r="N336" s="190"/>
      <c r="O336" s="190"/>
      <c r="P336" s="191">
        <f>SUM(P337:P338)</f>
        <v>0</v>
      </c>
      <c r="Q336" s="190"/>
      <c r="R336" s="191">
        <f>SUM(R337:R338)</f>
        <v>0</v>
      </c>
      <c r="S336" s="190"/>
      <c r="T336" s="192">
        <f>SUM(T337:T338)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93" t="s">
        <v>148</v>
      </c>
      <c r="AT336" s="194" t="s">
        <v>71</v>
      </c>
      <c r="AU336" s="194" t="s">
        <v>77</v>
      </c>
      <c r="AY336" s="193" t="s">
        <v>113</v>
      </c>
      <c r="BK336" s="195">
        <f>SUM(BK337:BK338)</f>
        <v>0</v>
      </c>
    </row>
    <row r="337" s="2" customFormat="1" ht="33" customHeight="1">
      <c r="A337" s="39"/>
      <c r="B337" s="40"/>
      <c r="C337" s="198" t="s">
        <v>472</v>
      </c>
      <c r="D337" s="198" t="s">
        <v>116</v>
      </c>
      <c r="E337" s="199" t="s">
        <v>473</v>
      </c>
      <c r="F337" s="200" t="s">
        <v>474</v>
      </c>
      <c r="G337" s="201" t="s">
        <v>119</v>
      </c>
      <c r="H337" s="202">
        <v>1</v>
      </c>
      <c r="I337" s="203"/>
      <c r="J337" s="204">
        <f>ROUND(I337*H337,2)</f>
        <v>0</v>
      </c>
      <c r="K337" s="200" t="s">
        <v>19</v>
      </c>
      <c r="L337" s="45"/>
      <c r="M337" s="205" t="s">
        <v>19</v>
      </c>
      <c r="N337" s="206" t="s">
        <v>43</v>
      </c>
      <c r="O337" s="85"/>
      <c r="P337" s="207">
        <f>O337*H337</f>
        <v>0</v>
      </c>
      <c r="Q337" s="207">
        <v>0</v>
      </c>
      <c r="R337" s="207">
        <f>Q337*H337</f>
        <v>0</v>
      </c>
      <c r="S337" s="207">
        <v>0</v>
      </c>
      <c r="T337" s="208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09" t="s">
        <v>461</v>
      </c>
      <c r="AT337" s="209" t="s">
        <v>116</v>
      </c>
      <c r="AU337" s="209" t="s">
        <v>79</v>
      </c>
      <c r="AY337" s="18" t="s">
        <v>113</v>
      </c>
      <c r="BE337" s="210">
        <f>IF(N337="základní",J337,0)</f>
        <v>0</v>
      </c>
      <c r="BF337" s="210">
        <f>IF(N337="snížená",J337,0)</f>
        <v>0</v>
      </c>
      <c r="BG337" s="210">
        <f>IF(N337="zákl. přenesená",J337,0)</f>
        <v>0</v>
      </c>
      <c r="BH337" s="210">
        <f>IF(N337="sníž. přenesená",J337,0)</f>
        <v>0</v>
      </c>
      <c r="BI337" s="210">
        <f>IF(N337="nulová",J337,0)</f>
        <v>0</v>
      </c>
      <c r="BJ337" s="18" t="s">
        <v>77</v>
      </c>
      <c r="BK337" s="210">
        <f>ROUND(I337*H337,2)</f>
        <v>0</v>
      </c>
      <c r="BL337" s="18" t="s">
        <v>461</v>
      </c>
      <c r="BM337" s="209" t="s">
        <v>475</v>
      </c>
    </row>
    <row r="338" s="2" customFormat="1">
      <c r="A338" s="39"/>
      <c r="B338" s="40"/>
      <c r="C338" s="41"/>
      <c r="D338" s="211" t="s">
        <v>122</v>
      </c>
      <c r="E338" s="41"/>
      <c r="F338" s="212" t="s">
        <v>476</v>
      </c>
      <c r="G338" s="41"/>
      <c r="H338" s="41"/>
      <c r="I338" s="213"/>
      <c r="J338" s="41"/>
      <c r="K338" s="41"/>
      <c r="L338" s="45"/>
      <c r="M338" s="214"/>
      <c r="N338" s="215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122</v>
      </c>
      <c r="AU338" s="18" t="s">
        <v>79</v>
      </c>
    </row>
    <row r="339" s="12" customFormat="1" ht="22.8" customHeight="1">
      <c r="A339" s="12"/>
      <c r="B339" s="182"/>
      <c r="C339" s="183"/>
      <c r="D339" s="184" t="s">
        <v>71</v>
      </c>
      <c r="E339" s="196" t="s">
        <v>477</v>
      </c>
      <c r="F339" s="196" t="s">
        <v>478</v>
      </c>
      <c r="G339" s="183"/>
      <c r="H339" s="183"/>
      <c r="I339" s="186"/>
      <c r="J339" s="197">
        <f>BK339</f>
        <v>0</v>
      </c>
      <c r="K339" s="183"/>
      <c r="L339" s="188"/>
      <c r="M339" s="189"/>
      <c r="N339" s="190"/>
      <c r="O339" s="190"/>
      <c r="P339" s="191">
        <f>SUM(P340:P341)</f>
        <v>0</v>
      </c>
      <c r="Q339" s="190"/>
      <c r="R339" s="191">
        <f>SUM(R340:R341)</f>
        <v>0</v>
      </c>
      <c r="S339" s="190"/>
      <c r="T339" s="192">
        <f>SUM(T340:T341)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93" t="s">
        <v>148</v>
      </c>
      <c r="AT339" s="194" t="s">
        <v>71</v>
      </c>
      <c r="AU339" s="194" t="s">
        <v>77</v>
      </c>
      <c r="AY339" s="193" t="s">
        <v>113</v>
      </c>
      <c r="BK339" s="195">
        <f>SUM(BK340:BK341)</f>
        <v>0</v>
      </c>
    </row>
    <row r="340" s="2" customFormat="1" ht="16.5" customHeight="1">
      <c r="A340" s="39"/>
      <c r="B340" s="40"/>
      <c r="C340" s="198" t="s">
        <v>479</v>
      </c>
      <c r="D340" s="198" t="s">
        <v>116</v>
      </c>
      <c r="E340" s="199" t="s">
        <v>480</v>
      </c>
      <c r="F340" s="200" t="s">
        <v>478</v>
      </c>
      <c r="G340" s="201" t="s">
        <v>119</v>
      </c>
      <c r="H340" s="202">
        <v>1</v>
      </c>
      <c r="I340" s="203"/>
      <c r="J340" s="204">
        <f>ROUND(I340*H340,2)</f>
        <v>0</v>
      </c>
      <c r="K340" s="200" t="s">
        <v>19</v>
      </c>
      <c r="L340" s="45"/>
      <c r="M340" s="205" t="s">
        <v>19</v>
      </c>
      <c r="N340" s="206" t="s">
        <v>43</v>
      </c>
      <c r="O340" s="85"/>
      <c r="P340" s="207">
        <f>O340*H340</f>
        <v>0</v>
      </c>
      <c r="Q340" s="207">
        <v>0</v>
      </c>
      <c r="R340" s="207">
        <f>Q340*H340</f>
        <v>0</v>
      </c>
      <c r="S340" s="207">
        <v>0</v>
      </c>
      <c r="T340" s="208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09" t="s">
        <v>461</v>
      </c>
      <c r="AT340" s="209" t="s">
        <v>116</v>
      </c>
      <c r="AU340" s="209" t="s">
        <v>79</v>
      </c>
      <c r="AY340" s="18" t="s">
        <v>113</v>
      </c>
      <c r="BE340" s="210">
        <f>IF(N340="základní",J340,0)</f>
        <v>0</v>
      </c>
      <c r="BF340" s="210">
        <f>IF(N340="snížená",J340,0)</f>
        <v>0</v>
      </c>
      <c r="BG340" s="210">
        <f>IF(N340="zákl. přenesená",J340,0)</f>
        <v>0</v>
      </c>
      <c r="BH340" s="210">
        <f>IF(N340="sníž. přenesená",J340,0)</f>
        <v>0</v>
      </c>
      <c r="BI340" s="210">
        <f>IF(N340="nulová",J340,0)</f>
        <v>0</v>
      </c>
      <c r="BJ340" s="18" t="s">
        <v>77</v>
      </c>
      <c r="BK340" s="210">
        <f>ROUND(I340*H340,2)</f>
        <v>0</v>
      </c>
      <c r="BL340" s="18" t="s">
        <v>461</v>
      </c>
      <c r="BM340" s="209" t="s">
        <v>481</v>
      </c>
    </row>
    <row r="341" s="2" customFormat="1">
      <c r="A341" s="39"/>
      <c r="B341" s="40"/>
      <c r="C341" s="41"/>
      <c r="D341" s="211" t="s">
        <v>122</v>
      </c>
      <c r="E341" s="41"/>
      <c r="F341" s="212" t="s">
        <v>482</v>
      </c>
      <c r="G341" s="41"/>
      <c r="H341" s="41"/>
      <c r="I341" s="213"/>
      <c r="J341" s="41"/>
      <c r="K341" s="41"/>
      <c r="L341" s="45"/>
      <c r="M341" s="272"/>
      <c r="N341" s="273"/>
      <c r="O341" s="274"/>
      <c r="P341" s="274"/>
      <c r="Q341" s="274"/>
      <c r="R341" s="274"/>
      <c r="S341" s="274"/>
      <c r="T341" s="275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122</v>
      </c>
      <c r="AU341" s="18" t="s">
        <v>79</v>
      </c>
    </row>
    <row r="342" s="2" customFormat="1" ht="6.96" customHeight="1">
      <c r="A342" s="39"/>
      <c r="B342" s="60"/>
      <c r="C342" s="61"/>
      <c r="D342" s="61"/>
      <c r="E342" s="61"/>
      <c r="F342" s="61"/>
      <c r="G342" s="61"/>
      <c r="H342" s="61"/>
      <c r="I342" s="61"/>
      <c r="J342" s="61"/>
      <c r="K342" s="61"/>
      <c r="L342" s="45"/>
      <c r="M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</row>
  </sheetData>
  <sheetProtection sheet="1" autoFilter="0" formatColumns="0" formatRows="0" objects="1" scenarios="1" spinCount="100000" saltValue="wJEZ8rj+XgcPJmE6+A6aaKYkBLIjU5DMRibm6oRO9NAq2rccUyywwqtRQy00wkdgtkTnqDVRCVg78Vr+M4sNuQ==" hashValue="eGeOtsZ7xuHLBQ/aQsus2kVKvzUoxTuEGitV7HFxaG2EabqqniyQHm6KQcqHc6wkBTqn8/9Pcenfe1ZYFcCqSA==" algorithmName="SHA-512" password="CC35"/>
  <autoFilter ref="C85:K341"/>
  <mergeCells count="6">
    <mergeCell ref="E7:H7"/>
    <mergeCell ref="E16:H16"/>
    <mergeCell ref="E25:H25"/>
    <mergeCell ref="E46:H46"/>
    <mergeCell ref="E78:H78"/>
    <mergeCell ref="L2:V2"/>
  </mergeCells>
  <hyperlinks>
    <hyperlink ref="F95" r:id="rId1" display="https://podminky.urs.cz/item/CS_URS_2025_01/417321515"/>
    <hyperlink ref="F99" r:id="rId2" display="https://podminky.urs.cz/item/CS_URS_2025_01/417351115"/>
    <hyperlink ref="F103" r:id="rId3" display="https://podminky.urs.cz/item/CS_URS_2025_01/417351116"/>
    <hyperlink ref="F106" r:id="rId4" display="https://podminky.urs.cz/item/CS_URS_2025_01/417362021"/>
    <hyperlink ref="F111" r:id="rId5" display="https://podminky.urs.cz/item/CS_URS_2025_01/941111111"/>
    <hyperlink ref="F115" r:id="rId6" display="https://podminky.urs.cz/item/CS_URS_2025_01/941111211"/>
    <hyperlink ref="F119" r:id="rId7" display="https://podminky.urs.cz/item/CS_URS_2025_01/941111811"/>
    <hyperlink ref="F122" r:id="rId8" display="https://podminky.urs.cz/item/CS_URS_2025_01/944511111"/>
    <hyperlink ref="F125" r:id="rId9" display="https://podminky.urs.cz/item/CS_URS_2025_01/944511211"/>
    <hyperlink ref="F129" r:id="rId10" display="https://podminky.urs.cz/item/CS_URS_2025_01/944511811"/>
    <hyperlink ref="F132" r:id="rId11" display="https://podminky.urs.cz/item/CS_URS_2025_01/949101112"/>
    <hyperlink ref="F136" r:id="rId12" display="https://podminky.urs.cz/item/CS_URS_2025_01/962032230"/>
    <hyperlink ref="F140" r:id="rId13" display="https://podminky.urs.cz/item/CS_URS_2025_01/971033471"/>
    <hyperlink ref="F144" r:id="rId14" display="https://podminky.urs.cz/item/CS_URS_2025_01/971033561"/>
    <hyperlink ref="F155" r:id="rId15" display="https://podminky.urs.cz/item/CS_URS_2025_01/997013112"/>
    <hyperlink ref="F158" r:id="rId16" display="https://podminky.urs.cz/item/CS_URS_2025_01/997013501"/>
    <hyperlink ref="F161" r:id="rId17" display="https://podminky.urs.cz/item/CS_URS_2025_01/997013509"/>
    <hyperlink ref="F165" r:id="rId18" display="https://podminky.urs.cz/item/CS_URS_2025_01/997013811"/>
    <hyperlink ref="F168" r:id="rId19" display="https://podminky.urs.cz/item/CS_URS_2025_01/997013871"/>
    <hyperlink ref="F174" r:id="rId20" display="https://podminky.urs.cz/item/CS_URS_2025_01/762331813"/>
    <hyperlink ref="F177" r:id="rId21" display="https://podminky.urs.cz/item/CS_URS_2025_01/762331814"/>
    <hyperlink ref="F180" r:id="rId22" display="https://podminky.urs.cz/item/CS_URS_2025_01/762331815"/>
    <hyperlink ref="F183" r:id="rId23" display="https://podminky.urs.cz/item/CS_URS_2025_01/762332533"/>
    <hyperlink ref="F245" r:id="rId24" display="https://podminky.urs.cz/item/CS_URS_2025_01/762332534"/>
    <hyperlink ref="F263" r:id="rId25" display="https://podminky.urs.cz/item/CS_URS_2025_01/762332633"/>
    <hyperlink ref="F277" r:id="rId26" display="https://podminky.urs.cz/item/CS_URS_2025_01/762332635"/>
    <hyperlink ref="F286" r:id="rId27" display="https://podminky.urs.cz/item/CS_URS_2025_01/762395000"/>
    <hyperlink ref="F290" r:id="rId28" display="https://podminky.urs.cz/item/CS_URS_2025_01/762522811"/>
    <hyperlink ref="F293" r:id="rId29" display="https://podminky.urs.cz/item/CS_URS_2025_01/762523104"/>
    <hyperlink ref="F299" r:id="rId30" display="https://podminky.urs.cz/item/CS_URS_2025_01/762526110"/>
    <hyperlink ref="F306" r:id="rId31" display="https://podminky.urs.cz/item/CS_URS_2025_01/762595001"/>
    <hyperlink ref="F313" r:id="rId32" display="https://podminky.urs.cz/item/CS_URS_2025_01/998762102"/>
    <hyperlink ref="F317" r:id="rId33" display="https://podminky.urs.cz/item/CS_URS_2025_01/783201403"/>
    <hyperlink ref="F327" r:id="rId34" display="https://podminky.urs.cz/item/CS_URS_2025_01/783223021"/>
    <hyperlink ref="F332" r:id="rId35" display="https://podminky.urs.cz/item/CS_URS_2025_01/03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6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Radka Valová</dc:creator>
  <cp:lastModifiedBy>Radka Valová</cp:lastModifiedBy>
  <dcterms:created xsi:type="dcterms:W3CDTF">2025-05-08T06:09:39Z</dcterms:created>
  <dcterms:modified xsi:type="dcterms:W3CDTF">2025-05-08T06:09:40Z</dcterms:modified>
</cp:coreProperties>
</file>