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4-5-17 - Stavební úpravy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'24-5-17 - Stavební úpravy...'!$C$128:$K$345</definedName>
    <definedName name="_xlnm.Print_Area" localSheetId="1">'24-5-17 - Stavební úpravy...'!$C$4:$J$76,'24-5-17 - Stavební úpravy...'!$C$82:$J$112,'24-5-17 - Stavební úpravy...'!$C$118:$K$345</definedName>
    <definedName name="_xlnm.Print_Titles" localSheetId="1">'24-5-17 - Stavební úpravy...'!$128:$128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345"/>
  <c r="BH345"/>
  <c r="BG345"/>
  <c r="BE345"/>
  <c r="T345"/>
  <c r="T344"/>
  <c r="T343"/>
  <c r="R345"/>
  <c r="R344"/>
  <c r="R343"/>
  <c r="P345"/>
  <c r="P344"/>
  <c r="P343"/>
  <c r="BK345"/>
  <c r="BK344"/>
  <c r="J344"/>
  <c r="BK343"/>
  <c r="J343"/>
  <c r="J345"/>
  <c r="BF345"/>
  <c r="J111"/>
  <c r="J110"/>
  <c r="BI342"/>
  <c r="BH342"/>
  <c r="BG342"/>
  <c r="BE342"/>
  <c r="T342"/>
  <c r="R342"/>
  <c r="P342"/>
  <c r="BK342"/>
  <c r="J342"/>
  <c r="BF342"/>
  <c r="BI341"/>
  <c r="BH341"/>
  <c r="BG341"/>
  <c r="BE341"/>
  <c r="T341"/>
  <c r="R341"/>
  <c r="P341"/>
  <c r="BK341"/>
  <c r="J341"/>
  <c r="BF341"/>
  <c r="BI340"/>
  <c r="BH340"/>
  <c r="BG340"/>
  <c r="BE340"/>
  <c r="T340"/>
  <c r="R340"/>
  <c r="P340"/>
  <c r="BK340"/>
  <c r="J340"/>
  <c r="BF340"/>
  <c r="BI339"/>
  <c r="BH339"/>
  <c r="BG339"/>
  <c r="BE339"/>
  <c r="T339"/>
  <c r="R339"/>
  <c r="P339"/>
  <c r="BK339"/>
  <c r="J339"/>
  <c r="BF339"/>
  <c r="BI338"/>
  <c r="BH338"/>
  <c r="BG338"/>
  <c r="BE338"/>
  <c r="T338"/>
  <c r="R338"/>
  <c r="P338"/>
  <c r="BK338"/>
  <c r="J338"/>
  <c r="BF338"/>
  <c r="BI337"/>
  <c r="BH337"/>
  <c r="BG337"/>
  <c r="BE337"/>
  <c r="T337"/>
  <c r="R337"/>
  <c r="P337"/>
  <c r="BK337"/>
  <c r="J337"/>
  <c r="BF337"/>
  <c r="BI336"/>
  <c r="BH336"/>
  <c r="BG336"/>
  <c r="BE336"/>
  <c r="T336"/>
  <c r="R336"/>
  <c r="P336"/>
  <c r="BK336"/>
  <c r="J336"/>
  <c r="BF336"/>
  <c r="BI335"/>
  <c r="BH335"/>
  <c r="BG335"/>
  <c r="BE335"/>
  <c r="T335"/>
  <c r="R335"/>
  <c r="P335"/>
  <c r="BK335"/>
  <c r="J335"/>
  <c r="BF335"/>
  <c r="BI334"/>
  <c r="BH334"/>
  <c r="BG334"/>
  <c r="BE334"/>
  <c r="T334"/>
  <c r="T333"/>
  <c r="R334"/>
  <c r="R333"/>
  <c r="P334"/>
  <c r="P333"/>
  <c r="BK334"/>
  <c r="BK333"/>
  <c r="J333"/>
  <c r="J334"/>
  <c r="BF334"/>
  <c r="J109"/>
  <c r="BI332"/>
  <c r="BH332"/>
  <c r="BG332"/>
  <c r="BE332"/>
  <c r="T332"/>
  <c r="R332"/>
  <c r="P332"/>
  <c r="BK332"/>
  <c r="J332"/>
  <c r="BF332"/>
  <c r="BI331"/>
  <c r="BH331"/>
  <c r="BG331"/>
  <c r="BE331"/>
  <c r="T331"/>
  <c r="R331"/>
  <c r="P331"/>
  <c r="BK331"/>
  <c r="J331"/>
  <c r="BF331"/>
  <c r="BI330"/>
  <c r="BH330"/>
  <c r="BG330"/>
  <c r="BE330"/>
  <c r="T330"/>
  <c r="R330"/>
  <c r="P330"/>
  <c r="BK330"/>
  <c r="J330"/>
  <c r="BF330"/>
  <c r="BI329"/>
  <c r="BH329"/>
  <c r="BG329"/>
  <c r="BE329"/>
  <c r="T329"/>
  <c r="R329"/>
  <c r="P329"/>
  <c r="BK329"/>
  <c r="J329"/>
  <c r="BF329"/>
  <c r="BI328"/>
  <c r="BH328"/>
  <c r="BG328"/>
  <c r="BE328"/>
  <c r="T328"/>
  <c r="R328"/>
  <c r="P328"/>
  <c r="BK328"/>
  <c r="J328"/>
  <c r="BF328"/>
  <c r="BI327"/>
  <c r="BH327"/>
  <c r="BG327"/>
  <c r="BE327"/>
  <c r="T327"/>
  <c r="R327"/>
  <c r="P327"/>
  <c r="BK327"/>
  <c r="J327"/>
  <c r="BF327"/>
  <c r="BI326"/>
  <c r="BH326"/>
  <c r="BG326"/>
  <c r="BE326"/>
  <c r="T326"/>
  <c r="T325"/>
  <c r="T324"/>
  <c r="R326"/>
  <c r="R325"/>
  <c r="R324"/>
  <c r="P326"/>
  <c r="P325"/>
  <c r="P324"/>
  <c r="BK326"/>
  <c r="BK325"/>
  <c r="J325"/>
  <c r="BK324"/>
  <c r="J324"/>
  <c r="J326"/>
  <c r="BF326"/>
  <c r="J108"/>
  <c r="J107"/>
  <c r="BI323"/>
  <c r="BH323"/>
  <c r="BG323"/>
  <c r="BE323"/>
  <c r="T323"/>
  <c r="R323"/>
  <c r="P323"/>
  <c r="BK323"/>
  <c r="J323"/>
  <c r="BF323"/>
  <c r="BI322"/>
  <c r="BH322"/>
  <c r="BG322"/>
  <c r="BE322"/>
  <c r="T322"/>
  <c r="R322"/>
  <c r="P322"/>
  <c r="BK322"/>
  <c r="J322"/>
  <c r="BF322"/>
  <c r="BI321"/>
  <c r="BH321"/>
  <c r="BG321"/>
  <c r="BE321"/>
  <c r="T321"/>
  <c r="R321"/>
  <c r="P321"/>
  <c r="BK321"/>
  <c r="J321"/>
  <c r="BF321"/>
  <c r="BI320"/>
  <c r="BH320"/>
  <c r="BG320"/>
  <c r="BE320"/>
  <c r="T320"/>
  <c r="R320"/>
  <c r="P320"/>
  <c r="BK320"/>
  <c r="J320"/>
  <c r="BF320"/>
  <c r="BI319"/>
  <c r="BH319"/>
  <c r="BG319"/>
  <c r="BE319"/>
  <c r="T319"/>
  <c r="R319"/>
  <c r="P319"/>
  <c r="BK319"/>
  <c r="J319"/>
  <c r="BF319"/>
  <c r="BI318"/>
  <c r="BH318"/>
  <c r="BG318"/>
  <c r="BE318"/>
  <c r="T318"/>
  <c r="R318"/>
  <c r="P318"/>
  <c r="BK318"/>
  <c r="J318"/>
  <c r="BF318"/>
  <c r="BI317"/>
  <c r="BH317"/>
  <c r="BG317"/>
  <c r="BE317"/>
  <c r="T317"/>
  <c r="R317"/>
  <c r="P317"/>
  <c r="BK317"/>
  <c r="J317"/>
  <c r="BF317"/>
  <c r="BI316"/>
  <c r="BH316"/>
  <c r="BG316"/>
  <c r="BE316"/>
  <c r="T316"/>
  <c r="R316"/>
  <c r="P316"/>
  <c r="BK316"/>
  <c r="J316"/>
  <c r="BF316"/>
  <c r="BI315"/>
  <c r="BH315"/>
  <c r="BG315"/>
  <c r="BE315"/>
  <c r="T315"/>
  <c r="R315"/>
  <c r="P315"/>
  <c r="BK315"/>
  <c r="J315"/>
  <c r="BF315"/>
  <c r="BI314"/>
  <c r="BH314"/>
  <c r="BG314"/>
  <c r="BE314"/>
  <c r="T314"/>
  <c r="R314"/>
  <c r="P314"/>
  <c r="BK314"/>
  <c r="J314"/>
  <c r="BF314"/>
  <c r="BI313"/>
  <c r="BH313"/>
  <c r="BG313"/>
  <c r="BE313"/>
  <c r="T313"/>
  <c r="R313"/>
  <c r="P313"/>
  <c r="BK313"/>
  <c r="J313"/>
  <c r="BF313"/>
  <c r="BI312"/>
  <c r="BH312"/>
  <c r="BG312"/>
  <c r="BE312"/>
  <c r="T312"/>
  <c r="T311"/>
  <c r="R312"/>
  <c r="R311"/>
  <c r="P312"/>
  <c r="P311"/>
  <c r="BK312"/>
  <c r="BK311"/>
  <c r="J311"/>
  <c r="J312"/>
  <c r="BF312"/>
  <c r="J106"/>
  <c r="BI310"/>
  <c r="BH310"/>
  <c r="BG310"/>
  <c r="BE310"/>
  <c r="T310"/>
  <c r="R310"/>
  <c r="P310"/>
  <c r="BK310"/>
  <c r="J310"/>
  <c r="BF310"/>
  <c r="BI309"/>
  <c r="BH309"/>
  <c r="BG309"/>
  <c r="BE309"/>
  <c r="T309"/>
  <c r="R309"/>
  <c r="P309"/>
  <c r="BK309"/>
  <c r="J309"/>
  <c r="BF309"/>
  <c r="BI308"/>
  <c r="BH308"/>
  <c r="BG308"/>
  <c r="BE308"/>
  <c r="T308"/>
  <c r="R308"/>
  <c r="P308"/>
  <c r="BK308"/>
  <c r="J308"/>
  <c r="BF308"/>
  <c r="BI307"/>
  <c r="BH307"/>
  <c r="BG307"/>
  <c r="BE307"/>
  <c r="T307"/>
  <c r="R307"/>
  <c r="P307"/>
  <c r="BK307"/>
  <c r="J307"/>
  <c r="BF307"/>
  <c r="BI306"/>
  <c r="BH306"/>
  <c r="BG306"/>
  <c r="BE306"/>
  <c r="T306"/>
  <c r="R306"/>
  <c r="P306"/>
  <c r="BK306"/>
  <c r="J306"/>
  <c r="BF306"/>
  <c r="BI305"/>
  <c r="BH305"/>
  <c r="BG305"/>
  <c r="BE305"/>
  <c r="T305"/>
  <c r="R305"/>
  <c r="P305"/>
  <c r="BK305"/>
  <c r="J305"/>
  <c r="BF305"/>
  <c r="BI304"/>
  <c r="BH304"/>
  <c r="BG304"/>
  <c r="BE304"/>
  <c r="T304"/>
  <c r="R304"/>
  <c r="P304"/>
  <c r="BK304"/>
  <c r="J304"/>
  <c r="BF304"/>
  <c r="BI303"/>
  <c r="BH303"/>
  <c r="BG303"/>
  <c r="BE303"/>
  <c r="T303"/>
  <c r="R303"/>
  <c r="P303"/>
  <c r="BK303"/>
  <c r="J303"/>
  <c r="BF303"/>
  <c r="BI302"/>
  <c r="BH302"/>
  <c r="BG302"/>
  <c r="BE302"/>
  <c r="T302"/>
  <c r="R302"/>
  <c r="P302"/>
  <c r="BK302"/>
  <c r="J302"/>
  <c r="BF302"/>
  <c r="BI301"/>
  <c r="BH301"/>
  <c r="BG301"/>
  <c r="BE301"/>
  <c r="T301"/>
  <c r="R301"/>
  <c r="P301"/>
  <c r="BK301"/>
  <c r="J301"/>
  <c r="BF301"/>
  <c r="BI300"/>
  <c r="BH300"/>
  <c r="BG300"/>
  <c r="BE300"/>
  <c r="T300"/>
  <c r="R300"/>
  <c r="P300"/>
  <c r="BK300"/>
  <c r="J300"/>
  <c r="BF300"/>
  <c r="BI299"/>
  <c r="BH299"/>
  <c r="BG299"/>
  <c r="BE299"/>
  <c r="T299"/>
  <c r="R299"/>
  <c r="P299"/>
  <c r="BK299"/>
  <c r="J299"/>
  <c r="BF299"/>
  <c r="BI298"/>
  <c r="BH298"/>
  <c r="BG298"/>
  <c r="BE298"/>
  <c r="T298"/>
  <c r="R298"/>
  <c r="P298"/>
  <c r="BK298"/>
  <c r="J298"/>
  <c r="BF298"/>
  <c r="BI297"/>
  <c r="BH297"/>
  <c r="BG297"/>
  <c r="BE297"/>
  <c r="T297"/>
  <c r="R297"/>
  <c r="P297"/>
  <c r="BK297"/>
  <c r="J297"/>
  <c r="BF297"/>
  <c r="BI296"/>
  <c r="BH296"/>
  <c r="BG296"/>
  <c r="BE296"/>
  <c r="T296"/>
  <c r="R296"/>
  <c r="P296"/>
  <c r="BK296"/>
  <c r="J296"/>
  <c r="BF296"/>
  <c r="BI295"/>
  <c r="BH295"/>
  <c r="BG295"/>
  <c r="BE295"/>
  <c r="T295"/>
  <c r="T294"/>
  <c r="R295"/>
  <c r="R294"/>
  <c r="P295"/>
  <c r="P294"/>
  <c r="BK295"/>
  <c r="BK294"/>
  <c r="J294"/>
  <c r="J295"/>
  <c r="BF295"/>
  <c r="J105"/>
  <c r="BI293"/>
  <c r="BH293"/>
  <c r="BG293"/>
  <c r="BE293"/>
  <c r="T293"/>
  <c r="R293"/>
  <c r="P293"/>
  <c r="BK293"/>
  <c r="J293"/>
  <c r="BF293"/>
  <c r="BI292"/>
  <c r="BH292"/>
  <c r="BG292"/>
  <c r="BE292"/>
  <c r="T292"/>
  <c r="R292"/>
  <c r="P292"/>
  <c r="BK292"/>
  <c r="J292"/>
  <c r="BF292"/>
  <c r="BI291"/>
  <c r="BH291"/>
  <c r="BG291"/>
  <c r="BE291"/>
  <c r="T291"/>
  <c r="R291"/>
  <c r="P291"/>
  <c r="BK291"/>
  <c r="J291"/>
  <c r="BF291"/>
  <c r="BI290"/>
  <c r="BH290"/>
  <c r="BG290"/>
  <c r="BE290"/>
  <c r="T290"/>
  <c r="R290"/>
  <c r="P290"/>
  <c r="BK290"/>
  <c r="J290"/>
  <c r="BF290"/>
  <c r="BI289"/>
  <c r="BH289"/>
  <c r="BG289"/>
  <c r="BE289"/>
  <c r="T289"/>
  <c r="R289"/>
  <c r="P289"/>
  <c r="BK289"/>
  <c r="J289"/>
  <c r="BF289"/>
  <c r="BI288"/>
  <c r="BH288"/>
  <c r="BG288"/>
  <c r="BE288"/>
  <c r="T288"/>
  <c r="R288"/>
  <c r="P288"/>
  <c r="BK288"/>
  <c r="J288"/>
  <c r="BF288"/>
  <c r="BI287"/>
  <c r="BH287"/>
  <c r="BG287"/>
  <c r="BE287"/>
  <c r="T287"/>
  <c r="R287"/>
  <c r="P287"/>
  <c r="BK287"/>
  <c r="J287"/>
  <c r="BF287"/>
  <c r="BI286"/>
  <c r="BH286"/>
  <c r="BG286"/>
  <c r="BE286"/>
  <c r="T286"/>
  <c r="R286"/>
  <c r="P286"/>
  <c r="BK286"/>
  <c r="J286"/>
  <c r="BF286"/>
  <c r="BI285"/>
  <c r="BH285"/>
  <c r="BG285"/>
  <c r="BE285"/>
  <c r="T285"/>
  <c r="R285"/>
  <c r="P285"/>
  <c r="BK285"/>
  <c r="J285"/>
  <c r="BF285"/>
  <c r="BI284"/>
  <c r="BH284"/>
  <c r="BG284"/>
  <c r="BE284"/>
  <c r="T284"/>
  <c r="R284"/>
  <c r="P284"/>
  <c r="BK284"/>
  <c r="J284"/>
  <c r="BF284"/>
  <c r="BI283"/>
  <c r="BH283"/>
  <c r="BG283"/>
  <c r="BE283"/>
  <c r="T283"/>
  <c r="R283"/>
  <c r="P283"/>
  <c r="BK283"/>
  <c r="J283"/>
  <c r="BF283"/>
  <c r="BI282"/>
  <c r="BH282"/>
  <c r="BG282"/>
  <c r="BE282"/>
  <c r="T282"/>
  <c r="R282"/>
  <c r="P282"/>
  <c r="BK282"/>
  <c r="J282"/>
  <c r="BF282"/>
  <c r="BI281"/>
  <c r="BH281"/>
  <c r="BG281"/>
  <c r="BE281"/>
  <c r="T281"/>
  <c r="R281"/>
  <c r="P281"/>
  <c r="BK281"/>
  <c r="J281"/>
  <c r="BF281"/>
  <c r="BI280"/>
  <c r="BH280"/>
  <c r="BG280"/>
  <c r="BE280"/>
  <c r="T280"/>
  <c r="R280"/>
  <c r="P280"/>
  <c r="BK280"/>
  <c r="J280"/>
  <c r="BF280"/>
  <c r="BI279"/>
  <c r="BH279"/>
  <c r="BG279"/>
  <c r="BE279"/>
  <c r="T279"/>
  <c r="R279"/>
  <c r="P279"/>
  <c r="BK279"/>
  <c r="J279"/>
  <c r="BF279"/>
  <c r="BI278"/>
  <c r="BH278"/>
  <c r="BG278"/>
  <c r="BE278"/>
  <c r="T278"/>
  <c r="R278"/>
  <c r="P278"/>
  <c r="BK278"/>
  <c r="J278"/>
  <c r="BF278"/>
  <c r="BI277"/>
  <c r="BH277"/>
  <c r="BG277"/>
  <c r="BE277"/>
  <c r="T277"/>
  <c r="R277"/>
  <c r="P277"/>
  <c r="BK277"/>
  <c r="J277"/>
  <c r="BF277"/>
  <c r="BI276"/>
  <c r="BH276"/>
  <c r="BG276"/>
  <c r="BE276"/>
  <c r="T276"/>
  <c r="R276"/>
  <c r="P276"/>
  <c r="BK276"/>
  <c r="J276"/>
  <c r="BF276"/>
  <c r="BI275"/>
  <c r="BH275"/>
  <c r="BG275"/>
  <c r="BE275"/>
  <c r="T275"/>
  <c r="R275"/>
  <c r="P275"/>
  <c r="BK275"/>
  <c r="J275"/>
  <c r="BF275"/>
  <c r="BI274"/>
  <c r="BH274"/>
  <c r="BG274"/>
  <c r="BE274"/>
  <c r="T274"/>
  <c r="R274"/>
  <c r="P274"/>
  <c r="BK274"/>
  <c r="J274"/>
  <c r="BF274"/>
  <c r="BI273"/>
  <c r="BH273"/>
  <c r="BG273"/>
  <c r="BE273"/>
  <c r="T273"/>
  <c r="R273"/>
  <c r="P273"/>
  <c r="BK273"/>
  <c r="J273"/>
  <c r="BF273"/>
  <c r="BI272"/>
  <c r="BH272"/>
  <c r="BG272"/>
  <c r="BE272"/>
  <c r="T272"/>
  <c r="R272"/>
  <c r="P272"/>
  <c r="BK272"/>
  <c r="J272"/>
  <c r="BF272"/>
  <c r="BI271"/>
  <c r="BH271"/>
  <c r="BG271"/>
  <c r="BE271"/>
  <c r="T271"/>
  <c r="R271"/>
  <c r="P271"/>
  <c r="BK271"/>
  <c r="J271"/>
  <c r="BF271"/>
  <c r="BI270"/>
  <c r="BH270"/>
  <c r="BG270"/>
  <c r="BE270"/>
  <c r="T270"/>
  <c r="R270"/>
  <c r="P270"/>
  <c r="BK270"/>
  <c r="J270"/>
  <c r="BF270"/>
  <c r="BI269"/>
  <c r="BH269"/>
  <c r="BG269"/>
  <c r="BE269"/>
  <c r="T269"/>
  <c r="R269"/>
  <c r="P269"/>
  <c r="BK269"/>
  <c r="J269"/>
  <c r="BF269"/>
  <c r="BI268"/>
  <c r="BH268"/>
  <c r="BG268"/>
  <c r="BE268"/>
  <c r="T268"/>
  <c r="R268"/>
  <c r="P268"/>
  <c r="BK268"/>
  <c r="J268"/>
  <c r="BF268"/>
  <c r="BI267"/>
  <c r="BH267"/>
  <c r="BG267"/>
  <c r="BE267"/>
  <c r="T267"/>
  <c r="R267"/>
  <c r="P267"/>
  <c r="BK267"/>
  <c r="J267"/>
  <c r="BF267"/>
  <c r="BI266"/>
  <c r="BH266"/>
  <c r="BG266"/>
  <c r="BE266"/>
  <c r="T266"/>
  <c r="R266"/>
  <c r="P266"/>
  <c r="BK266"/>
  <c r="J266"/>
  <c r="BF266"/>
  <c r="BI265"/>
  <c r="BH265"/>
  <c r="BG265"/>
  <c r="BE265"/>
  <c r="T265"/>
  <c r="R265"/>
  <c r="P265"/>
  <c r="BK265"/>
  <c r="J265"/>
  <c r="BF265"/>
  <c r="BI264"/>
  <c r="BH264"/>
  <c r="BG264"/>
  <c r="BE264"/>
  <c r="T264"/>
  <c r="R264"/>
  <c r="P264"/>
  <c r="BK264"/>
  <c r="J264"/>
  <c r="BF264"/>
  <c r="BI263"/>
  <c r="BH263"/>
  <c r="BG263"/>
  <c r="BE263"/>
  <c r="T263"/>
  <c r="R263"/>
  <c r="P263"/>
  <c r="BK263"/>
  <c r="J263"/>
  <c r="BF263"/>
  <c r="BI262"/>
  <c r="BH262"/>
  <c r="BG262"/>
  <c r="BE262"/>
  <c r="T262"/>
  <c r="R262"/>
  <c r="P262"/>
  <c r="BK262"/>
  <c r="J262"/>
  <c r="BF262"/>
  <c r="BI261"/>
  <c r="BH261"/>
  <c r="BG261"/>
  <c r="BE261"/>
  <c r="T261"/>
  <c r="T260"/>
  <c r="R261"/>
  <c r="R260"/>
  <c r="P261"/>
  <c r="P260"/>
  <c r="BK261"/>
  <c r="BK260"/>
  <c r="J260"/>
  <c r="J261"/>
  <c r="BF261"/>
  <c r="J104"/>
  <c r="BI259"/>
  <c r="BH259"/>
  <c r="BG259"/>
  <c r="BE259"/>
  <c r="T259"/>
  <c r="R259"/>
  <c r="P259"/>
  <c r="BK259"/>
  <c r="J259"/>
  <c r="BF259"/>
  <c r="BI258"/>
  <c r="BH258"/>
  <c r="BG258"/>
  <c r="BE258"/>
  <c r="T258"/>
  <c r="R258"/>
  <c r="P258"/>
  <c r="BK258"/>
  <c r="J258"/>
  <c r="BF258"/>
  <c r="BI257"/>
  <c r="BH257"/>
  <c r="BG257"/>
  <c r="BE257"/>
  <c r="T257"/>
  <c r="R257"/>
  <c r="P257"/>
  <c r="BK257"/>
  <c r="J257"/>
  <c r="BF257"/>
  <c r="BI256"/>
  <c r="BH256"/>
  <c r="BG256"/>
  <c r="BE256"/>
  <c r="T256"/>
  <c r="R256"/>
  <c r="P256"/>
  <c r="BK256"/>
  <c r="J256"/>
  <c r="BF256"/>
  <c r="BI255"/>
  <c r="BH255"/>
  <c r="BG255"/>
  <c r="BE255"/>
  <c r="T255"/>
  <c r="R255"/>
  <c r="P255"/>
  <c r="BK255"/>
  <c r="J255"/>
  <c r="BF255"/>
  <c r="BI254"/>
  <c r="BH254"/>
  <c r="BG254"/>
  <c r="BE254"/>
  <c r="T254"/>
  <c r="R254"/>
  <c r="P254"/>
  <c r="BK254"/>
  <c r="J254"/>
  <c r="BF254"/>
  <c r="BI253"/>
  <c r="BH253"/>
  <c r="BG253"/>
  <c r="BE253"/>
  <c r="T253"/>
  <c r="R253"/>
  <c r="P253"/>
  <c r="BK253"/>
  <c r="J253"/>
  <c r="BF253"/>
  <c r="BI252"/>
  <c r="BH252"/>
  <c r="BG252"/>
  <c r="BE252"/>
  <c r="T252"/>
  <c r="R252"/>
  <c r="P252"/>
  <c r="BK252"/>
  <c r="J252"/>
  <c r="BF252"/>
  <c r="BI251"/>
  <c r="BH251"/>
  <c r="BG251"/>
  <c r="BE251"/>
  <c r="T251"/>
  <c r="R251"/>
  <c r="P251"/>
  <c r="BK251"/>
  <c r="J251"/>
  <c r="BF251"/>
  <c r="BI250"/>
  <c r="BH250"/>
  <c r="BG250"/>
  <c r="BE250"/>
  <c r="T250"/>
  <c r="R250"/>
  <c r="P250"/>
  <c r="BK250"/>
  <c r="J250"/>
  <c r="BF250"/>
  <c r="BI249"/>
  <c r="BH249"/>
  <c r="BG249"/>
  <c r="BE249"/>
  <c r="T249"/>
  <c r="R249"/>
  <c r="P249"/>
  <c r="BK249"/>
  <c r="J249"/>
  <c r="BF249"/>
  <c r="BI248"/>
  <c r="BH248"/>
  <c r="BG248"/>
  <c r="BE248"/>
  <c r="T248"/>
  <c r="R248"/>
  <c r="P248"/>
  <c r="BK248"/>
  <c r="J248"/>
  <c r="BF248"/>
  <c r="BI247"/>
  <c r="BH247"/>
  <c r="BG247"/>
  <c r="BE247"/>
  <c r="T247"/>
  <c r="R247"/>
  <c r="P247"/>
  <c r="BK247"/>
  <c r="J247"/>
  <c r="BF247"/>
  <c r="BI246"/>
  <c r="BH246"/>
  <c r="BG246"/>
  <c r="BE246"/>
  <c r="T246"/>
  <c r="T245"/>
  <c r="R246"/>
  <c r="R245"/>
  <c r="P246"/>
  <c r="P245"/>
  <c r="BK246"/>
  <c r="BK245"/>
  <c r="J245"/>
  <c r="J246"/>
  <c r="BF246"/>
  <c r="J103"/>
  <c r="BI244"/>
  <c r="BH244"/>
  <c r="BG244"/>
  <c r="BE244"/>
  <c r="T244"/>
  <c r="R244"/>
  <c r="P244"/>
  <c r="BK244"/>
  <c r="J244"/>
  <c r="BF244"/>
  <c r="BI243"/>
  <c r="BH243"/>
  <c r="BG243"/>
  <c r="BE243"/>
  <c r="T243"/>
  <c r="R243"/>
  <c r="P243"/>
  <c r="BK243"/>
  <c r="J243"/>
  <c r="BF243"/>
  <c r="BI242"/>
  <c r="BH242"/>
  <c r="BG242"/>
  <c r="BE242"/>
  <c r="T242"/>
  <c r="R242"/>
  <c r="P242"/>
  <c r="BK242"/>
  <c r="J242"/>
  <c r="BF242"/>
  <c r="BI241"/>
  <c r="BH241"/>
  <c r="BG241"/>
  <c r="BE241"/>
  <c r="T241"/>
  <c r="R241"/>
  <c r="P241"/>
  <c r="BK241"/>
  <c r="J241"/>
  <c r="BF241"/>
  <c r="BI240"/>
  <c r="BH240"/>
  <c r="BG240"/>
  <c r="BE240"/>
  <c r="T240"/>
  <c r="R240"/>
  <c r="P240"/>
  <c r="BK240"/>
  <c r="J240"/>
  <c r="BF240"/>
  <c r="BI239"/>
  <c r="BH239"/>
  <c r="BG239"/>
  <c r="BE239"/>
  <c r="T239"/>
  <c r="R239"/>
  <c r="P239"/>
  <c r="BK239"/>
  <c r="J239"/>
  <c r="BF239"/>
  <c r="BI238"/>
  <c r="BH238"/>
  <c r="BG238"/>
  <c r="BE238"/>
  <c r="T238"/>
  <c r="R238"/>
  <c r="P238"/>
  <c r="BK238"/>
  <c r="J238"/>
  <c r="BF238"/>
  <c r="BI237"/>
  <c r="BH237"/>
  <c r="BG237"/>
  <c r="BE237"/>
  <c r="T237"/>
  <c r="R237"/>
  <c r="P237"/>
  <c r="BK237"/>
  <c r="J237"/>
  <c r="BF237"/>
  <c r="BI236"/>
  <c r="BH236"/>
  <c r="BG236"/>
  <c r="BE236"/>
  <c r="T236"/>
  <c r="R236"/>
  <c r="P236"/>
  <c r="BK236"/>
  <c r="J236"/>
  <c r="BF236"/>
  <c r="BI235"/>
  <c r="BH235"/>
  <c r="BG235"/>
  <c r="BE235"/>
  <c r="T235"/>
  <c r="R235"/>
  <c r="P235"/>
  <c r="BK235"/>
  <c r="J235"/>
  <c r="BF235"/>
  <c r="BI234"/>
  <c r="BH234"/>
  <c r="BG234"/>
  <c r="BE234"/>
  <c r="T234"/>
  <c r="R234"/>
  <c r="P234"/>
  <c r="BK234"/>
  <c r="J234"/>
  <c r="BF234"/>
  <c r="BI233"/>
  <c r="BH233"/>
  <c r="BG233"/>
  <c r="BE233"/>
  <c r="T233"/>
  <c r="R233"/>
  <c r="P233"/>
  <c r="BK233"/>
  <c r="J233"/>
  <c r="BF233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/>
  <c r="BI230"/>
  <c r="BH230"/>
  <c r="BG230"/>
  <c r="BE230"/>
  <c r="T230"/>
  <c r="R230"/>
  <c r="P230"/>
  <c r="BK230"/>
  <c r="J230"/>
  <c r="BF230"/>
  <c r="BI229"/>
  <c r="BH229"/>
  <c r="BG229"/>
  <c r="BE229"/>
  <c r="T229"/>
  <c r="R229"/>
  <c r="P229"/>
  <c r="BK229"/>
  <c r="J229"/>
  <c r="BF229"/>
  <c r="BI228"/>
  <c r="BH228"/>
  <c r="BG228"/>
  <c r="BE228"/>
  <c r="T228"/>
  <c r="R228"/>
  <c r="P228"/>
  <c r="BK228"/>
  <c r="J228"/>
  <c r="BF228"/>
  <c r="BI227"/>
  <c r="BH227"/>
  <c r="BG227"/>
  <c r="BE227"/>
  <c r="T227"/>
  <c r="R227"/>
  <c r="P227"/>
  <c r="BK227"/>
  <c r="J227"/>
  <c r="BF227"/>
  <c r="BI226"/>
  <c r="BH226"/>
  <c r="BG226"/>
  <c r="BE226"/>
  <c r="T226"/>
  <c r="R226"/>
  <c r="P226"/>
  <c r="BK226"/>
  <c r="J226"/>
  <c r="BF226"/>
  <c r="BI225"/>
  <c r="BH225"/>
  <c r="BG225"/>
  <c r="BE225"/>
  <c r="T225"/>
  <c r="R225"/>
  <c r="P225"/>
  <c r="BK225"/>
  <c r="J225"/>
  <c r="BF225"/>
  <c r="BI224"/>
  <c r="BH224"/>
  <c r="BG224"/>
  <c r="BE224"/>
  <c r="T224"/>
  <c r="R224"/>
  <c r="P224"/>
  <c r="BK224"/>
  <c r="J224"/>
  <c r="BF224"/>
  <c r="BI223"/>
  <c r="BH223"/>
  <c r="BG223"/>
  <c r="BE223"/>
  <c r="T223"/>
  <c r="R223"/>
  <c r="P223"/>
  <c r="BK223"/>
  <c r="J223"/>
  <c r="BF223"/>
  <c r="BI222"/>
  <c r="BH222"/>
  <c r="BG222"/>
  <c r="BE222"/>
  <c r="T222"/>
  <c r="R222"/>
  <c r="P222"/>
  <c r="BK222"/>
  <c r="J222"/>
  <c r="BF222"/>
  <c r="BI221"/>
  <c r="BH221"/>
  <c r="BG221"/>
  <c r="BE221"/>
  <c r="T221"/>
  <c r="R221"/>
  <c r="P221"/>
  <c r="BK221"/>
  <c r="J221"/>
  <c r="BF221"/>
  <c r="BI220"/>
  <c r="BH220"/>
  <c r="BG220"/>
  <c r="BE220"/>
  <c r="T220"/>
  <c r="R220"/>
  <c r="P220"/>
  <c r="BK220"/>
  <c r="J220"/>
  <c r="BF220"/>
  <c r="BI219"/>
  <c r="BH219"/>
  <c r="BG219"/>
  <c r="BE219"/>
  <c r="T219"/>
  <c r="R219"/>
  <c r="P219"/>
  <c r="BK219"/>
  <c r="J219"/>
  <c r="BF219"/>
  <c r="BI218"/>
  <c r="BH218"/>
  <c r="BG218"/>
  <c r="BE218"/>
  <c r="T218"/>
  <c r="R218"/>
  <c r="P218"/>
  <c r="BK218"/>
  <c r="J218"/>
  <c r="BF218"/>
  <c r="BI217"/>
  <c r="BH217"/>
  <c r="BG217"/>
  <c r="BE217"/>
  <c r="T217"/>
  <c r="R217"/>
  <c r="P217"/>
  <c r="BK217"/>
  <c r="J217"/>
  <c r="BF217"/>
  <c r="BI216"/>
  <c r="BH216"/>
  <c r="BG216"/>
  <c r="BE216"/>
  <c r="T216"/>
  <c r="R216"/>
  <c r="P216"/>
  <c r="BK216"/>
  <c r="J216"/>
  <c r="BF216"/>
  <c r="BI215"/>
  <c r="BH215"/>
  <c r="BG215"/>
  <c r="BE215"/>
  <c r="T215"/>
  <c r="R215"/>
  <c r="P215"/>
  <c r="BK215"/>
  <c r="J215"/>
  <c r="BF215"/>
  <c r="BI214"/>
  <c r="BH214"/>
  <c r="BG214"/>
  <c r="BE214"/>
  <c r="T214"/>
  <c r="R214"/>
  <c r="P214"/>
  <c r="BK214"/>
  <c r="J214"/>
  <c r="BF214"/>
  <c r="BI213"/>
  <c r="BH213"/>
  <c r="BG213"/>
  <c r="BE213"/>
  <c r="T213"/>
  <c r="R213"/>
  <c r="P213"/>
  <c r="BK213"/>
  <c r="J213"/>
  <c r="BF213"/>
  <c r="BI212"/>
  <c r="BH212"/>
  <c r="BG212"/>
  <c r="BE212"/>
  <c r="T212"/>
  <c r="R212"/>
  <c r="P212"/>
  <c r="BK212"/>
  <c r="J212"/>
  <c r="BF212"/>
  <c r="BI211"/>
  <c r="BH211"/>
  <c r="BG211"/>
  <c r="BE211"/>
  <c r="T211"/>
  <c r="R211"/>
  <c r="P211"/>
  <c r="BK211"/>
  <c r="J211"/>
  <c r="BF211"/>
  <c r="BI210"/>
  <c r="BH210"/>
  <c r="BG210"/>
  <c r="BE210"/>
  <c r="T210"/>
  <c r="R210"/>
  <c r="P210"/>
  <c r="BK210"/>
  <c r="J210"/>
  <c r="BF210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4"/>
  <c r="BH204"/>
  <c r="BG204"/>
  <c r="BE204"/>
  <c r="T204"/>
  <c r="R204"/>
  <c r="P204"/>
  <c r="BK204"/>
  <c r="J204"/>
  <c r="BF204"/>
  <c r="BI203"/>
  <c r="BH203"/>
  <c r="BG203"/>
  <c r="BE203"/>
  <c r="T203"/>
  <c r="R203"/>
  <c r="P203"/>
  <c r="BK203"/>
  <c r="J203"/>
  <c r="BF203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8"/>
  <c r="BH198"/>
  <c r="BG198"/>
  <c r="BE198"/>
  <c r="T198"/>
  <c r="R198"/>
  <c r="P198"/>
  <c r="BK198"/>
  <c r="J198"/>
  <c r="BF198"/>
  <c r="BI197"/>
  <c r="BH197"/>
  <c r="BG197"/>
  <c r="BE197"/>
  <c r="T197"/>
  <c r="R197"/>
  <c r="P197"/>
  <c r="BK197"/>
  <c r="J197"/>
  <c r="BF197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R194"/>
  <c r="P194"/>
  <c r="BK194"/>
  <c r="J194"/>
  <c r="BF194"/>
  <c r="BI193"/>
  <c r="BH193"/>
  <c r="BG193"/>
  <c r="BE193"/>
  <c r="T193"/>
  <c r="R193"/>
  <c r="P193"/>
  <c r="BK193"/>
  <c r="J193"/>
  <c r="BF193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R174"/>
  <c r="P174"/>
  <c r="BK174"/>
  <c r="J174"/>
  <c r="BF174"/>
  <c r="BI173"/>
  <c r="BH173"/>
  <c r="BG173"/>
  <c r="BE173"/>
  <c r="T173"/>
  <c r="R173"/>
  <c r="P173"/>
  <c r="BK173"/>
  <c r="J173"/>
  <c r="BF173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/>
  <c r="BI169"/>
  <c r="BH169"/>
  <c r="BG169"/>
  <c r="BE169"/>
  <c r="T169"/>
  <c r="R169"/>
  <c r="P169"/>
  <c r="BK169"/>
  <c r="J169"/>
  <c r="BF169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R158"/>
  <c r="P158"/>
  <c r="BK158"/>
  <c r="J158"/>
  <c r="BF158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T150"/>
  <c r="T149"/>
  <c r="R151"/>
  <c r="R150"/>
  <c r="R149"/>
  <c r="P151"/>
  <c r="P150"/>
  <c r="P149"/>
  <c r="BK151"/>
  <c r="BK150"/>
  <c r="J150"/>
  <c r="BK149"/>
  <c r="J149"/>
  <c r="J151"/>
  <c r="BF151"/>
  <c r="J102"/>
  <c r="J101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T144"/>
  <c r="R145"/>
  <c r="R144"/>
  <c r="P145"/>
  <c r="P144"/>
  <c r="BK145"/>
  <c r="BK144"/>
  <c r="J144"/>
  <c r="J145"/>
  <c r="BF145"/>
  <c r="J100"/>
  <c r="BI143"/>
  <c r="BH143"/>
  <c r="BG143"/>
  <c r="BE143"/>
  <c r="T143"/>
  <c r="R143"/>
  <c r="P143"/>
  <c r="BK143"/>
  <c r="J143"/>
  <c r="BF143"/>
  <c r="BI142"/>
  <c r="BH142"/>
  <c r="BG142"/>
  <c r="BE142"/>
  <c r="T142"/>
  <c r="T141"/>
  <c r="R142"/>
  <c r="R141"/>
  <c r="P142"/>
  <c r="P141"/>
  <c r="BK142"/>
  <c r="BK141"/>
  <c r="J141"/>
  <c r="J142"/>
  <c r="BF142"/>
  <c r="J99"/>
  <c r="BI140"/>
  <c r="BH140"/>
  <c r="BG140"/>
  <c r="BE140"/>
  <c r="T140"/>
  <c r="T139"/>
  <c r="R140"/>
  <c r="R139"/>
  <c r="P140"/>
  <c r="P139"/>
  <c r="BK140"/>
  <c r="BK139"/>
  <c r="J139"/>
  <c r="J140"/>
  <c r="BF140"/>
  <c r="J98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T135"/>
  <c r="R136"/>
  <c r="R135"/>
  <c r="P136"/>
  <c r="P135"/>
  <c r="BK136"/>
  <c r="BK135"/>
  <c r="J135"/>
  <c r="J136"/>
  <c r="BF136"/>
  <c r="J97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F35"/>
  <c i="1" r="BD95"/>
  <c i="2" r="BH132"/>
  <c r="F34"/>
  <c i="1" r="BC95"/>
  <c i="2" r="BG132"/>
  <c r="F33"/>
  <c i="1" r="BB95"/>
  <c i="2" r="BE132"/>
  <c r="J31"/>
  <c i="1" r="AV95"/>
  <c i="2" r="F31"/>
  <c i="1" r="AZ95"/>
  <c i="2" r="T132"/>
  <c r="T131"/>
  <c r="T130"/>
  <c r="T129"/>
  <c r="R132"/>
  <c r="R131"/>
  <c r="R130"/>
  <c r="R129"/>
  <c r="P132"/>
  <c r="P131"/>
  <c r="P130"/>
  <c r="P129"/>
  <c i="1" r="AU95"/>
  <c i="2" r="BK132"/>
  <c r="BK131"/>
  <c r="J131"/>
  <c r="BK130"/>
  <c r="J130"/>
  <c r="BK129"/>
  <c r="J129"/>
  <c r="J94"/>
  <c r="J28"/>
  <c i="1" r="AG95"/>
  <c i="2" r="J132"/>
  <c r="BF132"/>
  <c r="J32"/>
  <c i="1" r="AW95"/>
  <c i="2" r="F32"/>
  <c i="1" r="BA95"/>
  <c i="2" r="J96"/>
  <c r="J95"/>
  <c r="J126"/>
  <c r="F125"/>
  <c r="F123"/>
  <c r="E121"/>
  <c r="J90"/>
  <c r="F89"/>
  <c r="F87"/>
  <c r="E85"/>
  <c r="J37"/>
  <c r="J19"/>
  <c r="E19"/>
  <c r="J125"/>
  <c r="J89"/>
  <c r="J18"/>
  <c r="J16"/>
  <c r="E16"/>
  <c r="F126"/>
  <c r="F90"/>
  <c r="J15"/>
  <c r="J10"/>
  <c r="J123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<sst xmlns="http://schemas.openxmlformats.org/spreadsheetml/2006/main">
  <si>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</si>
  <si>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</si>
  <si>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</si>
  <si>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</si>
  <si>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</si>
  <si>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{0280cbc6-8e8b-47ae-b647-a03d09060463}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</si>
  <si>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</si>
  <si>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</si>
  <si>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</si>
  <si>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</si>
  <si>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</si>
  <si>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</si>
  <si>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</si>
  <si>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</si>
  <si>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24-5/17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</si>
  <si>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</si>
  <si>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</si>
  <si>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bytových domů ul.Šenovská 65, 67 a 69 - SO 01 BYTOVÉ DOMY - ELEKTROINSTALACE</t>
  </si>
  <si>
    <t>KSO:</t>
  </si>
  <si>
    <t>CC-CZ:</t>
  </si>
  <si>
    <t>Místo:</t>
  </si>
  <si>
    <t>ul . Šenovská, Ostrava</t>
  </si>
  <si>
    <t>Datum:</t>
  </si>
  <si>
    <t>25. 5. 2020</t>
  </si>
  <si>
    <t>Zadavatel:</t>
  </si>
  <si>
    <t>IČ:</t>
  </si>
  <si>
    <t>SM Ostrava, MO Slezská Ostrava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</si>
  <si>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</si>
  <si>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</si>
  <si>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</si>
  <si>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</si>
  <si>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</si>
  <si>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</si>
  <si>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</si>
  <si>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Vlastimil Lacko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</si>
  <si>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</si>
  <si>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</si>
  <si>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</si>
  <si>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</si>
  <si>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</si>
  <si>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</si>
  <si>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</si>
  <si>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</si>
  <si>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</si>
  <si>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</si>
  <si>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</si>
  <si>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</si>
  <si>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</si>
  <si>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</si>
  <si>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</si>
  <si>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</si>
  <si>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</si>
  <si>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</si>
  <si>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</si>
  <si>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</si>
  <si>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</si>
  <si>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</si>
  <si>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</si>
  <si>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</si>
  <si>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</si>
  <si>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</si>
  <si>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</si>
  <si>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</si>
  <si>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</si>
  <si>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</si>
  <si>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</si>
  <si>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</si>
  <si>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</si>
  <si>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</si>
  <si>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</si>
  <si>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</si>
  <si>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</si>
  <si>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</si>
  <si>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</si>
  <si>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</si>
  <si>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</si>
  <si>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</si>
  <si>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</si>
  <si>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</si>
  <si>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</si>
  <si>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</si>
  <si>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</si>
  <si>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</si>
  <si>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</si>
  <si>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</si>
  <si>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</si>
  <si>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</si>
  <si>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</si>
  <si>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</si>
  <si>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</si>
  <si>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</si>
  <si>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469 - Stavební práce při elektromontážích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</si>
  <si>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</si>
  <si>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</si>
  <si>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</si>
  <si>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>PSV - Práce a dodávky PSV</t>
  </si>
  <si>
    <t xml:space="preserve">    741 - Elektroinstalace - silnoproud</t>
  </si>
  <si>
    <t xml:space="preserve">    742 - Elektromontáže - rozvodný systém</t>
  </si>
  <si>
    <t xml:space="preserve">    743 - Elektromontáže - hrubá montáž</t>
  </si>
  <si>
    <t xml:space="preserve">    747 - Elektromontáže - kompletace rozvodů</t>
  </si>
  <si>
    <t xml:space="preserve">    748 - Elektromontáže - osvětlovací zařízení a svítidla</t>
  </si>
  <si>
    <t>M - Práce a dodávky M</t>
  </si>
  <si>
    <t xml:space="preserve">    21-M - Elektromontáže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</si>
  <si>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</si>
  <si>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</si>
  <si>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</si>
  <si>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</si>
  <si>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</si>
  <si>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</si>
  <si>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</si>
  <si>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</si>
  <si>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</si>
  <si>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</si>
  <si>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</si>
  <si>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</si>
  <si>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</si>
  <si>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</si>
  <si>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</si>
  <si>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</si>
  <si>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</si>
  <si>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</si>
  <si>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</si>
  <si>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</si>
  <si>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</si>
  <si>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180501111</t>
  </si>
  <si>
    <t>Zpevnění ploch drnováním plošným v rovině a ve svahu do 1:5</t>
  </si>
  <si>
    <t>m2</t>
  </si>
  <si>
    <t>4</t>
  </si>
  <si>
    <t>2</t>
  </si>
  <si>
    <t>788704390</t>
  </si>
  <si>
    <t>M</t>
  </si>
  <si>
    <t>005724100</t>
  </si>
  <si>
    <t>osivo směs travní parková</t>
  </si>
  <si>
    <t>kg</t>
  </si>
  <si>
    <t>8</t>
  </si>
  <si>
    <t>1652010559</t>
  </si>
  <si>
    <t>3</t>
  </si>
  <si>
    <t>181102350</t>
  </si>
  <si>
    <t>Úprava pláně se zhutněním</t>
  </si>
  <si>
    <t>-793343861</t>
  </si>
  <si>
    <t>469</t>
  </si>
  <si>
    <t>Stavební práce při elektromontážích</t>
  </si>
  <si>
    <t>110002200R1</t>
  </si>
  <si>
    <t>Vytyčení trati kabelového vedení podzemního v zástavbě</t>
  </si>
  <si>
    <t>km</t>
  </si>
  <si>
    <t>-329137577</t>
  </si>
  <si>
    <t>5</t>
  </si>
  <si>
    <t>132311518R1</t>
  </si>
  <si>
    <t>Hloubení nezapažených rýh ručně šířky 50 cm hloubky 80 cm hornina třídy 3</t>
  </si>
  <si>
    <t>m</t>
  </si>
  <si>
    <t>1682168979</t>
  </si>
  <si>
    <t>6</t>
  </si>
  <si>
    <t>174311516R1</t>
  </si>
  <si>
    <t>Zásyp rýh ručně šířky 50 cm hloubky 80 cm hornina třídy 3</t>
  </si>
  <si>
    <t>303570660</t>
  </si>
  <si>
    <t>Úpravy povrchů, podlahy a osazování výplní</t>
  </si>
  <si>
    <t>7</t>
  </si>
  <si>
    <t>611320000R1</t>
  </si>
  <si>
    <t>Osazení vstupního tabla, vč. zednických prací</t>
  </si>
  <si>
    <t>ks</t>
  </si>
  <si>
    <t>-889599572</t>
  </si>
  <si>
    <t>9</t>
  </si>
  <si>
    <t>Ostatní konstrukce a práce-bourání</t>
  </si>
  <si>
    <t>972054241</t>
  </si>
  <si>
    <t>Vybourání otvorů v ŽB stropech nebo klenbách pl do 0,09 m2 tl do 150 mm</t>
  </si>
  <si>
    <t>kus</t>
  </si>
  <si>
    <t>1716087677</t>
  </si>
  <si>
    <t>977131215R1</t>
  </si>
  <si>
    <t>Vrty příklepovými vrtáky D 23 mm do cihelného zdiva nebo prostého betonu</t>
  </si>
  <si>
    <t>-905079157</t>
  </si>
  <si>
    <t>997</t>
  </si>
  <si>
    <t>Přesun sutě</t>
  </si>
  <si>
    <t>10</t>
  </si>
  <si>
    <t>997013213</t>
  </si>
  <si>
    <t>Vnitrostaveništní doprava suti a vybouraných hmot pro budovy v do 12 m ručně</t>
  </si>
  <si>
    <t>t</t>
  </si>
  <si>
    <t>-1958575115</t>
  </si>
  <si>
    <t>11</t>
  </si>
  <si>
    <t>997013509</t>
  </si>
  <si>
    <t>Příplatek k odvozu suti a vybouraných hmot na skládku ZKD 1 km přes 1 km</t>
  </si>
  <si>
    <t>-1325089135</t>
  </si>
  <si>
    <t>12</t>
  </si>
  <si>
    <t>997013803</t>
  </si>
  <si>
    <t>Poplatek za uložení na skládce (skládkovné) stavebního odpadu cihelného kód odpadu 170 102</t>
  </si>
  <si>
    <t>248135820</t>
  </si>
  <si>
    <t>13</t>
  </si>
  <si>
    <t>997013831</t>
  </si>
  <si>
    <t>Poplatek za uložení stavebního směsného odpadu na skládce (skládkovné)</t>
  </si>
  <si>
    <t>-1613517446</t>
  </si>
  <si>
    <t>PSV</t>
  </si>
  <si>
    <t>Práce a dodávky PSV</t>
  </si>
  <si>
    <t>741</t>
  </si>
  <si>
    <t>Elektroinstalace - silnoproud</t>
  </si>
  <si>
    <t>14</t>
  </si>
  <si>
    <t>741810003</t>
  </si>
  <si>
    <t>Celková prohlídka a revize elektrického rozvodu a zařízení do 1 milionu Kč</t>
  </si>
  <si>
    <t>16</t>
  </si>
  <si>
    <t>-383860646</t>
  </si>
  <si>
    <t>741810011</t>
  </si>
  <si>
    <t>Příplatek k celkové prohlídce za každých dalších 500 000,- Kč</t>
  </si>
  <si>
    <t>-191604124</t>
  </si>
  <si>
    <t>741130001</t>
  </si>
  <si>
    <t>Ukončení vodič izolovaný do 2,5mm2 v rozváděči nebo na přístroji</t>
  </si>
  <si>
    <t>1982461436</t>
  </si>
  <si>
    <t>17</t>
  </si>
  <si>
    <t>741130004</t>
  </si>
  <si>
    <t>Ukončení vodič izolovaný do 6 mm2 v rozváděči nebo na přístroji</t>
  </si>
  <si>
    <t>1934050598</t>
  </si>
  <si>
    <t>18</t>
  </si>
  <si>
    <t>741130006</t>
  </si>
  <si>
    <t>Ukončení vodič izolovaný do 16 mm2 v rozváděči nebo na přístroji</t>
  </si>
  <si>
    <t>483828407</t>
  </si>
  <si>
    <t>19</t>
  </si>
  <si>
    <t>741130007</t>
  </si>
  <si>
    <t>Ukončení vodič izolovaný do 25 mm2 v rozváděči nebo na přístroji</t>
  </si>
  <si>
    <t>-1351723729</t>
  </si>
  <si>
    <t>20</t>
  </si>
  <si>
    <t>741210813R0</t>
  </si>
  <si>
    <t>Demontáž stávající elektroinstalace</t>
  </si>
  <si>
    <t>hod</t>
  </si>
  <si>
    <t>-2145487925</t>
  </si>
  <si>
    <t>741110023</t>
  </si>
  <si>
    <t>Montáž trubka plastová tuhá D přes 35 mm uložená pod omítku</t>
  </si>
  <si>
    <t>1926799200</t>
  </si>
  <si>
    <t>22</t>
  </si>
  <si>
    <t>34571096</t>
  </si>
  <si>
    <t>trubka elektroinstalační tuhá z PVC D 45,9/50 mm, délka 3 m</t>
  </si>
  <si>
    <t>32</t>
  </si>
  <si>
    <t>1936744902</t>
  </si>
  <si>
    <t>23</t>
  </si>
  <si>
    <t>741110061</t>
  </si>
  <si>
    <t>Montáž trubka plastová ohebná D přes 11 do 23 mm uložená pod omítku</t>
  </si>
  <si>
    <t>-873464659</t>
  </si>
  <si>
    <t>24</t>
  </si>
  <si>
    <t>34571061</t>
  </si>
  <si>
    <t>trubka elektroinstalační ohebná z PVC (ČSN) 2313</t>
  </si>
  <si>
    <t>1535118542</t>
  </si>
  <si>
    <t>25</t>
  </si>
  <si>
    <t>741110062</t>
  </si>
  <si>
    <t>Montáž trubka plastová ohebná D přes 23 do 35 mm uložená pod omítku</t>
  </si>
  <si>
    <t>-366440689</t>
  </si>
  <si>
    <t>26</t>
  </si>
  <si>
    <t>34571074</t>
  </si>
  <si>
    <t>trubka elektroinstalační ohebná z PVC (EN) DN32</t>
  </si>
  <si>
    <t>-901611967</t>
  </si>
  <si>
    <t>27</t>
  </si>
  <si>
    <t>741112001</t>
  </si>
  <si>
    <t>Montáž krabice zapuštěná plastová kruhová</t>
  </si>
  <si>
    <t>-1420554454</t>
  </si>
  <si>
    <t>28</t>
  </si>
  <si>
    <t>34571519</t>
  </si>
  <si>
    <t>krabice univerzální odbočná z PH s víčkem, D 73,5 mm x 43 mm</t>
  </si>
  <si>
    <t>-1967293306</t>
  </si>
  <si>
    <t>29</t>
  </si>
  <si>
    <t>345715211R1</t>
  </si>
  <si>
    <t>svorka páčková, 3x2,5</t>
  </si>
  <si>
    <t>-795772419</t>
  </si>
  <si>
    <t>30</t>
  </si>
  <si>
    <t>345715211R4</t>
  </si>
  <si>
    <t>svorka páčková, 2x2,5</t>
  </si>
  <si>
    <t>-1078494684</t>
  </si>
  <si>
    <t>31</t>
  </si>
  <si>
    <t>741112003</t>
  </si>
  <si>
    <t>Montáž krabice zapuštěná plastová čtyřhranná</t>
  </si>
  <si>
    <t>1922807946</t>
  </si>
  <si>
    <t>1163235R</t>
  </si>
  <si>
    <t>krabice s víčkem a ekvipotenciální svorkovnicí</t>
  </si>
  <si>
    <t>1178531527</t>
  </si>
  <si>
    <t>33</t>
  </si>
  <si>
    <t>741112022</t>
  </si>
  <si>
    <t>Montáž krabice nástěnná plastová čtyřhranná do 160x160 mm</t>
  </si>
  <si>
    <t>-1443979366</t>
  </si>
  <si>
    <t>34</t>
  </si>
  <si>
    <t>34571532</t>
  </si>
  <si>
    <t>krabice přístrojová odbočná s víčkem z PH, 107x107 mm, hloubka 50 mm</t>
  </si>
  <si>
    <t>695675844</t>
  </si>
  <si>
    <t>35</t>
  </si>
  <si>
    <t>345715211R3</t>
  </si>
  <si>
    <t>661175138</t>
  </si>
  <si>
    <t>36</t>
  </si>
  <si>
    <t>345715211R5</t>
  </si>
  <si>
    <t>-1803280359</t>
  </si>
  <si>
    <t>37</t>
  </si>
  <si>
    <t>741112061</t>
  </si>
  <si>
    <t>Montáž krabice přístrojová zapuštěná plastová kruhová</t>
  </si>
  <si>
    <t>709112350</t>
  </si>
  <si>
    <t>38</t>
  </si>
  <si>
    <t>34571511</t>
  </si>
  <si>
    <t>krabice přístrojová instalační 500 V, D 69 mm x 30mm</t>
  </si>
  <si>
    <t>-1947631526</t>
  </si>
  <si>
    <t>39</t>
  </si>
  <si>
    <t>741112071</t>
  </si>
  <si>
    <t>Montáž krabice přístrojová lištová plast jednoduchá</t>
  </si>
  <si>
    <t>-1178308020</t>
  </si>
  <si>
    <t>40</t>
  </si>
  <si>
    <t>34571512</t>
  </si>
  <si>
    <t>krabice přístrojová instalační 500 V, 71x71x42mm</t>
  </si>
  <si>
    <t>-1063040480</t>
  </si>
  <si>
    <t>41</t>
  </si>
  <si>
    <t>741122011R8</t>
  </si>
  <si>
    <t>Montáž kabel Cu bez ukončení uložený pod omítku plný kulatý 2x1,5 až 2,5 mm2 (CYKY)</t>
  </si>
  <si>
    <t>274783375</t>
  </si>
  <si>
    <t>42</t>
  </si>
  <si>
    <t>34111005R8</t>
  </si>
  <si>
    <t>kabel silový s Cu jádrem 1 kV 2x1,5mm2</t>
  </si>
  <si>
    <t>-1152723841</t>
  </si>
  <si>
    <t>43</t>
  </si>
  <si>
    <t>741122015R5</t>
  </si>
  <si>
    <t>Montáž kabel Cu bez ukončení uložený pod omítku plný kulatý 3x1,5 mm2 (CYKY)</t>
  </si>
  <si>
    <t>1388009692</t>
  </si>
  <si>
    <t>44</t>
  </si>
  <si>
    <t>34111030R5</t>
  </si>
  <si>
    <t>kabel silový s Cu jádrem 1 kV 3x1,5mm2</t>
  </si>
  <si>
    <t>-2116662221</t>
  </si>
  <si>
    <t>45</t>
  </si>
  <si>
    <t>741122015R6</t>
  </si>
  <si>
    <t>-1372717695</t>
  </si>
  <si>
    <t>46</t>
  </si>
  <si>
    <t>34111030R6</t>
  </si>
  <si>
    <t>kabel silový s Cu jádrem 1 kV CYKY-O 3x1,5mm2</t>
  </si>
  <si>
    <t>-1167965133</t>
  </si>
  <si>
    <t>47</t>
  </si>
  <si>
    <t>741122016R3</t>
  </si>
  <si>
    <t>Montáž kabel Cu bez ukončení uložený pod omítku plný kulatý 3x2,5 až 6 mm2 (CYKY)</t>
  </si>
  <si>
    <t>-337374173</t>
  </si>
  <si>
    <t>48</t>
  </si>
  <si>
    <t>34111036R3</t>
  </si>
  <si>
    <t>kabel silový s Cu jádrem 1 kV 3x2,5mm2</t>
  </si>
  <si>
    <t>-1344759684</t>
  </si>
  <si>
    <t>49</t>
  </si>
  <si>
    <t>741122016R9</t>
  </si>
  <si>
    <t>-1111587343</t>
  </si>
  <si>
    <t>50</t>
  </si>
  <si>
    <t>34111094</t>
  </si>
  <si>
    <t>kabel silový s Cu jádrem 1 kV 5x2,5mm2</t>
  </si>
  <si>
    <t>1299221840</t>
  </si>
  <si>
    <t>51</t>
  </si>
  <si>
    <t>741122032R10</t>
  </si>
  <si>
    <t>Montáž kabel Cu bez ukončení uložený pod omítku plný kulatý 5x4 až 6 mm2 (CYKY)</t>
  </si>
  <si>
    <t>-1254965312</t>
  </si>
  <si>
    <t>52</t>
  </si>
  <si>
    <t>34111100R10</t>
  </si>
  <si>
    <t>kabel silový s Cu jádrem 1 kV 5x6mm2</t>
  </si>
  <si>
    <t>-919967651</t>
  </si>
  <si>
    <t>53</t>
  </si>
  <si>
    <t>741122134R9</t>
  </si>
  <si>
    <t>Montáž kabel Cu plný kulatý žíla 4x16 až 25 mm2 zatažený v trubkách (CYKY)</t>
  </si>
  <si>
    <t>-1928504767</t>
  </si>
  <si>
    <t>54</t>
  </si>
  <si>
    <t>34111080R9</t>
  </si>
  <si>
    <t>kabel silový s Cu jádrem 1 kV 4x25mm2</t>
  </si>
  <si>
    <t>1113771056</t>
  </si>
  <si>
    <t>55</t>
  </si>
  <si>
    <t>741122201R7</t>
  </si>
  <si>
    <t>Montáž kabel Cu plný kulatý žíla 2x1,5 až 6 mm2 uložený v liště (CYKY)</t>
  </si>
  <si>
    <t>-1011288393</t>
  </si>
  <si>
    <t>56</t>
  </si>
  <si>
    <t>34111005R7</t>
  </si>
  <si>
    <t>-2043264945</t>
  </si>
  <si>
    <t>57</t>
  </si>
  <si>
    <t>741122211R1</t>
  </si>
  <si>
    <t>Montáž kabel Cu plný kulatý žíla 3x1,5 až 6 mm2 uložený v liště (CYKY)</t>
  </si>
  <si>
    <t>-1587863167</t>
  </si>
  <si>
    <t>58</t>
  </si>
  <si>
    <t>34111048</t>
  </si>
  <si>
    <t>kabel silový s Cu jádrem 1 kV 3x6mm2</t>
  </si>
  <si>
    <t>-1779047927</t>
  </si>
  <si>
    <t>59</t>
  </si>
  <si>
    <t>741122211R2</t>
  </si>
  <si>
    <t>969687789</t>
  </si>
  <si>
    <t>60</t>
  </si>
  <si>
    <t>34111036R2</t>
  </si>
  <si>
    <t>-255254495</t>
  </si>
  <si>
    <t>61</t>
  </si>
  <si>
    <t>741122211R4</t>
  </si>
  <si>
    <t>580159148</t>
  </si>
  <si>
    <t>62</t>
  </si>
  <si>
    <t>34111030R4</t>
  </si>
  <si>
    <t>1379410783</t>
  </si>
  <si>
    <t>63</t>
  </si>
  <si>
    <t>210800411</t>
  </si>
  <si>
    <t>Montáž vodiče Cu izolovaný plný a laněný s PVC pláštěm do 1 kV žíla 0,15 až 16 mm2 zatažený (CY, CHAH-R(V))</t>
  </si>
  <si>
    <t>64</t>
  </si>
  <si>
    <t>825727544</t>
  </si>
  <si>
    <t>34140826</t>
  </si>
  <si>
    <t>vodič silový s Cu jádrem 6mm2</t>
  </si>
  <si>
    <t>128</t>
  </si>
  <si>
    <t>-1782374490</t>
  </si>
  <si>
    <t>65</t>
  </si>
  <si>
    <t>210800411R1</t>
  </si>
  <si>
    <t>1790960868</t>
  </si>
  <si>
    <t>66</t>
  </si>
  <si>
    <t>34142159</t>
  </si>
  <si>
    <t>vodič silový s Cu jádrem 16mm2</t>
  </si>
  <si>
    <t>-933188968</t>
  </si>
  <si>
    <t>67</t>
  </si>
  <si>
    <t>210800413</t>
  </si>
  <si>
    <t>Montáž vodiče Cu izolovaný plný a laněný s PVC pláštěm do 1 kV žíla 25 až 35 mm2 zatažený (CY, CHAH-R(V))</t>
  </si>
  <si>
    <t>-626925558</t>
  </si>
  <si>
    <t>68</t>
  </si>
  <si>
    <t>34142160</t>
  </si>
  <si>
    <t>vodič silový s Cu jádrem 25mm2</t>
  </si>
  <si>
    <t>2056833981</t>
  </si>
  <si>
    <t>69</t>
  </si>
  <si>
    <t>741210101</t>
  </si>
  <si>
    <t>Montáž rozváděčů litinových, hliníkových nebo plastových sestava do 50 kg</t>
  </si>
  <si>
    <t>-732276667</t>
  </si>
  <si>
    <t>70</t>
  </si>
  <si>
    <t>1140469R1</t>
  </si>
  <si>
    <t>přípojková skříň pro připojení do 50 mm2, do výklenku, 1 sada poj. spodků vel. 00, vč. výzbroje</t>
  </si>
  <si>
    <t>446051409</t>
  </si>
  <si>
    <t>71</t>
  </si>
  <si>
    <t>35825252</t>
  </si>
  <si>
    <t>pojistka nožová 80A nízkoztrátová 6.70 W, provedení normální, vel. 00, charakteristika gG</t>
  </si>
  <si>
    <t>698392662</t>
  </si>
  <si>
    <t>72</t>
  </si>
  <si>
    <t>741310013</t>
  </si>
  <si>
    <t>Montáž ovladač nástěnný 1/0So-tlačítkový zapínací s orientační doutnavkou prostředí normální</t>
  </si>
  <si>
    <t>586574923</t>
  </si>
  <si>
    <t>73</t>
  </si>
  <si>
    <t>34535802</t>
  </si>
  <si>
    <t>ovladač zapínací tlačítkový s orientační doutnavkou velkoplošný 10A</t>
  </si>
  <si>
    <t>1306848428</t>
  </si>
  <si>
    <t>74</t>
  </si>
  <si>
    <t>741310201</t>
  </si>
  <si>
    <t>Montáž vypínač (polo)zapuštěný šroubové připojení 1-jednopólový</t>
  </si>
  <si>
    <t>-1599391786</t>
  </si>
  <si>
    <t>75</t>
  </si>
  <si>
    <t>34535512</t>
  </si>
  <si>
    <t>spínač jednopólový 10A</t>
  </si>
  <si>
    <t>-1177822295</t>
  </si>
  <si>
    <t>76</t>
  </si>
  <si>
    <t>741310231</t>
  </si>
  <si>
    <t>Montáž přepínač (polo)zapuštěný šroubové připojení 5-seriový</t>
  </si>
  <si>
    <t>-327829143</t>
  </si>
  <si>
    <t>77</t>
  </si>
  <si>
    <t>34535573</t>
  </si>
  <si>
    <t>spínač řazení 5 10A</t>
  </si>
  <si>
    <t>1554661868</t>
  </si>
  <si>
    <t>78</t>
  </si>
  <si>
    <t>741310233</t>
  </si>
  <si>
    <t>Montáž přepínač (polo)zapuštěný šroubové připojení 6-střídavý</t>
  </si>
  <si>
    <t>-155357335</t>
  </si>
  <si>
    <t>79</t>
  </si>
  <si>
    <t>34535553</t>
  </si>
  <si>
    <t>přepínač střídavý řazení 6 10A</t>
  </si>
  <si>
    <t>-620075987</t>
  </si>
  <si>
    <t>80</t>
  </si>
  <si>
    <t>741310401</t>
  </si>
  <si>
    <t>Montáž spínač tří/čtyřpólový do 16 A prostředí normální</t>
  </si>
  <si>
    <t>394834091</t>
  </si>
  <si>
    <t>81</t>
  </si>
  <si>
    <t>10.069.903</t>
  </si>
  <si>
    <t>Kombinace sporáková pod om.</t>
  </si>
  <si>
    <t>-1456745715</t>
  </si>
  <si>
    <t>82</t>
  </si>
  <si>
    <t>741313041</t>
  </si>
  <si>
    <t>Montáž zásuvka (polo)zapuštěná šroubové připojení 2P+PE se zapojením vodičů</t>
  </si>
  <si>
    <t>-1762545628</t>
  </si>
  <si>
    <t>83</t>
  </si>
  <si>
    <t>35811590R2</t>
  </si>
  <si>
    <t>zásuvka jednonásobná s ochranným kolíkem, vč. rámečku, IP20, 16A, 250V AC</t>
  </si>
  <si>
    <t>-379753347</t>
  </si>
  <si>
    <t>84</t>
  </si>
  <si>
    <t>35811590R3</t>
  </si>
  <si>
    <t>zásuvka jednonásobná s ochranným kolíkem, s víčkem, IP44, 16A, 250V AC</t>
  </si>
  <si>
    <t>-167416555</t>
  </si>
  <si>
    <t>85</t>
  </si>
  <si>
    <t>741320105</t>
  </si>
  <si>
    <t>Montáž jistič jednopólový nn do 25 A ve skříni</t>
  </si>
  <si>
    <t>993953714</t>
  </si>
  <si>
    <t>86</t>
  </si>
  <si>
    <t>358221130R251</t>
  </si>
  <si>
    <t>jistič 1pólový-charakteristika B 25A</t>
  </si>
  <si>
    <t>1737118975</t>
  </si>
  <si>
    <t>87</t>
  </si>
  <si>
    <t>358221120R201</t>
  </si>
  <si>
    <t>jistič 1pólový-charakteristika B 20A</t>
  </si>
  <si>
    <t>153991864</t>
  </si>
  <si>
    <t>88</t>
  </si>
  <si>
    <t>35822111</t>
  </si>
  <si>
    <t>jistič 1pólový-charakteristika B 16A</t>
  </si>
  <si>
    <t>-29734854</t>
  </si>
  <si>
    <t>89</t>
  </si>
  <si>
    <t>35822109</t>
  </si>
  <si>
    <t>jistič 1pólový-charakteristika B 10A</t>
  </si>
  <si>
    <t>-252637856</t>
  </si>
  <si>
    <t>90</t>
  </si>
  <si>
    <t>741320165</t>
  </si>
  <si>
    <t>Montáž jistič třípólový nn do 25 A ve skříni</t>
  </si>
  <si>
    <t>1645665643</t>
  </si>
  <si>
    <t>91</t>
  </si>
  <si>
    <t>35822402</t>
  </si>
  <si>
    <t>jistič 3pólový-charakteristika B 20A</t>
  </si>
  <si>
    <t>-1496710906</t>
  </si>
  <si>
    <t>92</t>
  </si>
  <si>
    <t>35822401</t>
  </si>
  <si>
    <t>jistič 3pólový-charakteristika B 16A</t>
  </si>
  <si>
    <t>676792211</t>
  </si>
  <si>
    <t>93</t>
  </si>
  <si>
    <t>742811160</t>
  </si>
  <si>
    <t>Montáž svorkovnice - vodič do 50 mm2 se zapojením vodičů</t>
  </si>
  <si>
    <t>885064922</t>
  </si>
  <si>
    <t>94</t>
  </si>
  <si>
    <t>345622812</t>
  </si>
  <si>
    <t>přípojnice potenciálového vyrovnání pro vnitřní prostředí</t>
  </si>
  <si>
    <t>-1302027564</t>
  </si>
  <si>
    <t>95</t>
  </si>
  <si>
    <t>747231155R1</t>
  </si>
  <si>
    <t>Montáž proudový chránič s nadproudovou ochranou nn do 25 A ve skříni</t>
  </si>
  <si>
    <t>-628872132</t>
  </si>
  <si>
    <t>96</t>
  </si>
  <si>
    <t>358221597R5</t>
  </si>
  <si>
    <t>proudový chránič s nadproudovou ochranou 16B-1N-030AC</t>
  </si>
  <si>
    <t>62969615</t>
  </si>
  <si>
    <t>97</t>
  </si>
  <si>
    <t>358221597R4</t>
  </si>
  <si>
    <t>proudový chránič s nadproudovou ochranou 10B-1N-030AC</t>
  </si>
  <si>
    <t>-785159507</t>
  </si>
  <si>
    <t>98</t>
  </si>
  <si>
    <t>741320115R12</t>
  </si>
  <si>
    <t>Montáž vypínač jednopólový nn do 63 A ve skříni</t>
  </si>
  <si>
    <t>1721931206</t>
  </si>
  <si>
    <t>99</t>
  </si>
  <si>
    <t>35822111R1</t>
  </si>
  <si>
    <t>páčkový výkonový spínač 1-pólový, 32A</t>
  </si>
  <si>
    <t>1835605050</t>
  </si>
  <si>
    <t>100</t>
  </si>
  <si>
    <t>747233250R1</t>
  </si>
  <si>
    <t>Montáž páčkový výkonový spínač třípólový nn do 63 A ve skříni</t>
  </si>
  <si>
    <t>-1301145077</t>
  </si>
  <si>
    <t>101</t>
  </si>
  <si>
    <t>358224041R2</t>
  </si>
  <si>
    <t>páčkový výkonový spínač 3-pólový, 32A</t>
  </si>
  <si>
    <t>1702183571</t>
  </si>
  <si>
    <t>102</t>
  </si>
  <si>
    <t>74752120R1</t>
  </si>
  <si>
    <t>Montáž impulzní paměťové relé se zapojením vodičů</t>
  </si>
  <si>
    <t>882709441</t>
  </si>
  <si>
    <t>103</t>
  </si>
  <si>
    <t>358351085R3</t>
  </si>
  <si>
    <t>impulzní paměťové relé, 20A, 230V, 1 x zapínací kontakt</t>
  </si>
  <si>
    <t>-1842053962</t>
  </si>
  <si>
    <t>104</t>
  </si>
  <si>
    <t>747251105R1</t>
  </si>
  <si>
    <t>Montáž kombinovaného svodiče bleskových proudů a přepětí nn 1. a 2. stupeň (3L+N+PE) impulzní proud do 100 kA</t>
  </si>
  <si>
    <t>-1881756388</t>
  </si>
  <si>
    <t>105</t>
  </si>
  <si>
    <t>358895055R1</t>
  </si>
  <si>
    <t>kombinovaný svodič bleskových proudů a přepětí, SPD T1+T2 (3L+N+PE), Iimp 25kA, výměnné moduly</t>
  </si>
  <si>
    <t>-49368969</t>
  </si>
  <si>
    <t>106</t>
  </si>
  <si>
    <t>741322052R</t>
  </si>
  <si>
    <t>Montáž kombinovaného svodiče bleskových proudů a přepětí nn 1. a 2. stupeň (1L+N+PE) impulzní proud do 35 kA</t>
  </si>
  <si>
    <t>-1391283569</t>
  </si>
  <si>
    <t>107</t>
  </si>
  <si>
    <t>358895055R2</t>
  </si>
  <si>
    <t>kombinovaný svodič bleskových proudů a přepětí, SPD T1+T2 (1L+N+PE), Iimp 12,5kA, výměnné moduly</t>
  </si>
  <si>
    <t>-1002432787</t>
  </si>
  <si>
    <t>742</t>
  </si>
  <si>
    <t>Elektromontáže - rozvodný systém</t>
  </si>
  <si>
    <t>108</t>
  </si>
  <si>
    <t>742110041</t>
  </si>
  <si>
    <t>Montáž lišt vkládacích</t>
  </si>
  <si>
    <t>-1559522366</t>
  </si>
  <si>
    <t>109</t>
  </si>
  <si>
    <t>34571012</t>
  </si>
  <si>
    <t>lišta elektroinstalační vkládací 40 x 15</t>
  </si>
  <si>
    <t>1207999607</t>
  </si>
  <si>
    <t>110</t>
  </si>
  <si>
    <t>742111100</t>
  </si>
  <si>
    <t>Montáž rozvodnice plastová běžná do 20 kg</t>
  </si>
  <si>
    <t>35948165</t>
  </si>
  <si>
    <t>111</t>
  </si>
  <si>
    <t>357131530R1</t>
  </si>
  <si>
    <t>skříň rozvodná plastová PC, 370x275x140mm, IP65</t>
  </si>
  <si>
    <t>-668817539</t>
  </si>
  <si>
    <t>112</t>
  </si>
  <si>
    <t>35713111R2</t>
  </si>
  <si>
    <t>rozvodnice plastová, nástěnná, neprůhledné dveře, 40 mod., krytí IP40, vč. montážního a přidruženého materiálu</t>
  </si>
  <si>
    <t>675031891</t>
  </si>
  <si>
    <t>113</t>
  </si>
  <si>
    <t>35713111R3</t>
  </si>
  <si>
    <t>rozvodnice plastová, nástěnná, neprůhledné dveře, 18 mod., krytí IP40, vč. montážního a přidruženého materiálu</t>
  </si>
  <si>
    <t>1796492174</t>
  </si>
  <si>
    <t>114</t>
  </si>
  <si>
    <t>742111200R31</t>
  </si>
  <si>
    <t>Montáž rozvodnice oceloplechová nebo plastová běžná do 50 kg</t>
  </si>
  <si>
    <t>1452916270</t>
  </si>
  <si>
    <t>115</t>
  </si>
  <si>
    <t>357131160R14</t>
  </si>
  <si>
    <t>rozvodnice oceloplechová, zapuštěná, jednokřídlé dveře, otvírání levé/pravé, 72 mod., 3x el.měr. vana, krytí IP43, vč. montážního a přidruženého materiálu</t>
  </si>
  <si>
    <t>2134337506</t>
  </si>
  <si>
    <t>116</t>
  </si>
  <si>
    <t>357131160R11</t>
  </si>
  <si>
    <t>rozvodnice oceloplechová, zapuštěná, jednokřídlé dveře, otvírání levé/pravé, 168 mod., 2x el.měr. vana, krytí IP43, vč. montážního a přidruženého materiálu</t>
  </si>
  <si>
    <t>929833465</t>
  </si>
  <si>
    <t>117</t>
  </si>
  <si>
    <t>357131160R1</t>
  </si>
  <si>
    <t>rozvodnice oceloplechová, zapuštěná, jednokřídlé dveře, otvírání levé/pravé, 240 mod., krytí IP43, vč. montážního a přidruženého materiálu</t>
  </si>
  <si>
    <t>1000339857</t>
  </si>
  <si>
    <t>118</t>
  </si>
  <si>
    <t>742121001R3</t>
  </si>
  <si>
    <t>Montáž kabelů sdělovacích pro vnitřní rozvody do 15 žil</t>
  </si>
  <si>
    <t>-2105260386</t>
  </si>
  <si>
    <t>119</t>
  </si>
  <si>
    <t>34121044R3</t>
  </si>
  <si>
    <t>kabel sdělovací s Cu jádrem 2x2x0,5mm</t>
  </si>
  <si>
    <t>-848432278</t>
  </si>
  <si>
    <t>120</t>
  </si>
  <si>
    <t>742220232R1</t>
  </si>
  <si>
    <t>Montáž detektoru kouře na stěnu nebo na strop</t>
  </si>
  <si>
    <t>1292704453</t>
  </si>
  <si>
    <t>121</t>
  </si>
  <si>
    <t>40483010R1</t>
  </si>
  <si>
    <t>detektor kouře (autonomní detekce a signalizace), 230V, vč. záložní baterie 9V</t>
  </si>
  <si>
    <t>1614926634</t>
  </si>
  <si>
    <t>743</t>
  </si>
  <si>
    <t>Elektromontáže - hrubá montáž</t>
  </si>
  <si>
    <t>122</t>
  </si>
  <si>
    <t>46071-R02</t>
  </si>
  <si>
    <t>Demontáž stávajícího hromosvodu</t>
  </si>
  <si>
    <t>639594403</t>
  </si>
  <si>
    <t>123</t>
  </si>
  <si>
    <t>741410021</t>
  </si>
  <si>
    <t>Montáž vodič uzemňovací pásek průřezu do 120 mm2 v městské zástavbě v zemi</t>
  </si>
  <si>
    <t>1021647613</t>
  </si>
  <si>
    <t>124</t>
  </si>
  <si>
    <t>35442062</t>
  </si>
  <si>
    <t>pás zemnící 30x4mm FeZn</t>
  </si>
  <si>
    <t>7925669</t>
  </si>
  <si>
    <t>125</t>
  </si>
  <si>
    <t>741420001</t>
  </si>
  <si>
    <t>Montáž drát nebo lano hromosvodné svodové D do 10 mm s podpěrou</t>
  </si>
  <si>
    <t>-1416448327</t>
  </si>
  <si>
    <t>126</t>
  </si>
  <si>
    <t>35441077</t>
  </si>
  <si>
    <t>drát D 8mm AlMgSi</t>
  </si>
  <si>
    <t>-1510817745</t>
  </si>
  <si>
    <t>127</t>
  </si>
  <si>
    <t>35441560</t>
  </si>
  <si>
    <t>podpěra vedení PV23 FeZn na plechové střechy 110 mm</t>
  </si>
  <si>
    <t>-138382159</t>
  </si>
  <si>
    <t>35441415</t>
  </si>
  <si>
    <t>podpěra vedení PV17ppp FeZn do zdiva 200 mm</t>
  </si>
  <si>
    <t>-2068908744</t>
  </si>
  <si>
    <t>129</t>
  </si>
  <si>
    <t>354413800</t>
  </si>
  <si>
    <t>podložka FeZn pro podpěru vedení PD PV17</t>
  </si>
  <si>
    <t>1459898697</t>
  </si>
  <si>
    <t>130</t>
  </si>
  <si>
    <t>562810730</t>
  </si>
  <si>
    <t>hmoždinka</t>
  </si>
  <si>
    <t>tis kus</t>
  </si>
  <si>
    <t>-314777521</t>
  </si>
  <si>
    <t>131</t>
  </si>
  <si>
    <t>3544104160R2</t>
  </si>
  <si>
    <t>tmel silikonový</t>
  </si>
  <si>
    <t>-21367861</t>
  </si>
  <si>
    <t>132</t>
  </si>
  <si>
    <t>741430004</t>
  </si>
  <si>
    <t>Montáž tyč jímací délky do 3 m na střešní hřeben</t>
  </si>
  <si>
    <t>-1888479520</t>
  </si>
  <si>
    <t>133</t>
  </si>
  <si>
    <t>354411294</t>
  </si>
  <si>
    <t>tyč jímací JR 3,0 AlMgSi 3,0m</t>
  </si>
  <si>
    <t>336152236</t>
  </si>
  <si>
    <t>134</t>
  </si>
  <si>
    <t>35442103</t>
  </si>
  <si>
    <t>stříška ochranná horní Cu</t>
  </si>
  <si>
    <t>1257451550</t>
  </si>
  <si>
    <t>135</t>
  </si>
  <si>
    <t>35442102</t>
  </si>
  <si>
    <t>stříška ochranná dolní Cu</t>
  </si>
  <si>
    <t>-1896635578</t>
  </si>
  <si>
    <t>136</t>
  </si>
  <si>
    <t>35441849</t>
  </si>
  <si>
    <t>držák jímače a ochranné trubky - 200 mm, FeZn</t>
  </si>
  <si>
    <t>490790385</t>
  </si>
  <si>
    <t>137</t>
  </si>
  <si>
    <t>741420002</t>
  </si>
  <si>
    <t>Montáž drát nebo lano hromosvodné svodové D přes 10mm s podpěrou</t>
  </si>
  <si>
    <t>-1745871592</t>
  </si>
  <si>
    <t>138</t>
  </si>
  <si>
    <t>35441073</t>
  </si>
  <si>
    <t>drát D 10mm FeZn</t>
  </si>
  <si>
    <t>966112763</t>
  </si>
  <si>
    <t>139</t>
  </si>
  <si>
    <t>741420021</t>
  </si>
  <si>
    <t>Montáž svorka hromosvodná se 2 šrouby</t>
  </si>
  <si>
    <t>-612509353</t>
  </si>
  <si>
    <t>140</t>
  </si>
  <si>
    <t>35441885</t>
  </si>
  <si>
    <t>svorka spojovací pro lano D 8-10 mm</t>
  </si>
  <si>
    <t>881126306</t>
  </si>
  <si>
    <t>141</t>
  </si>
  <si>
    <t>741420022</t>
  </si>
  <si>
    <t>Montáž svorka hromosvodná se 3 šrouby</t>
  </si>
  <si>
    <t>958131515</t>
  </si>
  <si>
    <t>142</t>
  </si>
  <si>
    <t>35441905</t>
  </si>
  <si>
    <t>svorka připojovací k připojení okapových žlabů</t>
  </si>
  <si>
    <t>-881290161</t>
  </si>
  <si>
    <t>143</t>
  </si>
  <si>
    <t>35441925</t>
  </si>
  <si>
    <t>svorka zkušební pro lano D 6-12 mm, FeZn</t>
  </si>
  <si>
    <t>684071720</t>
  </si>
  <si>
    <t>144</t>
  </si>
  <si>
    <t>35441860</t>
  </si>
  <si>
    <t>svorka FeZn k jímací tyči - 4 šrouby</t>
  </si>
  <si>
    <t>1270234055</t>
  </si>
  <si>
    <t>145</t>
  </si>
  <si>
    <t>35441996</t>
  </si>
  <si>
    <t>svorka odbočovací a spojovací pro spojování kruhových a páskových vodičů, FeZn</t>
  </si>
  <si>
    <t>-2014951034</t>
  </si>
  <si>
    <t>146</t>
  </si>
  <si>
    <t>354419960</t>
  </si>
  <si>
    <t>svorka odbočovací a spojovací SR 3b pro pásek 30x4 mm FeZn</t>
  </si>
  <si>
    <t>1548528186</t>
  </si>
  <si>
    <t>147</t>
  </si>
  <si>
    <t>741420051</t>
  </si>
  <si>
    <t>Montáž vedení hromosvodné-úhelník nebo trubka s držáky do zdiva</t>
  </si>
  <si>
    <t>1678884991</t>
  </si>
  <si>
    <t>148</t>
  </si>
  <si>
    <t>35441832</t>
  </si>
  <si>
    <t>trubka ochranná na ochranu svodu - 1700 mmm, FeZn</t>
  </si>
  <si>
    <t>925646049</t>
  </si>
  <si>
    <t>149</t>
  </si>
  <si>
    <t>35441836</t>
  </si>
  <si>
    <t>držák ochranného úhelníku do zdiva, FeZn</t>
  </si>
  <si>
    <t>-149725129</t>
  </si>
  <si>
    <t>150</t>
  </si>
  <si>
    <t>741420083</t>
  </si>
  <si>
    <t>Montáž vedení hromosvodné-štítek k označení svodu</t>
  </si>
  <si>
    <t>-1029265455</t>
  </si>
  <si>
    <t>151</t>
  </si>
  <si>
    <t>354421100</t>
  </si>
  <si>
    <t xml:space="preserve">štítek plastový č. 31 -  čísla svodů</t>
  </si>
  <si>
    <t>584081341</t>
  </si>
  <si>
    <t>152</t>
  </si>
  <si>
    <t>741820001</t>
  </si>
  <si>
    <t>Měření zemních odporů zemniče</t>
  </si>
  <si>
    <t>2125638521</t>
  </si>
  <si>
    <t>153</t>
  </si>
  <si>
    <t>743642100</t>
  </si>
  <si>
    <t>Montáž tyč zemnicí délky do 2 m</t>
  </si>
  <si>
    <t>461341708</t>
  </si>
  <si>
    <t>154</t>
  </si>
  <si>
    <t>354420900</t>
  </si>
  <si>
    <t xml:space="preserve">tyč zemnící ZT 2,0  křížový profil, 2m FeZn</t>
  </si>
  <si>
    <t>462407739</t>
  </si>
  <si>
    <t>747</t>
  </si>
  <si>
    <t>Elektromontáže - kompletace rozvodů</t>
  </si>
  <si>
    <t>155</t>
  </si>
  <si>
    <t>747411520R1</t>
  </si>
  <si>
    <t>Montáž systému domovních telefonů, vč. oživení</t>
  </si>
  <si>
    <t>celek</t>
  </si>
  <si>
    <t>-969406830</t>
  </si>
  <si>
    <t>156</t>
  </si>
  <si>
    <t>382268051R1</t>
  </si>
  <si>
    <t>přístroj telefonní, nástěnný, regulace hlasitosti</t>
  </si>
  <si>
    <t>-1542968325</t>
  </si>
  <si>
    <t>157</t>
  </si>
  <si>
    <t>382270401R1</t>
  </si>
  <si>
    <t>napáječ síťový</t>
  </si>
  <si>
    <t>-1548134074</t>
  </si>
  <si>
    <t>158</t>
  </si>
  <si>
    <t>382290061R1</t>
  </si>
  <si>
    <t>zámek elektrický 8-12V, AC s aretací</t>
  </si>
  <si>
    <t>-1043111419</t>
  </si>
  <si>
    <t>159</t>
  </si>
  <si>
    <t>382261195R4</t>
  </si>
  <si>
    <t>tablo komunikační, displej čtyřmístný, podsvětlená klávesnice, čtečka kontaktních čipů DALLAS, provedení komaxit, barva černá, instalační box pro instalaci pod omítku</t>
  </si>
  <si>
    <t>-560152762</t>
  </si>
  <si>
    <t>160</t>
  </si>
  <si>
    <t>382261195R5</t>
  </si>
  <si>
    <t>šrouby tabla antivandal</t>
  </si>
  <si>
    <t>1318767730</t>
  </si>
  <si>
    <t>161</t>
  </si>
  <si>
    <t>382261201R6</t>
  </si>
  <si>
    <t>modul pro jmenovky</t>
  </si>
  <si>
    <t>1154991448</t>
  </si>
  <si>
    <t>162</t>
  </si>
  <si>
    <t>382261201R7</t>
  </si>
  <si>
    <t>stříška 2-modulová, vertikální</t>
  </si>
  <si>
    <t>101377972</t>
  </si>
  <si>
    <t>163</t>
  </si>
  <si>
    <t>382261195R2</t>
  </si>
  <si>
    <t>jednotka elektroniky se zálohováním</t>
  </si>
  <si>
    <t>-1650428570</t>
  </si>
  <si>
    <t>164</t>
  </si>
  <si>
    <t>382261195R3</t>
  </si>
  <si>
    <t>generátor pro odlišné vyzvánění, vč. úpravy generátoru</t>
  </si>
  <si>
    <t>1652172056</t>
  </si>
  <si>
    <t>165</t>
  </si>
  <si>
    <t>382261195R9</t>
  </si>
  <si>
    <t>záložní akumulátor 12V, 7Ah</t>
  </si>
  <si>
    <t>1105490630</t>
  </si>
  <si>
    <t>166</t>
  </si>
  <si>
    <t>382261195R7</t>
  </si>
  <si>
    <t>el. klíč DALLAS a plast. klíčenka</t>
  </si>
  <si>
    <t>-1576965271</t>
  </si>
  <si>
    <t>167</t>
  </si>
  <si>
    <t>382261195R10</t>
  </si>
  <si>
    <t>tlačítko zvonkové, se jmenovkou, řazení 1/0</t>
  </si>
  <si>
    <t>-1233875855</t>
  </si>
  <si>
    <t>168</t>
  </si>
  <si>
    <t>382261195R8</t>
  </si>
  <si>
    <t>materiál přidružený</t>
  </si>
  <si>
    <t>1424885050</t>
  </si>
  <si>
    <t>169</t>
  </si>
  <si>
    <t>747531710R2</t>
  </si>
  <si>
    <t>Montáž spínače časového bez zapojení vodičů</t>
  </si>
  <si>
    <t>-867459953</t>
  </si>
  <si>
    <t>170</t>
  </si>
  <si>
    <t>345359000R2</t>
  </si>
  <si>
    <t>spínač časový 10A</t>
  </si>
  <si>
    <t>1751870322</t>
  </si>
  <si>
    <t>748</t>
  </si>
  <si>
    <t>Elektromontáže - osvětlovací zařízení a svítidla</t>
  </si>
  <si>
    <t>171</t>
  </si>
  <si>
    <t>741370002</t>
  </si>
  <si>
    <t>Montáž svítidlo žárovkové stropní přisazené 1 zdroj se sklem</t>
  </si>
  <si>
    <t>1916806178</t>
  </si>
  <si>
    <t>172</t>
  </si>
  <si>
    <t>34821275R2</t>
  </si>
  <si>
    <t>svítidlo žárovkové stropní, max. 60 W E27</t>
  </si>
  <si>
    <t>1270831048</t>
  </si>
  <si>
    <t>173</t>
  </si>
  <si>
    <t>34821275R</t>
  </si>
  <si>
    <t>svítidlo žárovkové stropní IP 44, max. 60 W E27</t>
  </si>
  <si>
    <t>228638182</t>
  </si>
  <si>
    <t>174</t>
  </si>
  <si>
    <t>34821275R1</t>
  </si>
  <si>
    <t>žárovka LED, 1000lm, 4000K, E27</t>
  </si>
  <si>
    <t>1678431899</t>
  </si>
  <si>
    <t>175</t>
  </si>
  <si>
    <t>741370032</t>
  </si>
  <si>
    <t>Montáž svítidlo žárovkové nástěnné přisazené 1 zdroj se sklem</t>
  </si>
  <si>
    <t>-777986544</t>
  </si>
  <si>
    <t>176</t>
  </si>
  <si>
    <t>34818210R1</t>
  </si>
  <si>
    <t xml:space="preserve">svítidlo nástěnné žárovkové,  IP 44, max. 60 W E27</t>
  </si>
  <si>
    <t>-1471390375</t>
  </si>
  <si>
    <t>177</t>
  </si>
  <si>
    <t>34818210R2</t>
  </si>
  <si>
    <t>svítidlo nástěnné žárovkové, PIR detektor pohybu, IP 44, max. 60 W E27</t>
  </si>
  <si>
    <t>1217209664</t>
  </si>
  <si>
    <t>178</t>
  </si>
  <si>
    <t>34821275R12</t>
  </si>
  <si>
    <t>344047886</t>
  </si>
  <si>
    <t>179</t>
  </si>
  <si>
    <t>748121212</t>
  </si>
  <si>
    <t>Montáž svítidlo LED nouzové, přisazené</t>
  </si>
  <si>
    <t>-1870921244</t>
  </si>
  <si>
    <t>180</t>
  </si>
  <si>
    <t>348381000R1</t>
  </si>
  <si>
    <t>svítidlo nouzové osvětlení, LED, IP65, doba svícení 1hod.</t>
  </si>
  <si>
    <t>-1303524393</t>
  </si>
  <si>
    <t>181</t>
  </si>
  <si>
    <t>748123118</t>
  </si>
  <si>
    <t>Montáž svítidlo LED bytové přisazené nástěnné panelové do 0,09 m2</t>
  </si>
  <si>
    <t>-1282073036</t>
  </si>
  <si>
    <t>182</t>
  </si>
  <si>
    <t>348182115R5</t>
  </si>
  <si>
    <t>svítidlo nástěnné plastové, LED 15W, 1200 lm, IP 44, vypínač, pod kuch. linku</t>
  </si>
  <si>
    <t>1100392112</t>
  </si>
  <si>
    <t>Práce a dodávky M</t>
  </si>
  <si>
    <t>21-M</t>
  </si>
  <si>
    <t>Elektromontáže</t>
  </si>
  <si>
    <t>183</t>
  </si>
  <si>
    <t>210160682</t>
  </si>
  <si>
    <t>Montáž elektroměrů třífázových</t>
  </si>
  <si>
    <t>1385144345</t>
  </si>
  <si>
    <t>184</t>
  </si>
  <si>
    <t>374221165R4</t>
  </si>
  <si>
    <t>elektroměr fakturační, třífázový, jednosazbový (dodávka ČEZ a.s.)</t>
  </si>
  <si>
    <t>1900149729</t>
  </si>
  <si>
    <t>185</t>
  </si>
  <si>
    <t>389R3</t>
  </si>
  <si>
    <t>navýšení hodnoty hlavního jističe před elektroměrem - distributor</t>
  </si>
  <si>
    <t>1448451165</t>
  </si>
  <si>
    <t>186</t>
  </si>
  <si>
    <t>210160681</t>
  </si>
  <si>
    <t>Montáž elektroměrů jednofázových</t>
  </si>
  <si>
    <t>884441809</t>
  </si>
  <si>
    <t>187</t>
  </si>
  <si>
    <t>374221165R6</t>
  </si>
  <si>
    <t>elektroměr fakturační, jednofázový, jednosazbový (dodávka ČEZ a.s.)</t>
  </si>
  <si>
    <t>-1786276124</t>
  </si>
  <si>
    <t>188</t>
  </si>
  <si>
    <t>389R1</t>
  </si>
  <si>
    <t>-1614195403</t>
  </si>
  <si>
    <t>189</t>
  </si>
  <si>
    <t>374221165R7</t>
  </si>
  <si>
    <t>elektroměr podružný, jednofázový, jednosazbový</t>
  </si>
  <si>
    <t>1024646324</t>
  </si>
  <si>
    <t>46-M</t>
  </si>
  <si>
    <t>Zemní práce při extr.mont.pracích</t>
  </si>
  <si>
    <t>190</t>
  </si>
  <si>
    <t>460270191</t>
  </si>
  <si>
    <t>Zazdění skříní nn s koncovým dílem hloubky do 30 cm, výšky 60 cm a šířky do 30 cm</t>
  </si>
  <si>
    <t>-1303469040</t>
  </si>
  <si>
    <t>191</t>
  </si>
  <si>
    <t>460270194</t>
  </si>
  <si>
    <t>Zazdění skříní nn s koncovým dílem hloubky do 30 cm, výšky 60 cm a šířky do 75 cm</t>
  </si>
  <si>
    <t>130271986</t>
  </si>
  <si>
    <t>192</t>
  </si>
  <si>
    <t>460270206</t>
  </si>
  <si>
    <t>Zazdění skříní nn s koncovým dílem hloubky do 30 cm, výšky 105 cm a šířky do 150 cm</t>
  </si>
  <si>
    <t>65264987</t>
  </si>
  <si>
    <t>193</t>
  </si>
  <si>
    <t>460680402</t>
  </si>
  <si>
    <t>Vysekání kapes a výklenků ve zdivu z lehkých betonů, dutých cihel a tvárnic pro krabice 10x10x8 cm</t>
  </si>
  <si>
    <t>1816837869</t>
  </si>
  <si>
    <t>194</t>
  </si>
  <si>
    <t>460680581</t>
  </si>
  <si>
    <t>Vysekání rýh pro montáž trubek a kabelů v cihelných zdech hloubky do 3 cm a šířky do 3 cm</t>
  </si>
  <si>
    <t>596952484</t>
  </si>
  <si>
    <t>195</t>
  </si>
  <si>
    <t>460680603</t>
  </si>
  <si>
    <t>Vysekání rýh pro montáž trubek a kabelů v cihelných zdech hloubky do 7 cm a šířky do 7 cm</t>
  </si>
  <si>
    <t>-650618623</t>
  </si>
  <si>
    <t>196</t>
  </si>
  <si>
    <t>460710031</t>
  </si>
  <si>
    <t>Vyplnění a omítnutí rýh ve stěnách hloubky do 3 cm a šířky do 3 cm</t>
  </si>
  <si>
    <t>376585435</t>
  </si>
  <si>
    <t>197</t>
  </si>
  <si>
    <t>460710073</t>
  </si>
  <si>
    <t>Vyplnění a začištění rýh v betonových podlahách a mazaninách hloubky do 7 cm a šířky do 7 cm</t>
  </si>
  <si>
    <t>-2036416927</t>
  </si>
  <si>
    <t>198</t>
  </si>
  <si>
    <t>460710102</t>
  </si>
  <si>
    <t>Zabetonování otvorů ve stropech plochy do 0,09 m2 a tloušťky do 20 cm</t>
  </si>
  <si>
    <t>-985458729</t>
  </si>
  <si>
    <t>VRN</t>
  </si>
  <si>
    <t>Vedlejší rozpočtové náklady</t>
  </si>
  <si>
    <t>VRN1</t>
  </si>
  <si>
    <t>Průzkumné, geodetické a projektové práce</t>
  </si>
  <si>
    <t>199</t>
  </si>
  <si>
    <t>013254000</t>
  </si>
  <si>
    <t>Dokumentace skutečného provedení stavby</t>
  </si>
  <si>
    <t>1024</t>
  </si>
  <si>
    <t>-1960272687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</si>
</sst>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24-5/17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Stavební úpravy bytových domů ul.Šenovská 65, 67 a 69 - SO 01 BYTOVÉ DOMY - ELEKTROINSTALACE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ul . Šenovská, Ostrava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25. 5. 2020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SM Ostrava, MO Slezská Ostrava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Vlastimil Lacko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40.5" customHeight="1">
      <c r="A95" s="115" t="s">
        <v>79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'24-5-17 - Stavební úpravy...'!J28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'24-5-17 - Stavební úpravy...'!P129</f>
        <v>0</v>
      </c>
      <c r="AV95" s="124">
        <f>'24-5-17 - Stavební úpravy...'!J31</f>
        <v>0</v>
      </c>
      <c r="AW95" s="124">
        <f>'24-5-17 - Stavební úpravy...'!J32</f>
        <v>0</v>
      </c>
      <c r="AX95" s="124">
        <f>'24-5-17 - Stavební úpravy...'!J33</f>
        <v>0</v>
      </c>
      <c r="AY95" s="124">
        <f>'24-5-17 - Stavební úpravy...'!J34</f>
        <v>0</v>
      </c>
      <c r="AZ95" s="124">
        <f>'24-5-17 - Stavební úpravy...'!F31</f>
        <v>0</v>
      </c>
      <c r="BA95" s="124">
        <f>'24-5-17 - Stavební úpravy...'!F32</f>
        <v>0</v>
      </c>
      <c r="BB95" s="124">
        <f>'24-5-17 - Stavební úpravy...'!F33</f>
        <v>0</v>
      </c>
      <c r="BC95" s="124">
        <f>'24-5-17 - Stavební úpravy...'!F34</f>
        <v>0</v>
      </c>
      <c r="BD95" s="126">
        <f>'24-5-17 - Stavební úpravy...'!F35</f>
        <v>0</v>
      </c>
      <c r="BE95" s="7"/>
      <c r="BT95" s="127" t="s">
        <v>81</v>
      </c>
      <c r="BU95" s="127" t="s">
        <v>82</v>
      </c>
      <c r="BV95" s="127" t="s">
        <v>77</v>
      </c>
      <c r="BW95" s="127" t="s">
        <v>5</v>
      </c>
      <c r="BX95" s="127" t="s">
        <v>78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DQhzX/IfG8F46427fYE+h21E5OCtyOU0IBIvtLjvlJsXJXL7v8zYyWQfV0ND8F5ThCKqs0TPjmPN5yHuwebtkg==" hashValue="oHPXIRlmnT1MTXJK+dsHzG+g63HcZh1E3UpixgeE28VaDbPpotUrgyXBEFYr41S58cYmiSEjXSnX0Rpik1HBxQ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24-5-17 - Stavební úprav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28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7"/>
      <c r="AT3" s="14" t="s">
        <v>81</v>
      </c>
    </row>
    <row r="4" s="1" customFormat="1" ht="24.96" customHeight="1">
      <c r="B4" s="17"/>
      <c r="D4" s="132" t="s">
        <v>83</v>
      </c>
      <c r="I4" s="128"/>
      <c r="L4" s="17"/>
      <c r="M4" s="133" t="s">
        <v>10</v>
      </c>
      <c r="AT4" s="14" t="s">
        <v>4</v>
      </c>
    </row>
    <row r="5" s="1" customFormat="1" ht="6.96" customHeight="1">
      <c r="B5" s="17"/>
      <c r="I5" s="128"/>
      <c r="L5" s="17"/>
    </row>
    <row r="6" s="2" customFormat="1" ht="12" customHeight="1">
      <c r="A6" s="35"/>
      <c r="B6" s="41"/>
      <c r="C6" s="35"/>
      <c r="D6" s="134" t="s">
        <v>16</v>
      </c>
      <c r="E6" s="35"/>
      <c r="F6" s="35"/>
      <c r="G6" s="35"/>
      <c r="H6" s="35"/>
      <c r="I6" s="1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27" customHeight="1">
      <c r="A7" s="35"/>
      <c r="B7" s="41"/>
      <c r="C7" s="35"/>
      <c r="D7" s="35"/>
      <c r="E7" s="136" t="s">
        <v>17</v>
      </c>
      <c r="F7" s="35"/>
      <c r="G7" s="35"/>
      <c r="H7" s="35"/>
      <c r="I7" s="1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1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4" t="s">
        <v>18</v>
      </c>
      <c r="E9" s="35"/>
      <c r="F9" s="137" t="s">
        <v>1</v>
      </c>
      <c r="G9" s="35"/>
      <c r="H9" s="35"/>
      <c r="I9" s="138" t="s">
        <v>19</v>
      </c>
      <c r="J9" s="137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4" t="s">
        <v>20</v>
      </c>
      <c r="E10" s="35"/>
      <c r="F10" s="137" t="s">
        <v>21</v>
      </c>
      <c r="G10" s="35"/>
      <c r="H10" s="35"/>
      <c r="I10" s="138" t="s">
        <v>22</v>
      </c>
      <c r="J10" s="139" t="str">
        <f>'Rekapitulace stavby'!AN8</f>
        <v>25. 5. 2020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1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4" t="s">
        <v>24</v>
      </c>
      <c r="E12" s="35"/>
      <c r="F12" s="35"/>
      <c r="G12" s="35"/>
      <c r="H12" s="35"/>
      <c r="I12" s="138" t="s">
        <v>25</v>
      </c>
      <c r="J12" s="137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7" t="s">
        <v>26</v>
      </c>
      <c r="F13" s="35"/>
      <c r="G13" s="35"/>
      <c r="H13" s="35"/>
      <c r="I13" s="138" t="s">
        <v>27</v>
      </c>
      <c r="J13" s="137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1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4" t="s">
        <v>28</v>
      </c>
      <c r="E15" s="35"/>
      <c r="F15" s="35"/>
      <c r="G15" s="35"/>
      <c r="H15" s="35"/>
      <c r="I15" s="138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7"/>
      <c r="G16" s="137"/>
      <c r="H16" s="137"/>
      <c r="I16" s="138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1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4" t="s">
        <v>30</v>
      </c>
      <c r="E18" s="35"/>
      <c r="F18" s="35"/>
      <c r="G18" s="35"/>
      <c r="H18" s="35"/>
      <c r="I18" s="138" t="s">
        <v>25</v>
      </c>
      <c r="J18" s="137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7" t="str">
        <f>IF('Rekapitulace stavby'!E17="","",'Rekapitulace stavby'!E17)</f>
        <v xml:space="preserve"> </v>
      </c>
      <c r="F19" s="35"/>
      <c r="G19" s="35"/>
      <c r="H19" s="35"/>
      <c r="I19" s="138" t="s">
        <v>27</v>
      </c>
      <c r="J19" s="137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1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4" t="s">
        <v>33</v>
      </c>
      <c r="E21" s="35"/>
      <c r="F21" s="35"/>
      <c r="G21" s="35"/>
      <c r="H21" s="35"/>
      <c r="I21" s="138" t="s">
        <v>25</v>
      </c>
      <c r="J21" s="137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7" t="s">
        <v>34</v>
      </c>
      <c r="F22" s="35"/>
      <c r="G22" s="35"/>
      <c r="H22" s="35"/>
      <c r="I22" s="138" t="s">
        <v>27</v>
      </c>
      <c r="J22" s="137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1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4" t="s">
        <v>35</v>
      </c>
      <c r="E24" s="35"/>
      <c r="F24" s="35"/>
      <c r="G24" s="35"/>
      <c r="H24" s="35"/>
      <c r="I24" s="1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40"/>
      <c r="B25" s="141"/>
      <c r="C25" s="140"/>
      <c r="D25" s="140"/>
      <c r="E25" s="142" t="s">
        <v>1</v>
      </c>
      <c r="F25" s="142"/>
      <c r="G25" s="142"/>
      <c r="H25" s="142"/>
      <c r="I25" s="143"/>
      <c r="J25" s="140"/>
      <c r="K25" s="140"/>
      <c r="L25" s="144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1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5"/>
      <c r="E27" s="145"/>
      <c r="F27" s="145"/>
      <c r="G27" s="145"/>
      <c r="H27" s="145"/>
      <c r="I27" s="146"/>
      <c r="J27" s="145"/>
      <c r="K27" s="14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7" t="s">
        <v>36</v>
      </c>
      <c r="E28" s="35"/>
      <c r="F28" s="35"/>
      <c r="G28" s="35"/>
      <c r="H28" s="35"/>
      <c r="I28" s="135"/>
      <c r="J28" s="148">
        <f>ROUND(J129,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5"/>
      <c r="E29" s="145"/>
      <c r="F29" s="145"/>
      <c r="G29" s="145"/>
      <c r="H29" s="145"/>
      <c r="I29" s="146"/>
      <c r="J29" s="145"/>
      <c r="K29" s="14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9" t="s">
        <v>38</v>
      </c>
      <c r="G30" s="35"/>
      <c r="H30" s="35"/>
      <c r="I30" s="150" t="s">
        <v>37</v>
      </c>
      <c r="J30" s="149" t="s">
        <v>39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51" t="s">
        <v>40</v>
      </c>
      <c r="E31" s="134" t="s">
        <v>41</v>
      </c>
      <c r="F31" s="152">
        <f>ROUND((SUM(BE129:BE345)),  2)</f>
        <v>0</v>
      </c>
      <c r="G31" s="35"/>
      <c r="H31" s="35"/>
      <c r="I31" s="153">
        <v>0.20999999999999999</v>
      </c>
      <c r="J31" s="152">
        <f>ROUND(((SUM(BE129:BE345))*I31),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4" t="s">
        <v>42</v>
      </c>
      <c r="F32" s="152">
        <f>ROUND((SUM(BF129:BF345)),  2)</f>
        <v>0</v>
      </c>
      <c r="G32" s="35"/>
      <c r="H32" s="35"/>
      <c r="I32" s="153">
        <v>0.14999999999999999</v>
      </c>
      <c r="J32" s="152">
        <f>ROUND(((SUM(BF129:BF345))*I32),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4" t="s">
        <v>43</v>
      </c>
      <c r="F33" s="152">
        <f>ROUND((SUM(BG129:BG345)),  2)</f>
        <v>0</v>
      </c>
      <c r="G33" s="35"/>
      <c r="H33" s="35"/>
      <c r="I33" s="153">
        <v>0.20999999999999999</v>
      </c>
      <c r="J33" s="152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4" t="s">
        <v>44</v>
      </c>
      <c r="F34" s="152">
        <f>ROUND((SUM(BH129:BH345)),  2)</f>
        <v>0</v>
      </c>
      <c r="G34" s="35"/>
      <c r="H34" s="35"/>
      <c r="I34" s="153">
        <v>0.14999999999999999</v>
      </c>
      <c r="J34" s="152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4" t="s">
        <v>45</v>
      </c>
      <c r="F35" s="152">
        <f>ROUND((SUM(BI129:BI345)),  2)</f>
        <v>0</v>
      </c>
      <c r="G35" s="35"/>
      <c r="H35" s="35"/>
      <c r="I35" s="153">
        <v>0</v>
      </c>
      <c r="J35" s="152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1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54"/>
      <c r="D37" s="155" t="s">
        <v>46</v>
      </c>
      <c r="E37" s="156"/>
      <c r="F37" s="156"/>
      <c r="G37" s="157" t="s">
        <v>47</v>
      </c>
      <c r="H37" s="158" t="s">
        <v>48</v>
      </c>
      <c r="I37" s="159"/>
      <c r="J37" s="160">
        <f>SUM(J28:J35)</f>
        <v>0</v>
      </c>
      <c r="K37" s="161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1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I39" s="128"/>
      <c r="L39" s="17"/>
    </row>
    <row r="40" s="1" customFormat="1" ht="14.4" customHeight="1">
      <c r="B40" s="17"/>
      <c r="I40" s="128"/>
      <c r="L40" s="17"/>
    </row>
    <row r="41" s="1" customFormat="1" ht="14.4" customHeight="1">
      <c r="B41" s="17"/>
      <c r="I41" s="128"/>
      <c r="L41" s="17"/>
    </row>
    <row r="42" s="1" customFormat="1" ht="14.4" customHeight="1">
      <c r="B42" s="17"/>
      <c r="I42" s="128"/>
      <c r="L42" s="17"/>
    </row>
    <row r="43" s="1" customFormat="1" ht="14.4" customHeight="1">
      <c r="B43" s="17"/>
      <c r="I43" s="128"/>
      <c r="L43" s="17"/>
    </row>
    <row r="44" s="1" customFormat="1" ht="14.4" customHeight="1">
      <c r="B44" s="17"/>
      <c r="I44" s="128"/>
      <c r="L44" s="17"/>
    </row>
    <row r="45" s="1" customFormat="1" ht="14.4" customHeight="1">
      <c r="B45" s="17"/>
      <c r="I45" s="128"/>
      <c r="L45" s="17"/>
    </row>
    <row r="46" s="1" customFormat="1" ht="14.4" customHeight="1">
      <c r="B46" s="17"/>
      <c r="I46" s="128"/>
      <c r="L46" s="17"/>
    </row>
    <row r="47" s="1" customFormat="1" ht="14.4" customHeight="1">
      <c r="B47" s="17"/>
      <c r="I47" s="128"/>
      <c r="L47" s="17"/>
    </row>
    <row r="48" s="1" customFormat="1" ht="14.4" customHeight="1">
      <c r="B48" s="17"/>
      <c r="I48" s="128"/>
      <c r="L48" s="17"/>
    </row>
    <row r="49" s="1" customFormat="1" ht="14.4" customHeight="1">
      <c r="B49" s="17"/>
      <c r="I49" s="128"/>
      <c r="L49" s="17"/>
    </row>
    <row r="50" s="2" customFormat="1" ht="14.4" customHeight="1">
      <c r="B50" s="60"/>
      <c r="D50" s="162" t="s">
        <v>49</v>
      </c>
      <c r="E50" s="163"/>
      <c r="F50" s="163"/>
      <c r="G50" s="162" t="s">
        <v>50</v>
      </c>
      <c r="H50" s="163"/>
      <c r="I50" s="164"/>
      <c r="J50" s="163"/>
      <c r="K50" s="163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5" t="s">
        <v>51</v>
      </c>
      <c r="E61" s="166"/>
      <c r="F61" s="167" t="s">
        <v>52</v>
      </c>
      <c r="G61" s="165" t="s">
        <v>51</v>
      </c>
      <c r="H61" s="166"/>
      <c r="I61" s="168"/>
      <c r="J61" s="169" t="s">
        <v>52</v>
      </c>
      <c r="K61" s="166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2" t="s">
        <v>53</v>
      </c>
      <c r="E65" s="170"/>
      <c r="F65" s="170"/>
      <c r="G65" s="162" t="s">
        <v>54</v>
      </c>
      <c r="H65" s="170"/>
      <c r="I65" s="171"/>
      <c r="J65" s="170"/>
      <c r="K65" s="17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5" t="s">
        <v>51</v>
      </c>
      <c r="E76" s="166"/>
      <c r="F76" s="167" t="s">
        <v>52</v>
      </c>
      <c r="G76" s="165" t="s">
        <v>51</v>
      </c>
      <c r="H76" s="166"/>
      <c r="I76" s="168"/>
      <c r="J76" s="169" t="s">
        <v>52</v>
      </c>
      <c r="K76" s="166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2"/>
      <c r="C77" s="173"/>
      <c r="D77" s="173"/>
      <c r="E77" s="173"/>
      <c r="F77" s="173"/>
      <c r="G77" s="173"/>
      <c r="H77" s="173"/>
      <c r="I77" s="174"/>
      <c r="J77" s="173"/>
      <c r="K77" s="173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5"/>
      <c r="C81" s="176"/>
      <c r="D81" s="176"/>
      <c r="E81" s="176"/>
      <c r="F81" s="176"/>
      <c r="G81" s="176"/>
      <c r="H81" s="176"/>
      <c r="I81" s="177"/>
      <c r="J81" s="176"/>
      <c r="K81" s="17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84</v>
      </c>
      <c r="D82" s="37"/>
      <c r="E82" s="37"/>
      <c r="F82" s="37"/>
      <c r="G82" s="37"/>
      <c r="H82" s="37"/>
      <c r="I82" s="135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35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5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7" customHeight="1">
      <c r="A85" s="35"/>
      <c r="B85" s="36"/>
      <c r="C85" s="37"/>
      <c r="D85" s="37"/>
      <c r="E85" s="73" t="str">
        <f>E7</f>
        <v>Stavební úpravy bytových domů ul.Šenovská 65, 67 a 69 - SO 01 BYTOVÉ DOMY - ELEKTROINSTALACE</v>
      </c>
      <c r="F85" s="37"/>
      <c r="G85" s="37"/>
      <c r="H85" s="37"/>
      <c r="I85" s="135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135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ul . Šenovská, Ostrava</v>
      </c>
      <c r="G87" s="37"/>
      <c r="H87" s="37"/>
      <c r="I87" s="138" t="s">
        <v>22</v>
      </c>
      <c r="J87" s="76" t="str">
        <f>IF(J10="","",J10)</f>
        <v>25. 5. 2020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35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SM Ostrava, MO Slezská Ostrava</v>
      </c>
      <c r="G89" s="37"/>
      <c r="H89" s="37"/>
      <c r="I89" s="138" t="s">
        <v>30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138" t="s">
        <v>33</v>
      </c>
      <c r="J90" s="33" t="str">
        <f>E22</f>
        <v>Vlastimil Lacko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135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78" t="s">
        <v>85</v>
      </c>
      <c r="D92" s="179"/>
      <c r="E92" s="179"/>
      <c r="F92" s="179"/>
      <c r="G92" s="179"/>
      <c r="H92" s="179"/>
      <c r="I92" s="180"/>
      <c r="J92" s="181" t="s">
        <v>86</v>
      </c>
      <c r="K92" s="179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35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82" t="s">
        <v>87</v>
      </c>
      <c r="D94" s="37"/>
      <c r="E94" s="37"/>
      <c r="F94" s="37"/>
      <c r="G94" s="37"/>
      <c r="H94" s="37"/>
      <c r="I94" s="135"/>
      <c r="J94" s="107">
        <f>J129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88</v>
      </c>
    </row>
    <row r="95" s="9" customFormat="1" ht="24.96" customHeight="1">
      <c r="A95" s="9"/>
      <c r="B95" s="183"/>
      <c r="C95" s="184"/>
      <c r="D95" s="185" t="s">
        <v>89</v>
      </c>
      <c r="E95" s="186"/>
      <c r="F95" s="186"/>
      <c r="G95" s="186"/>
      <c r="H95" s="186"/>
      <c r="I95" s="187"/>
      <c r="J95" s="188">
        <f>J130</f>
        <v>0</v>
      </c>
      <c r="K95" s="184"/>
      <c r="L95" s="18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0"/>
      <c r="C96" s="191"/>
      <c r="D96" s="192" t="s">
        <v>90</v>
      </c>
      <c r="E96" s="193"/>
      <c r="F96" s="193"/>
      <c r="G96" s="193"/>
      <c r="H96" s="193"/>
      <c r="I96" s="194"/>
      <c r="J96" s="195">
        <f>J131</f>
        <v>0</v>
      </c>
      <c r="K96" s="191"/>
      <c r="L96" s="19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0"/>
      <c r="C97" s="191"/>
      <c r="D97" s="192" t="s">
        <v>91</v>
      </c>
      <c r="E97" s="193"/>
      <c r="F97" s="193"/>
      <c r="G97" s="193"/>
      <c r="H97" s="193"/>
      <c r="I97" s="194"/>
      <c r="J97" s="195">
        <f>J135</f>
        <v>0</v>
      </c>
      <c r="K97" s="191"/>
      <c r="L97" s="19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0"/>
      <c r="C98" s="191"/>
      <c r="D98" s="192" t="s">
        <v>92</v>
      </c>
      <c r="E98" s="193"/>
      <c r="F98" s="193"/>
      <c r="G98" s="193"/>
      <c r="H98" s="193"/>
      <c r="I98" s="194"/>
      <c r="J98" s="195">
        <f>J139</f>
        <v>0</v>
      </c>
      <c r="K98" s="191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0"/>
      <c r="C99" s="191"/>
      <c r="D99" s="192" t="s">
        <v>93</v>
      </c>
      <c r="E99" s="193"/>
      <c r="F99" s="193"/>
      <c r="G99" s="193"/>
      <c r="H99" s="193"/>
      <c r="I99" s="194"/>
      <c r="J99" s="195">
        <f>J141</f>
        <v>0</v>
      </c>
      <c r="K99" s="191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0"/>
      <c r="C100" s="191"/>
      <c r="D100" s="192" t="s">
        <v>94</v>
      </c>
      <c r="E100" s="193"/>
      <c r="F100" s="193"/>
      <c r="G100" s="193"/>
      <c r="H100" s="193"/>
      <c r="I100" s="194"/>
      <c r="J100" s="195">
        <f>J144</f>
        <v>0</v>
      </c>
      <c r="K100" s="19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3"/>
      <c r="C101" s="184"/>
      <c r="D101" s="185" t="s">
        <v>95</v>
      </c>
      <c r="E101" s="186"/>
      <c r="F101" s="186"/>
      <c r="G101" s="186"/>
      <c r="H101" s="186"/>
      <c r="I101" s="187"/>
      <c r="J101" s="188">
        <f>J149</f>
        <v>0</v>
      </c>
      <c r="K101" s="184"/>
      <c r="L101" s="18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0"/>
      <c r="C102" s="191"/>
      <c r="D102" s="192" t="s">
        <v>96</v>
      </c>
      <c r="E102" s="193"/>
      <c r="F102" s="193"/>
      <c r="G102" s="193"/>
      <c r="H102" s="193"/>
      <c r="I102" s="194"/>
      <c r="J102" s="195">
        <f>J150</f>
        <v>0</v>
      </c>
      <c r="K102" s="191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0"/>
      <c r="C103" s="191"/>
      <c r="D103" s="192" t="s">
        <v>97</v>
      </c>
      <c r="E103" s="193"/>
      <c r="F103" s="193"/>
      <c r="G103" s="193"/>
      <c r="H103" s="193"/>
      <c r="I103" s="194"/>
      <c r="J103" s="195">
        <f>J245</f>
        <v>0</v>
      </c>
      <c r="K103" s="191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0"/>
      <c r="C104" s="191"/>
      <c r="D104" s="192" t="s">
        <v>98</v>
      </c>
      <c r="E104" s="193"/>
      <c r="F104" s="193"/>
      <c r="G104" s="193"/>
      <c r="H104" s="193"/>
      <c r="I104" s="194"/>
      <c r="J104" s="195">
        <f>J260</f>
        <v>0</v>
      </c>
      <c r="K104" s="191"/>
      <c r="L104" s="19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0"/>
      <c r="C105" s="191"/>
      <c r="D105" s="192" t="s">
        <v>99</v>
      </c>
      <c r="E105" s="193"/>
      <c r="F105" s="193"/>
      <c r="G105" s="193"/>
      <c r="H105" s="193"/>
      <c r="I105" s="194"/>
      <c r="J105" s="195">
        <f>J294</f>
        <v>0</v>
      </c>
      <c r="K105" s="191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0"/>
      <c r="C106" s="191"/>
      <c r="D106" s="192" t="s">
        <v>100</v>
      </c>
      <c r="E106" s="193"/>
      <c r="F106" s="193"/>
      <c r="G106" s="193"/>
      <c r="H106" s="193"/>
      <c r="I106" s="194"/>
      <c r="J106" s="195">
        <f>J311</f>
        <v>0</v>
      </c>
      <c r="K106" s="191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3"/>
      <c r="C107" s="184"/>
      <c r="D107" s="185" t="s">
        <v>101</v>
      </c>
      <c r="E107" s="186"/>
      <c r="F107" s="186"/>
      <c r="G107" s="186"/>
      <c r="H107" s="186"/>
      <c r="I107" s="187"/>
      <c r="J107" s="188">
        <f>J324</f>
        <v>0</v>
      </c>
      <c r="K107" s="184"/>
      <c r="L107" s="18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0"/>
      <c r="C108" s="191"/>
      <c r="D108" s="192" t="s">
        <v>102</v>
      </c>
      <c r="E108" s="193"/>
      <c r="F108" s="193"/>
      <c r="G108" s="193"/>
      <c r="H108" s="193"/>
      <c r="I108" s="194"/>
      <c r="J108" s="195">
        <f>J325</f>
        <v>0</v>
      </c>
      <c r="K108" s="191"/>
      <c r="L108" s="19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0"/>
      <c r="C109" s="191"/>
      <c r="D109" s="192" t="s">
        <v>103</v>
      </c>
      <c r="E109" s="193"/>
      <c r="F109" s="193"/>
      <c r="G109" s="193"/>
      <c r="H109" s="193"/>
      <c r="I109" s="194"/>
      <c r="J109" s="195">
        <f>J333</f>
        <v>0</v>
      </c>
      <c r="K109" s="191"/>
      <c r="L109" s="19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3"/>
      <c r="C110" s="184"/>
      <c r="D110" s="185" t="s">
        <v>104</v>
      </c>
      <c r="E110" s="186"/>
      <c r="F110" s="186"/>
      <c r="G110" s="186"/>
      <c r="H110" s="186"/>
      <c r="I110" s="187"/>
      <c r="J110" s="188">
        <f>J343</f>
        <v>0</v>
      </c>
      <c r="K110" s="184"/>
      <c r="L110" s="18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90"/>
      <c r="C111" s="191"/>
      <c r="D111" s="192" t="s">
        <v>105</v>
      </c>
      <c r="E111" s="193"/>
      <c r="F111" s="193"/>
      <c r="G111" s="193"/>
      <c r="H111" s="193"/>
      <c r="I111" s="194"/>
      <c r="J111" s="195">
        <f>J344</f>
        <v>0</v>
      </c>
      <c r="K111" s="191"/>
      <c r="L111" s="19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5"/>
      <c r="B112" s="36"/>
      <c r="C112" s="37"/>
      <c r="D112" s="37"/>
      <c r="E112" s="37"/>
      <c r="F112" s="37"/>
      <c r="G112" s="37"/>
      <c r="H112" s="37"/>
      <c r="I112" s="135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63"/>
      <c r="C113" s="64"/>
      <c r="D113" s="64"/>
      <c r="E113" s="64"/>
      <c r="F113" s="64"/>
      <c r="G113" s="64"/>
      <c r="H113" s="64"/>
      <c r="I113" s="174"/>
      <c r="J113" s="64"/>
      <c r="K113" s="64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="2" customFormat="1" ht="6.96" customHeight="1">
      <c r="A117" s="35"/>
      <c r="B117" s="65"/>
      <c r="C117" s="66"/>
      <c r="D117" s="66"/>
      <c r="E117" s="66"/>
      <c r="F117" s="66"/>
      <c r="G117" s="66"/>
      <c r="H117" s="66"/>
      <c r="I117" s="177"/>
      <c r="J117" s="66"/>
      <c r="K117" s="66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4.96" customHeight="1">
      <c r="A118" s="35"/>
      <c r="B118" s="36"/>
      <c r="C118" s="20" t="s">
        <v>106</v>
      </c>
      <c r="D118" s="37"/>
      <c r="E118" s="37"/>
      <c r="F118" s="37"/>
      <c r="G118" s="37"/>
      <c r="H118" s="37"/>
      <c r="I118" s="135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35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16</v>
      </c>
      <c r="D120" s="37"/>
      <c r="E120" s="37"/>
      <c r="F120" s="37"/>
      <c r="G120" s="37"/>
      <c r="H120" s="37"/>
      <c r="I120" s="135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7" customHeight="1">
      <c r="A121" s="35"/>
      <c r="B121" s="36"/>
      <c r="C121" s="37"/>
      <c r="D121" s="37"/>
      <c r="E121" s="73" t="str">
        <f>E7</f>
        <v>Stavební úpravy bytových domů ul.Šenovská 65, 67 a 69 - SO 01 BYTOVÉ DOMY - ELEKTROINSTALACE</v>
      </c>
      <c r="F121" s="37"/>
      <c r="G121" s="37"/>
      <c r="H121" s="37"/>
      <c r="I121" s="135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135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20</v>
      </c>
      <c r="D123" s="37"/>
      <c r="E123" s="37"/>
      <c r="F123" s="24" t="str">
        <f>F10</f>
        <v>ul . Šenovská, Ostrava</v>
      </c>
      <c r="G123" s="37"/>
      <c r="H123" s="37"/>
      <c r="I123" s="138" t="s">
        <v>22</v>
      </c>
      <c r="J123" s="76" t="str">
        <f>IF(J10="","",J10)</f>
        <v>25. 5. 2020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135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24</v>
      </c>
      <c r="D125" s="37"/>
      <c r="E125" s="37"/>
      <c r="F125" s="24" t="str">
        <f>E13</f>
        <v>SM Ostrava, MO Slezská Ostrava</v>
      </c>
      <c r="G125" s="37"/>
      <c r="H125" s="37"/>
      <c r="I125" s="138" t="s">
        <v>30</v>
      </c>
      <c r="J125" s="33" t="str">
        <f>E19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28</v>
      </c>
      <c r="D126" s="37"/>
      <c r="E126" s="37"/>
      <c r="F126" s="24" t="str">
        <f>IF(E16="","",E16)</f>
        <v>Vyplň údaj</v>
      </c>
      <c r="G126" s="37"/>
      <c r="H126" s="37"/>
      <c r="I126" s="138" t="s">
        <v>33</v>
      </c>
      <c r="J126" s="33" t="str">
        <f>E22</f>
        <v>Vlastimil Lacko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7"/>
      <c r="D127" s="37"/>
      <c r="E127" s="37"/>
      <c r="F127" s="37"/>
      <c r="G127" s="37"/>
      <c r="H127" s="37"/>
      <c r="I127" s="135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1" customFormat="1" ht="29.28" customHeight="1">
      <c r="A128" s="197"/>
      <c r="B128" s="198"/>
      <c r="C128" s="199" t="s">
        <v>107</v>
      </c>
      <c r="D128" s="200" t="s">
        <v>61</v>
      </c>
      <c r="E128" s="200" t="s">
        <v>57</v>
      </c>
      <c r="F128" s="200" t="s">
        <v>58</v>
      </c>
      <c r="G128" s="200" t="s">
        <v>108</v>
      </c>
      <c r="H128" s="200" t="s">
        <v>109</v>
      </c>
      <c r="I128" s="201" t="s">
        <v>110</v>
      </c>
      <c r="J128" s="202" t="s">
        <v>86</v>
      </c>
      <c r="K128" s="203" t="s">
        <v>111</v>
      </c>
      <c r="L128" s="204"/>
      <c r="M128" s="97" t="s">
        <v>1</v>
      </c>
      <c r="N128" s="98" t="s">
        <v>40</v>
      </c>
      <c r="O128" s="98" t="s">
        <v>112</v>
      </c>
      <c r="P128" s="98" t="s">
        <v>113</v>
      </c>
      <c r="Q128" s="98" t="s">
        <v>114</v>
      </c>
      <c r="R128" s="98" t="s">
        <v>115</v>
      </c>
      <c r="S128" s="98" t="s">
        <v>116</v>
      </c>
      <c r="T128" s="99" t="s">
        <v>117</v>
      </c>
      <c r="U128" s="197"/>
      <c r="V128" s="197"/>
      <c r="W128" s="197"/>
      <c r="X128" s="197"/>
      <c r="Y128" s="197"/>
      <c r="Z128" s="197"/>
      <c r="AA128" s="197"/>
      <c r="AB128" s="197"/>
      <c r="AC128" s="197"/>
      <c r="AD128" s="197"/>
      <c r="AE128" s="197"/>
    </row>
    <row r="129" s="2" customFormat="1" ht="22.8" customHeight="1">
      <c r="A129" s="35"/>
      <c r="B129" s="36"/>
      <c r="C129" s="104" t="s">
        <v>118</v>
      </c>
      <c r="D129" s="37"/>
      <c r="E129" s="37"/>
      <c r="F129" s="37"/>
      <c r="G129" s="37"/>
      <c r="H129" s="37"/>
      <c r="I129" s="135"/>
      <c r="J129" s="205">
        <f>BK129</f>
        <v>0</v>
      </c>
      <c r="K129" s="37"/>
      <c r="L129" s="41"/>
      <c r="M129" s="100"/>
      <c r="N129" s="206"/>
      <c r="O129" s="101"/>
      <c r="P129" s="207">
        <f>P130+P149+P324+P343</f>
        <v>0</v>
      </c>
      <c r="Q129" s="101"/>
      <c r="R129" s="207">
        <f>R130+R149+R324+R343</f>
        <v>20.725591000000001</v>
      </c>
      <c r="S129" s="101"/>
      <c r="T129" s="208">
        <f>T130+T149+T324+T343</f>
        <v>3.2549999999999999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75</v>
      </c>
      <c r="AU129" s="14" t="s">
        <v>88</v>
      </c>
      <c r="BK129" s="209">
        <f>BK130+BK149+BK324+BK343</f>
        <v>0</v>
      </c>
    </row>
    <row r="130" s="12" customFormat="1" ht="25.92" customHeight="1">
      <c r="A130" s="12"/>
      <c r="B130" s="210"/>
      <c r="C130" s="211"/>
      <c r="D130" s="212" t="s">
        <v>75</v>
      </c>
      <c r="E130" s="213" t="s">
        <v>119</v>
      </c>
      <c r="F130" s="213" t="s">
        <v>120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P131+P135+P139+P141+P144</f>
        <v>0</v>
      </c>
      <c r="Q130" s="218"/>
      <c r="R130" s="219">
        <f>R131+R135+R139+R141+R144</f>
        <v>0.40468000000000004</v>
      </c>
      <c r="S130" s="218"/>
      <c r="T130" s="220">
        <f>T131+T135+T139+T141+T144</f>
        <v>1.0049999999999999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81</v>
      </c>
      <c r="AT130" s="222" t="s">
        <v>75</v>
      </c>
      <c r="AU130" s="222" t="s">
        <v>76</v>
      </c>
      <c r="AY130" s="221" t="s">
        <v>121</v>
      </c>
      <c r="BK130" s="223">
        <f>BK131+BK135+BK139+BK141+BK144</f>
        <v>0</v>
      </c>
    </row>
    <row r="131" s="12" customFormat="1" ht="22.8" customHeight="1">
      <c r="A131" s="12"/>
      <c r="B131" s="210"/>
      <c r="C131" s="211"/>
      <c r="D131" s="212" t="s">
        <v>75</v>
      </c>
      <c r="E131" s="224" t="s">
        <v>81</v>
      </c>
      <c r="F131" s="224" t="s">
        <v>122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SUM(P132:P134)</f>
        <v>0</v>
      </c>
      <c r="Q131" s="218"/>
      <c r="R131" s="219">
        <f>SUM(R132:R134)</f>
        <v>0.35000000000000003</v>
      </c>
      <c r="S131" s="218"/>
      <c r="T131" s="220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81</v>
      </c>
      <c r="AT131" s="222" t="s">
        <v>75</v>
      </c>
      <c r="AU131" s="222" t="s">
        <v>81</v>
      </c>
      <c r="AY131" s="221" t="s">
        <v>121</v>
      </c>
      <c r="BK131" s="223">
        <f>SUM(BK132:BK134)</f>
        <v>0</v>
      </c>
    </row>
    <row r="132" s="2" customFormat="1" ht="24" customHeight="1">
      <c r="A132" s="35"/>
      <c r="B132" s="36"/>
      <c r="C132" s="226" t="s">
        <v>81</v>
      </c>
      <c r="D132" s="226" t="s">
        <v>123</v>
      </c>
      <c r="E132" s="227" t="s">
        <v>124</v>
      </c>
      <c r="F132" s="228" t="s">
        <v>125</v>
      </c>
      <c r="G132" s="229" t="s">
        <v>126</v>
      </c>
      <c r="H132" s="230">
        <v>350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42</v>
      </c>
      <c r="O132" s="88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127</v>
      </c>
      <c r="AT132" s="238" t="s">
        <v>123</v>
      </c>
      <c r="AU132" s="238" t="s">
        <v>128</v>
      </c>
      <c r="AY132" s="14" t="s">
        <v>121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4" t="s">
        <v>128</v>
      </c>
      <c r="BK132" s="239">
        <f>ROUND(I132*H132,2)</f>
        <v>0</v>
      </c>
      <c r="BL132" s="14" t="s">
        <v>127</v>
      </c>
      <c r="BM132" s="238" t="s">
        <v>129</v>
      </c>
    </row>
    <row r="133" s="2" customFormat="1" ht="16.5" customHeight="1">
      <c r="A133" s="35"/>
      <c r="B133" s="36"/>
      <c r="C133" s="240" t="s">
        <v>128</v>
      </c>
      <c r="D133" s="240" t="s">
        <v>130</v>
      </c>
      <c r="E133" s="241" t="s">
        <v>131</v>
      </c>
      <c r="F133" s="242" t="s">
        <v>132</v>
      </c>
      <c r="G133" s="243" t="s">
        <v>133</v>
      </c>
      <c r="H133" s="244">
        <v>350</v>
      </c>
      <c r="I133" s="245"/>
      <c r="J133" s="246">
        <f>ROUND(I133*H133,2)</f>
        <v>0</v>
      </c>
      <c r="K133" s="247"/>
      <c r="L133" s="248"/>
      <c r="M133" s="249" t="s">
        <v>1</v>
      </c>
      <c r="N133" s="250" t="s">
        <v>42</v>
      </c>
      <c r="O133" s="88"/>
      <c r="P133" s="236">
        <f>O133*H133</f>
        <v>0</v>
      </c>
      <c r="Q133" s="236">
        <v>0.001</v>
      </c>
      <c r="R133" s="236">
        <f>Q133*H133</f>
        <v>0.35000000000000003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134</v>
      </c>
      <c r="AT133" s="238" t="s">
        <v>130</v>
      </c>
      <c r="AU133" s="238" t="s">
        <v>128</v>
      </c>
      <c r="AY133" s="14" t="s">
        <v>121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4" t="s">
        <v>128</v>
      </c>
      <c r="BK133" s="239">
        <f>ROUND(I133*H133,2)</f>
        <v>0</v>
      </c>
      <c r="BL133" s="14" t="s">
        <v>127</v>
      </c>
      <c r="BM133" s="238" t="s">
        <v>135</v>
      </c>
    </row>
    <row r="134" s="2" customFormat="1" ht="16.5" customHeight="1">
      <c r="A134" s="35"/>
      <c r="B134" s="36"/>
      <c r="C134" s="226" t="s">
        <v>136</v>
      </c>
      <c r="D134" s="226" t="s">
        <v>123</v>
      </c>
      <c r="E134" s="227" t="s">
        <v>137</v>
      </c>
      <c r="F134" s="228" t="s">
        <v>138</v>
      </c>
      <c r="G134" s="229" t="s">
        <v>126</v>
      </c>
      <c r="H134" s="230">
        <v>350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42</v>
      </c>
      <c r="O134" s="88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127</v>
      </c>
      <c r="AT134" s="238" t="s">
        <v>123</v>
      </c>
      <c r="AU134" s="238" t="s">
        <v>128</v>
      </c>
      <c r="AY134" s="14" t="s">
        <v>121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4" t="s">
        <v>128</v>
      </c>
      <c r="BK134" s="239">
        <f>ROUND(I134*H134,2)</f>
        <v>0</v>
      </c>
      <c r="BL134" s="14" t="s">
        <v>127</v>
      </c>
      <c r="BM134" s="238" t="s">
        <v>139</v>
      </c>
    </row>
    <row r="135" s="12" customFormat="1" ht="22.8" customHeight="1">
      <c r="A135" s="12"/>
      <c r="B135" s="210"/>
      <c r="C135" s="211"/>
      <c r="D135" s="212" t="s">
        <v>75</v>
      </c>
      <c r="E135" s="224" t="s">
        <v>140</v>
      </c>
      <c r="F135" s="224" t="s">
        <v>141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SUM(P136:P138)</f>
        <v>0</v>
      </c>
      <c r="Q135" s="218"/>
      <c r="R135" s="219">
        <f>SUM(R136:R138)</f>
        <v>0.0030799999999999998</v>
      </c>
      <c r="S135" s="218"/>
      <c r="T135" s="220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81</v>
      </c>
      <c r="AT135" s="222" t="s">
        <v>75</v>
      </c>
      <c r="AU135" s="222" t="s">
        <v>81</v>
      </c>
      <c r="AY135" s="221" t="s">
        <v>121</v>
      </c>
      <c r="BK135" s="223">
        <f>SUM(BK136:BK138)</f>
        <v>0</v>
      </c>
    </row>
    <row r="136" s="2" customFormat="1" ht="24" customHeight="1">
      <c r="A136" s="35"/>
      <c r="B136" s="36"/>
      <c r="C136" s="226" t="s">
        <v>127</v>
      </c>
      <c r="D136" s="226" t="s">
        <v>123</v>
      </c>
      <c r="E136" s="227" t="s">
        <v>142</v>
      </c>
      <c r="F136" s="228" t="s">
        <v>143</v>
      </c>
      <c r="G136" s="229" t="s">
        <v>144</v>
      </c>
      <c r="H136" s="230">
        <v>0.34999999999999998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42</v>
      </c>
      <c r="O136" s="88"/>
      <c r="P136" s="236">
        <f>O136*H136</f>
        <v>0</v>
      </c>
      <c r="Q136" s="236">
        <v>0.0088000000000000005</v>
      </c>
      <c r="R136" s="236">
        <f>Q136*H136</f>
        <v>0.0030799999999999998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127</v>
      </c>
      <c r="AT136" s="238" t="s">
        <v>123</v>
      </c>
      <c r="AU136" s="238" t="s">
        <v>128</v>
      </c>
      <c r="AY136" s="14" t="s">
        <v>121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4" t="s">
        <v>128</v>
      </c>
      <c r="BK136" s="239">
        <f>ROUND(I136*H136,2)</f>
        <v>0</v>
      </c>
      <c r="BL136" s="14" t="s">
        <v>127</v>
      </c>
      <c r="BM136" s="238" t="s">
        <v>145</v>
      </c>
    </row>
    <row r="137" s="2" customFormat="1" ht="24" customHeight="1">
      <c r="A137" s="35"/>
      <c r="B137" s="36"/>
      <c r="C137" s="226" t="s">
        <v>146</v>
      </c>
      <c r="D137" s="226" t="s">
        <v>123</v>
      </c>
      <c r="E137" s="227" t="s">
        <v>147</v>
      </c>
      <c r="F137" s="228" t="s">
        <v>148</v>
      </c>
      <c r="G137" s="229" t="s">
        <v>149</v>
      </c>
      <c r="H137" s="230">
        <v>350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42</v>
      </c>
      <c r="O137" s="88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127</v>
      </c>
      <c r="AT137" s="238" t="s">
        <v>123</v>
      </c>
      <c r="AU137" s="238" t="s">
        <v>128</v>
      </c>
      <c r="AY137" s="14" t="s">
        <v>121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4" t="s">
        <v>128</v>
      </c>
      <c r="BK137" s="239">
        <f>ROUND(I137*H137,2)</f>
        <v>0</v>
      </c>
      <c r="BL137" s="14" t="s">
        <v>127</v>
      </c>
      <c r="BM137" s="238" t="s">
        <v>150</v>
      </c>
    </row>
    <row r="138" s="2" customFormat="1" ht="24" customHeight="1">
      <c r="A138" s="35"/>
      <c r="B138" s="36"/>
      <c r="C138" s="226" t="s">
        <v>151</v>
      </c>
      <c r="D138" s="226" t="s">
        <v>123</v>
      </c>
      <c r="E138" s="227" t="s">
        <v>152</v>
      </c>
      <c r="F138" s="228" t="s">
        <v>153</v>
      </c>
      <c r="G138" s="229" t="s">
        <v>149</v>
      </c>
      <c r="H138" s="230">
        <v>350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42</v>
      </c>
      <c r="O138" s="88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127</v>
      </c>
      <c r="AT138" s="238" t="s">
        <v>123</v>
      </c>
      <c r="AU138" s="238" t="s">
        <v>128</v>
      </c>
      <c r="AY138" s="14" t="s">
        <v>121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4" t="s">
        <v>128</v>
      </c>
      <c r="BK138" s="239">
        <f>ROUND(I138*H138,2)</f>
        <v>0</v>
      </c>
      <c r="BL138" s="14" t="s">
        <v>127</v>
      </c>
      <c r="BM138" s="238" t="s">
        <v>154</v>
      </c>
    </row>
    <row r="139" s="12" customFormat="1" ht="22.8" customHeight="1">
      <c r="A139" s="12"/>
      <c r="B139" s="210"/>
      <c r="C139" s="211"/>
      <c r="D139" s="212" t="s">
        <v>75</v>
      </c>
      <c r="E139" s="224" t="s">
        <v>151</v>
      </c>
      <c r="F139" s="224" t="s">
        <v>155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P140</f>
        <v>0</v>
      </c>
      <c r="Q139" s="218"/>
      <c r="R139" s="219">
        <f>R140</f>
        <v>0.050699999999999995</v>
      </c>
      <c r="S139" s="218"/>
      <c r="T139" s="220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81</v>
      </c>
      <c r="AT139" s="222" t="s">
        <v>75</v>
      </c>
      <c r="AU139" s="222" t="s">
        <v>81</v>
      </c>
      <c r="AY139" s="221" t="s">
        <v>121</v>
      </c>
      <c r="BK139" s="223">
        <f>BK140</f>
        <v>0</v>
      </c>
    </row>
    <row r="140" s="2" customFormat="1" ht="16.5" customHeight="1">
      <c r="A140" s="35"/>
      <c r="B140" s="36"/>
      <c r="C140" s="226" t="s">
        <v>156</v>
      </c>
      <c r="D140" s="226" t="s">
        <v>123</v>
      </c>
      <c r="E140" s="227" t="s">
        <v>157</v>
      </c>
      <c r="F140" s="228" t="s">
        <v>158</v>
      </c>
      <c r="G140" s="229" t="s">
        <v>159</v>
      </c>
      <c r="H140" s="230">
        <v>3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42</v>
      </c>
      <c r="O140" s="88"/>
      <c r="P140" s="236">
        <f>O140*H140</f>
        <v>0</v>
      </c>
      <c r="Q140" s="236">
        <v>0.016899999999999998</v>
      </c>
      <c r="R140" s="236">
        <f>Q140*H140</f>
        <v>0.050699999999999995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127</v>
      </c>
      <c r="AT140" s="238" t="s">
        <v>123</v>
      </c>
      <c r="AU140" s="238" t="s">
        <v>128</v>
      </c>
      <c r="AY140" s="14" t="s">
        <v>121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4" t="s">
        <v>128</v>
      </c>
      <c r="BK140" s="239">
        <f>ROUND(I140*H140,2)</f>
        <v>0</v>
      </c>
      <c r="BL140" s="14" t="s">
        <v>127</v>
      </c>
      <c r="BM140" s="238" t="s">
        <v>160</v>
      </c>
    </row>
    <row r="141" s="12" customFormat="1" ht="22.8" customHeight="1">
      <c r="A141" s="12"/>
      <c r="B141" s="210"/>
      <c r="C141" s="211"/>
      <c r="D141" s="212" t="s">
        <v>75</v>
      </c>
      <c r="E141" s="224" t="s">
        <v>161</v>
      </c>
      <c r="F141" s="224" t="s">
        <v>162</v>
      </c>
      <c r="G141" s="211"/>
      <c r="H141" s="211"/>
      <c r="I141" s="214"/>
      <c r="J141" s="225">
        <f>BK141</f>
        <v>0</v>
      </c>
      <c r="K141" s="211"/>
      <c r="L141" s="216"/>
      <c r="M141" s="217"/>
      <c r="N141" s="218"/>
      <c r="O141" s="218"/>
      <c r="P141" s="219">
        <f>SUM(P142:P143)</f>
        <v>0</v>
      </c>
      <c r="Q141" s="218"/>
      <c r="R141" s="219">
        <f>SUM(R142:R143)</f>
        <v>0.00090000000000000008</v>
      </c>
      <c r="S141" s="218"/>
      <c r="T141" s="220">
        <f>SUM(T142:T143)</f>
        <v>1.0049999999999999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81</v>
      </c>
      <c r="AT141" s="222" t="s">
        <v>75</v>
      </c>
      <c r="AU141" s="222" t="s">
        <v>81</v>
      </c>
      <c r="AY141" s="221" t="s">
        <v>121</v>
      </c>
      <c r="BK141" s="223">
        <f>SUM(BK142:BK143)</f>
        <v>0</v>
      </c>
    </row>
    <row r="142" s="2" customFormat="1" ht="24" customHeight="1">
      <c r="A142" s="35"/>
      <c r="B142" s="36"/>
      <c r="C142" s="226" t="s">
        <v>134</v>
      </c>
      <c r="D142" s="226" t="s">
        <v>123</v>
      </c>
      <c r="E142" s="227" t="s">
        <v>163</v>
      </c>
      <c r="F142" s="228" t="s">
        <v>164</v>
      </c>
      <c r="G142" s="229" t="s">
        <v>165</v>
      </c>
      <c r="H142" s="230">
        <v>30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42</v>
      </c>
      <c r="O142" s="88"/>
      <c r="P142" s="236">
        <f>O142*H142</f>
        <v>0</v>
      </c>
      <c r="Q142" s="236">
        <v>0</v>
      </c>
      <c r="R142" s="236">
        <f>Q142*H142</f>
        <v>0</v>
      </c>
      <c r="S142" s="236">
        <v>0.032000000000000001</v>
      </c>
      <c r="T142" s="237">
        <f>S142*H142</f>
        <v>0.95999999999999996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127</v>
      </c>
      <c r="AT142" s="238" t="s">
        <v>123</v>
      </c>
      <c r="AU142" s="238" t="s">
        <v>128</v>
      </c>
      <c r="AY142" s="14" t="s">
        <v>121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4" t="s">
        <v>128</v>
      </c>
      <c r="BK142" s="239">
        <f>ROUND(I142*H142,2)</f>
        <v>0</v>
      </c>
      <c r="BL142" s="14" t="s">
        <v>127</v>
      </c>
      <c r="BM142" s="238" t="s">
        <v>166</v>
      </c>
    </row>
    <row r="143" s="2" customFormat="1" ht="24" customHeight="1">
      <c r="A143" s="35"/>
      <c r="B143" s="36"/>
      <c r="C143" s="226" t="s">
        <v>161</v>
      </c>
      <c r="D143" s="226" t="s">
        <v>123</v>
      </c>
      <c r="E143" s="227" t="s">
        <v>167</v>
      </c>
      <c r="F143" s="228" t="s">
        <v>168</v>
      </c>
      <c r="G143" s="229" t="s">
        <v>149</v>
      </c>
      <c r="H143" s="230">
        <v>45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42</v>
      </c>
      <c r="O143" s="88"/>
      <c r="P143" s="236">
        <f>O143*H143</f>
        <v>0</v>
      </c>
      <c r="Q143" s="236">
        <v>2.0000000000000002E-05</v>
      </c>
      <c r="R143" s="236">
        <f>Q143*H143</f>
        <v>0.00090000000000000008</v>
      </c>
      <c r="S143" s="236">
        <v>0.001</v>
      </c>
      <c r="T143" s="237">
        <f>S143*H143</f>
        <v>0.044999999999999998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127</v>
      </c>
      <c r="AT143" s="238" t="s">
        <v>123</v>
      </c>
      <c r="AU143" s="238" t="s">
        <v>128</v>
      </c>
      <c r="AY143" s="14" t="s">
        <v>121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4" t="s">
        <v>128</v>
      </c>
      <c r="BK143" s="239">
        <f>ROUND(I143*H143,2)</f>
        <v>0</v>
      </c>
      <c r="BL143" s="14" t="s">
        <v>127</v>
      </c>
      <c r="BM143" s="238" t="s">
        <v>169</v>
      </c>
    </row>
    <row r="144" s="12" customFormat="1" ht="22.8" customHeight="1">
      <c r="A144" s="12"/>
      <c r="B144" s="210"/>
      <c r="C144" s="211"/>
      <c r="D144" s="212" t="s">
        <v>75</v>
      </c>
      <c r="E144" s="224" t="s">
        <v>170</v>
      </c>
      <c r="F144" s="224" t="s">
        <v>171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SUM(P145:P148)</f>
        <v>0</v>
      </c>
      <c r="Q144" s="218"/>
      <c r="R144" s="219">
        <f>SUM(R145:R148)</f>
        <v>0</v>
      </c>
      <c r="S144" s="218"/>
      <c r="T144" s="220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81</v>
      </c>
      <c r="AT144" s="222" t="s">
        <v>75</v>
      </c>
      <c r="AU144" s="222" t="s">
        <v>81</v>
      </c>
      <c r="AY144" s="221" t="s">
        <v>121</v>
      </c>
      <c r="BK144" s="223">
        <f>SUM(BK145:BK148)</f>
        <v>0</v>
      </c>
    </row>
    <row r="145" s="2" customFormat="1" ht="24" customHeight="1">
      <c r="A145" s="35"/>
      <c r="B145" s="36"/>
      <c r="C145" s="226" t="s">
        <v>172</v>
      </c>
      <c r="D145" s="226" t="s">
        <v>123</v>
      </c>
      <c r="E145" s="227" t="s">
        <v>173</v>
      </c>
      <c r="F145" s="228" t="s">
        <v>174</v>
      </c>
      <c r="G145" s="229" t="s">
        <v>175</v>
      </c>
      <c r="H145" s="230">
        <v>12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42</v>
      </c>
      <c r="O145" s="88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127</v>
      </c>
      <c r="AT145" s="238" t="s">
        <v>123</v>
      </c>
      <c r="AU145" s="238" t="s">
        <v>128</v>
      </c>
      <c r="AY145" s="14" t="s">
        <v>121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4" t="s">
        <v>128</v>
      </c>
      <c r="BK145" s="239">
        <f>ROUND(I145*H145,2)</f>
        <v>0</v>
      </c>
      <c r="BL145" s="14" t="s">
        <v>127</v>
      </c>
      <c r="BM145" s="238" t="s">
        <v>176</v>
      </c>
    </row>
    <row r="146" s="2" customFormat="1" ht="24" customHeight="1">
      <c r="A146" s="35"/>
      <c r="B146" s="36"/>
      <c r="C146" s="226" t="s">
        <v>177</v>
      </c>
      <c r="D146" s="226" t="s">
        <v>123</v>
      </c>
      <c r="E146" s="227" t="s">
        <v>178</v>
      </c>
      <c r="F146" s="228" t="s">
        <v>179</v>
      </c>
      <c r="G146" s="229" t="s">
        <v>175</v>
      </c>
      <c r="H146" s="230">
        <v>12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42</v>
      </c>
      <c r="O146" s="88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127</v>
      </c>
      <c r="AT146" s="238" t="s">
        <v>123</v>
      </c>
      <c r="AU146" s="238" t="s">
        <v>128</v>
      </c>
      <c r="AY146" s="14" t="s">
        <v>121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4" t="s">
        <v>128</v>
      </c>
      <c r="BK146" s="239">
        <f>ROUND(I146*H146,2)</f>
        <v>0</v>
      </c>
      <c r="BL146" s="14" t="s">
        <v>127</v>
      </c>
      <c r="BM146" s="238" t="s">
        <v>180</v>
      </c>
    </row>
    <row r="147" s="2" customFormat="1" ht="24" customHeight="1">
      <c r="A147" s="35"/>
      <c r="B147" s="36"/>
      <c r="C147" s="226" t="s">
        <v>181</v>
      </c>
      <c r="D147" s="226" t="s">
        <v>123</v>
      </c>
      <c r="E147" s="227" t="s">
        <v>182</v>
      </c>
      <c r="F147" s="228" t="s">
        <v>183</v>
      </c>
      <c r="G147" s="229" t="s">
        <v>175</v>
      </c>
      <c r="H147" s="230">
        <v>12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42</v>
      </c>
      <c r="O147" s="88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127</v>
      </c>
      <c r="AT147" s="238" t="s">
        <v>123</v>
      </c>
      <c r="AU147" s="238" t="s">
        <v>128</v>
      </c>
      <c r="AY147" s="14" t="s">
        <v>121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4" t="s">
        <v>128</v>
      </c>
      <c r="BK147" s="239">
        <f>ROUND(I147*H147,2)</f>
        <v>0</v>
      </c>
      <c r="BL147" s="14" t="s">
        <v>127</v>
      </c>
      <c r="BM147" s="238" t="s">
        <v>184</v>
      </c>
    </row>
    <row r="148" s="2" customFormat="1" ht="24" customHeight="1">
      <c r="A148" s="35"/>
      <c r="B148" s="36"/>
      <c r="C148" s="226" t="s">
        <v>185</v>
      </c>
      <c r="D148" s="226" t="s">
        <v>123</v>
      </c>
      <c r="E148" s="227" t="s">
        <v>186</v>
      </c>
      <c r="F148" s="228" t="s">
        <v>187</v>
      </c>
      <c r="G148" s="229" t="s">
        <v>175</v>
      </c>
      <c r="H148" s="230">
        <v>12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42</v>
      </c>
      <c r="O148" s="88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127</v>
      </c>
      <c r="AT148" s="238" t="s">
        <v>123</v>
      </c>
      <c r="AU148" s="238" t="s">
        <v>128</v>
      </c>
      <c r="AY148" s="14" t="s">
        <v>121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4" t="s">
        <v>128</v>
      </c>
      <c r="BK148" s="239">
        <f>ROUND(I148*H148,2)</f>
        <v>0</v>
      </c>
      <c r="BL148" s="14" t="s">
        <v>127</v>
      </c>
      <c r="BM148" s="238" t="s">
        <v>188</v>
      </c>
    </row>
    <row r="149" s="12" customFormat="1" ht="25.92" customHeight="1">
      <c r="A149" s="12"/>
      <c r="B149" s="210"/>
      <c r="C149" s="211"/>
      <c r="D149" s="212" t="s">
        <v>75</v>
      </c>
      <c r="E149" s="213" t="s">
        <v>189</v>
      </c>
      <c r="F149" s="213" t="s">
        <v>190</v>
      </c>
      <c r="G149" s="211"/>
      <c r="H149" s="211"/>
      <c r="I149" s="214"/>
      <c r="J149" s="215">
        <f>BK149</f>
        <v>0</v>
      </c>
      <c r="K149" s="211"/>
      <c r="L149" s="216"/>
      <c r="M149" s="217"/>
      <c r="N149" s="218"/>
      <c r="O149" s="218"/>
      <c r="P149" s="219">
        <f>P150+P245+P260+P294+P311</f>
        <v>0</v>
      </c>
      <c r="Q149" s="218"/>
      <c r="R149" s="219">
        <f>R150+R245+R260+R294+R311</f>
        <v>8.3425309999999993</v>
      </c>
      <c r="S149" s="218"/>
      <c r="T149" s="220">
        <f>T150+T245+T260+T294+T311</f>
        <v>2.25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128</v>
      </c>
      <c r="AT149" s="222" t="s">
        <v>75</v>
      </c>
      <c r="AU149" s="222" t="s">
        <v>76</v>
      </c>
      <c r="AY149" s="221" t="s">
        <v>121</v>
      </c>
      <c r="BK149" s="223">
        <f>BK150+BK245+BK260+BK294+BK311</f>
        <v>0</v>
      </c>
    </row>
    <row r="150" s="12" customFormat="1" ht="22.8" customHeight="1">
      <c r="A150" s="12"/>
      <c r="B150" s="210"/>
      <c r="C150" s="211"/>
      <c r="D150" s="212" t="s">
        <v>75</v>
      </c>
      <c r="E150" s="224" t="s">
        <v>191</v>
      </c>
      <c r="F150" s="224" t="s">
        <v>192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SUM(P151:P244)</f>
        <v>0</v>
      </c>
      <c r="Q150" s="218"/>
      <c r="R150" s="219">
        <f>SUM(R151:R244)</f>
        <v>5.6846459999999981</v>
      </c>
      <c r="S150" s="218"/>
      <c r="T150" s="220">
        <f>SUM(T151:T244)</f>
        <v>2.25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128</v>
      </c>
      <c r="AT150" s="222" t="s">
        <v>75</v>
      </c>
      <c r="AU150" s="222" t="s">
        <v>81</v>
      </c>
      <c r="AY150" s="221" t="s">
        <v>121</v>
      </c>
      <c r="BK150" s="223">
        <f>SUM(BK151:BK244)</f>
        <v>0</v>
      </c>
    </row>
    <row r="151" s="2" customFormat="1" ht="24" customHeight="1">
      <c r="A151" s="35"/>
      <c r="B151" s="36"/>
      <c r="C151" s="226" t="s">
        <v>193</v>
      </c>
      <c r="D151" s="226" t="s">
        <v>123</v>
      </c>
      <c r="E151" s="227" t="s">
        <v>194</v>
      </c>
      <c r="F151" s="228" t="s">
        <v>195</v>
      </c>
      <c r="G151" s="229" t="s">
        <v>165</v>
      </c>
      <c r="H151" s="230">
        <v>1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42</v>
      </c>
      <c r="O151" s="88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196</v>
      </c>
      <c r="AT151" s="238" t="s">
        <v>123</v>
      </c>
      <c r="AU151" s="238" t="s">
        <v>128</v>
      </c>
      <c r="AY151" s="14" t="s">
        <v>121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4" t="s">
        <v>128</v>
      </c>
      <c r="BK151" s="239">
        <f>ROUND(I151*H151,2)</f>
        <v>0</v>
      </c>
      <c r="BL151" s="14" t="s">
        <v>196</v>
      </c>
      <c r="BM151" s="238" t="s">
        <v>197</v>
      </c>
    </row>
    <row r="152" s="2" customFormat="1" ht="24" customHeight="1">
      <c r="A152" s="35"/>
      <c r="B152" s="36"/>
      <c r="C152" s="226" t="s">
        <v>8</v>
      </c>
      <c r="D152" s="226" t="s">
        <v>123</v>
      </c>
      <c r="E152" s="227" t="s">
        <v>198</v>
      </c>
      <c r="F152" s="228" t="s">
        <v>199</v>
      </c>
      <c r="G152" s="229" t="s">
        <v>165</v>
      </c>
      <c r="H152" s="230">
        <v>8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42</v>
      </c>
      <c r="O152" s="88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196</v>
      </c>
      <c r="AT152" s="238" t="s">
        <v>123</v>
      </c>
      <c r="AU152" s="238" t="s">
        <v>128</v>
      </c>
      <c r="AY152" s="14" t="s">
        <v>121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4" t="s">
        <v>128</v>
      </c>
      <c r="BK152" s="239">
        <f>ROUND(I152*H152,2)</f>
        <v>0</v>
      </c>
      <c r="BL152" s="14" t="s">
        <v>196</v>
      </c>
      <c r="BM152" s="238" t="s">
        <v>200</v>
      </c>
    </row>
    <row r="153" s="2" customFormat="1" ht="24" customHeight="1">
      <c r="A153" s="35"/>
      <c r="B153" s="36"/>
      <c r="C153" s="226" t="s">
        <v>196</v>
      </c>
      <c r="D153" s="226" t="s">
        <v>123</v>
      </c>
      <c r="E153" s="227" t="s">
        <v>201</v>
      </c>
      <c r="F153" s="228" t="s">
        <v>202</v>
      </c>
      <c r="G153" s="229" t="s">
        <v>165</v>
      </c>
      <c r="H153" s="230">
        <v>10500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42</v>
      </c>
      <c r="O153" s="88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196</v>
      </c>
      <c r="AT153" s="238" t="s">
        <v>123</v>
      </c>
      <c r="AU153" s="238" t="s">
        <v>128</v>
      </c>
      <c r="AY153" s="14" t="s">
        <v>121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4" t="s">
        <v>128</v>
      </c>
      <c r="BK153" s="239">
        <f>ROUND(I153*H153,2)</f>
        <v>0</v>
      </c>
      <c r="BL153" s="14" t="s">
        <v>196</v>
      </c>
      <c r="BM153" s="238" t="s">
        <v>203</v>
      </c>
    </row>
    <row r="154" s="2" customFormat="1" ht="24" customHeight="1">
      <c r="A154" s="35"/>
      <c r="B154" s="36"/>
      <c r="C154" s="226" t="s">
        <v>204</v>
      </c>
      <c r="D154" s="226" t="s">
        <v>123</v>
      </c>
      <c r="E154" s="227" t="s">
        <v>205</v>
      </c>
      <c r="F154" s="228" t="s">
        <v>206</v>
      </c>
      <c r="G154" s="229" t="s">
        <v>165</v>
      </c>
      <c r="H154" s="230">
        <v>450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42</v>
      </c>
      <c r="O154" s="88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196</v>
      </c>
      <c r="AT154" s="238" t="s">
        <v>123</v>
      </c>
      <c r="AU154" s="238" t="s">
        <v>128</v>
      </c>
      <c r="AY154" s="14" t="s">
        <v>121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4" t="s">
        <v>128</v>
      </c>
      <c r="BK154" s="239">
        <f>ROUND(I154*H154,2)</f>
        <v>0</v>
      </c>
      <c r="BL154" s="14" t="s">
        <v>196</v>
      </c>
      <c r="BM154" s="238" t="s">
        <v>207</v>
      </c>
    </row>
    <row r="155" s="2" customFormat="1" ht="24" customHeight="1">
      <c r="A155" s="35"/>
      <c r="B155" s="36"/>
      <c r="C155" s="226" t="s">
        <v>208</v>
      </c>
      <c r="D155" s="226" t="s">
        <v>123</v>
      </c>
      <c r="E155" s="227" t="s">
        <v>209</v>
      </c>
      <c r="F155" s="228" t="s">
        <v>210</v>
      </c>
      <c r="G155" s="229" t="s">
        <v>165</v>
      </c>
      <c r="H155" s="230">
        <v>100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42</v>
      </c>
      <c r="O155" s="88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196</v>
      </c>
      <c r="AT155" s="238" t="s">
        <v>123</v>
      </c>
      <c r="AU155" s="238" t="s">
        <v>128</v>
      </c>
      <c r="AY155" s="14" t="s">
        <v>121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4" t="s">
        <v>128</v>
      </c>
      <c r="BK155" s="239">
        <f>ROUND(I155*H155,2)</f>
        <v>0</v>
      </c>
      <c r="BL155" s="14" t="s">
        <v>196</v>
      </c>
      <c r="BM155" s="238" t="s">
        <v>211</v>
      </c>
    </row>
    <row r="156" s="2" customFormat="1" ht="24" customHeight="1">
      <c r="A156" s="35"/>
      <c r="B156" s="36"/>
      <c r="C156" s="226" t="s">
        <v>212</v>
      </c>
      <c r="D156" s="226" t="s">
        <v>123</v>
      </c>
      <c r="E156" s="227" t="s">
        <v>213</v>
      </c>
      <c r="F156" s="228" t="s">
        <v>214</v>
      </c>
      <c r="G156" s="229" t="s">
        <v>165</v>
      </c>
      <c r="H156" s="230">
        <v>100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42</v>
      </c>
      <c r="O156" s="88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196</v>
      </c>
      <c r="AT156" s="238" t="s">
        <v>123</v>
      </c>
      <c r="AU156" s="238" t="s">
        <v>128</v>
      </c>
      <c r="AY156" s="14" t="s">
        <v>121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4" t="s">
        <v>128</v>
      </c>
      <c r="BK156" s="239">
        <f>ROUND(I156*H156,2)</f>
        <v>0</v>
      </c>
      <c r="BL156" s="14" t="s">
        <v>196</v>
      </c>
      <c r="BM156" s="238" t="s">
        <v>215</v>
      </c>
    </row>
    <row r="157" s="2" customFormat="1" ht="16.5" customHeight="1">
      <c r="A157" s="35"/>
      <c r="B157" s="36"/>
      <c r="C157" s="226" t="s">
        <v>216</v>
      </c>
      <c r="D157" s="226" t="s">
        <v>123</v>
      </c>
      <c r="E157" s="227" t="s">
        <v>217</v>
      </c>
      <c r="F157" s="228" t="s">
        <v>218</v>
      </c>
      <c r="G157" s="229" t="s">
        <v>219</v>
      </c>
      <c r="H157" s="230">
        <v>75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42</v>
      </c>
      <c r="O157" s="88"/>
      <c r="P157" s="236">
        <f>O157*H157</f>
        <v>0</v>
      </c>
      <c r="Q157" s="236">
        <v>0</v>
      </c>
      <c r="R157" s="236">
        <f>Q157*H157</f>
        <v>0</v>
      </c>
      <c r="S157" s="236">
        <v>0.029999999999999999</v>
      </c>
      <c r="T157" s="237">
        <f>S157*H157</f>
        <v>2.25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196</v>
      </c>
      <c r="AT157" s="238" t="s">
        <v>123</v>
      </c>
      <c r="AU157" s="238" t="s">
        <v>128</v>
      </c>
      <c r="AY157" s="14" t="s">
        <v>121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4" t="s">
        <v>128</v>
      </c>
      <c r="BK157" s="239">
        <f>ROUND(I157*H157,2)</f>
        <v>0</v>
      </c>
      <c r="BL157" s="14" t="s">
        <v>196</v>
      </c>
      <c r="BM157" s="238" t="s">
        <v>220</v>
      </c>
    </row>
    <row r="158" s="2" customFormat="1" ht="24" customHeight="1">
      <c r="A158" s="35"/>
      <c r="B158" s="36"/>
      <c r="C158" s="226" t="s">
        <v>7</v>
      </c>
      <c r="D158" s="226" t="s">
        <v>123</v>
      </c>
      <c r="E158" s="227" t="s">
        <v>221</v>
      </c>
      <c r="F158" s="228" t="s">
        <v>222</v>
      </c>
      <c r="G158" s="229" t="s">
        <v>149</v>
      </c>
      <c r="H158" s="230">
        <v>225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42</v>
      </c>
      <c r="O158" s="88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196</v>
      </c>
      <c r="AT158" s="238" t="s">
        <v>123</v>
      </c>
      <c r="AU158" s="238" t="s">
        <v>128</v>
      </c>
      <c r="AY158" s="14" t="s">
        <v>121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4" t="s">
        <v>128</v>
      </c>
      <c r="BK158" s="239">
        <f>ROUND(I158*H158,2)</f>
        <v>0</v>
      </c>
      <c r="BL158" s="14" t="s">
        <v>196</v>
      </c>
      <c r="BM158" s="238" t="s">
        <v>223</v>
      </c>
    </row>
    <row r="159" s="2" customFormat="1" ht="24" customHeight="1">
      <c r="A159" s="35"/>
      <c r="B159" s="36"/>
      <c r="C159" s="240" t="s">
        <v>224</v>
      </c>
      <c r="D159" s="240" t="s">
        <v>130</v>
      </c>
      <c r="E159" s="241" t="s">
        <v>225</v>
      </c>
      <c r="F159" s="242" t="s">
        <v>226</v>
      </c>
      <c r="G159" s="243" t="s">
        <v>149</v>
      </c>
      <c r="H159" s="244">
        <v>225</v>
      </c>
      <c r="I159" s="245"/>
      <c r="J159" s="246">
        <f>ROUND(I159*H159,2)</f>
        <v>0</v>
      </c>
      <c r="K159" s="247"/>
      <c r="L159" s="248"/>
      <c r="M159" s="249" t="s">
        <v>1</v>
      </c>
      <c r="N159" s="250" t="s">
        <v>42</v>
      </c>
      <c r="O159" s="88"/>
      <c r="P159" s="236">
        <f>O159*H159</f>
        <v>0</v>
      </c>
      <c r="Q159" s="236">
        <v>0.00032000000000000003</v>
      </c>
      <c r="R159" s="236">
        <f>Q159*H159</f>
        <v>0.072000000000000008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227</v>
      </c>
      <c r="AT159" s="238" t="s">
        <v>130</v>
      </c>
      <c r="AU159" s="238" t="s">
        <v>128</v>
      </c>
      <c r="AY159" s="14" t="s">
        <v>121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4" t="s">
        <v>128</v>
      </c>
      <c r="BK159" s="239">
        <f>ROUND(I159*H159,2)</f>
        <v>0</v>
      </c>
      <c r="BL159" s="14" t="s">
        <v>196</v>
      </c>
      <c r="BM159" s="238" t="s">
        <v>228</v>
      </c>
    </row>
    <row r="160" s="2" customFormat="1" ht="24" customHeight="1">
      <c r="A160" s="35"/>
      <c r="B160" s="36"/>
      <c r="C160" s="226" t="s">
        <v>229</v>
      </c>
      <c r="D160" s="226" t="s">
        <v>123</v>
      </c>
      <c r="E160" s="227" t="s">
        <v>230</v>
      </c>
      <c r="F160" s="228" t="s">
        <v>231</v>
      </c>
      <c r="G160" s="229" t="s">
        <v>149</v>
      </c>
      <c r="H160" s="230">
        <v>275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42</v>
      </c>
      <c r="O160" s="88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196</v>
      </c>
      <c r="AT160" s="238" t="s">
        <v>123</v>
      </c>
      <c r="AU160" s="238" t="s">
        <v>128</v>
      </c>
      <c r="AY160" s="14" t="s">
        <v>121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4" t="s">
        <v>128</v>
      </c>
      <c r="BK160" s="239">
        <f>ROUND(I160*H160,2)</f>
        <v>0</v>
      </c>
      <c r="BL160" s="14" t="s">
        <v>196</v>
      </c>
      <c r="BM160" s="238" t="s">
        <v>232</v>
      </c>
    </row>
    <row r="161" s="2" customFormat="1" ht="16.5" customHeight="1">
      <c r="A161" s="35"/>
      <c r="B161" s="36"/>
      <c r="C161" s="240" t="s">
        <v>233</v>
      </c>
      <c r="D161" s="240" t="s">
        <v>130</v>
      </c>
      <c r="E161" s="241" t="s">
        <v>234</v>
      </c>
      <c r="F161" s="242" t="s">
        <v>235</v>
      </c>
      <c r="G161" s="243" t="s">
        <v>149</v>
      </c>
      <c r="H161" s="244">
        <v>275</v>
      </c>
      <c r="I161" s="245"/>
      <c r="J161" s="246">
        <f>ROUND(I161*H161,2)</f>
        <v>0</v>
      </c>
      <c r="K161" s="247"/>
      <c r="L161" s="248"/>
      <c r="M161" s="249" t="s">
        <v>1</v>
      </c>
      <c r="N161" s="250" t="s">
        <v>42</v>
      </c>
      <c r="O161" s="88"/>
      <c r="P161" s="236">
        <f>O161*H161</f>
        <v>0</v>
      </c>
      <c r="Q161" s="236">
        <v>4.0000000000000003E-05</v>
      </c>
      <c r="R161" s="236">
        <f>Q161*H161</f>
        <v>0.011000000000000001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227</v>
      </c>
      <c r="AT161" s="238" t="s">
        <v>130</v>
      </c>
      <c r="AU161" s="238" t="s">
        <v>128</v>
      </c>
      <c r="AY161" s="14" t="s">
        <v>121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4" t="s">
        <v>128</v>
      </c>
      <c r="BK161" s="239">
        <f>ROUND(I161*H161,2)</f>
        <v>0</v>
      </c>
      <c r="BL161" s="14" t="s">
        <v>196</v>
      </c>
      <c r="BM161" s="238" t="s">
        <v>236</v>
      </c>
    </row>
    <row r="162" s="2" customFormat="1" ht="24" customHeight="1">
      <c r="A162" s="35"/>
      <c r="B162" s="36"/>
      <c r="C162" s="226" t="s">
        <v>237</v>
      </c>
      <c r="D162" s="226" t="s">
        <v>123</v>
      </c>
      <c r="E162" s="227" t="s">
        <v>238</v>
      </c>
      <c r="F162" s="228" t="s">
        <v>239</v>
      </c>
      <c r="G162" s="229" t="s">
        <v>149</v>
      </c>
      <c r="H162" s="230">
        <v>500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42</v>
      </c>
      <c r="O162" s="88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196</v>
      </c>
      <c r="AT162" s="238" t="s">
        <v>123</v>
      </c>
      <c r="AU162" s="238" t="s">
        <v>128</v>
      </c>
      <c r="AY162" s="14" t="s">
        <v>121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4" t="s">
        <v>128</v>
      </c>
      <c r="BK162" s="239">
        <f>ROUND(I162*H162,2)</f>
        <v>0</v>
      </c>
      <c r="BL162" s="14" t="s">
        <v>196</v>
      </c>
      <c r="BM162" s="238" t="s">
        <v>240</v>
      </c>
    </row>
    <row r="163" s="2" customFormat="1" ht="16.5" customHeight="1">
      <c r="A163" s="35"/>
      <c r="B163" s="36"/>
      <c r="C163" s="240" t="s">
        <v>241</v>
      </c>
      <c r="D163" s="240" t="s">
        <v>130</v>
      </c>
      <c r="E163" s="241" t="s">
        <v>242</v>
      </c>
      <c r="F163" s="242" t="s">
        <v>243</v>
      </c>
      <c r="G163" s="243" t="s">
        <v>149</v>
      </c>
      <c r="H163" s="244">
        <v>500</v>
      </c>
      <c r="I163" s="245"/>
      <c r="J163" s="246">
        <f>ROUND(I163*H163,2)</f>
        <v>0</v>
      </c>
      <c r="K163" s="247"/>
      <c r="L163" s="248"/>
      <c r="M163" s="249" t="s">
        <v>1</v>
      </c>
      <c r="N163" s="250" t="s">
        <v>42</v>
      </c>
      <c r="O163" s="88"/>
      <c r="P163" s="236">
        <f>O163*H163</f>
        <v>0</v>
      </c>
      <c r="Q163" s="236">
        <v>0.00010000000000000001</v>
      </c>
      <c r="R163" s="236">
        <f>Q163*H163</f>
        <v>0.050000000000000003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227</v>
      </c>
      <c r="AT163" s="238" t="s">
        <v>130</v>
      </c>
      <c r="AU163" s="238" t="s">
        <v>128</v>
      </c>
      <c r="AY163" s="14" t="s">
        <v>121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4" t="s">
        <v>128</v>
      </c>
      <c r="BK163" s="239">
        <f>ROUND(I163*H163,2)</f>
        <v>0</v>
      </c>
      <c r="BL163" s="14" t="s">
        <v>196</v>
      </c>
      <c r="BM163" s="238" t="s">
        <v>244</v>
      </c>
    </row>
    <row r="164" s="2" customFormat="1" ht="16.5" customHeight="1">
      <c r="A164" s="35"/>
      <c r="B164" s="36"/>
      <c r="C164" s="226" t="s">
        <v>245</v>
      </c>
      <c r="D164" s="226" t="s">
        <v>123</v>
      </c>
      <c r="E164" s="227" t="s">
        <v>246</v>
      </c>
      <c r="F164" s="228" t="s">
        <v>247</v>
      </c>
      <c r="G164" s="229" t="s">
        <v>165</v>
      </c>
      <c r="H164" s="230">
        <v>950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42</v>
      </c>
      <c r="O164" s="88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196</v>
      </c>
      <c r="AT164" s="238" t="s">
        <v>123</v>
      </c>
      <c r="AU164" s="238" t="s">
        <v>128</v>
      </c>
      <c r="AY164" s="14" t="s">
        <v>121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4" t="s">
        <v>128</v>
      </c>
      <c r="BK164" s="239">
        <f>ROUND(I164*H164,2)</f>
        <v>0</v>
      </c>
      <c r="BL164" s="14" t="s">
        <v>196</v>
      </c>
      <c r="BM164" s="238" t="s">
        <v>248</v>
      </c>
    </row>
    <row r="165" s="2" customFormat="1" ht="24" customHeight="1">
      <c r="A165" s="35"/>
      <c r="B165" s="36"/>
      <c r="C165" s="240" t="s">
        <v>249</v>
      </c>
      <c r="D165" s="240" t="s">
        <v>130</v>
      </c>
      <c r="E165" s="241" t="s">
        <v>250</v>
      </c>
      <c r="F165" s="242" t="s">
        <v>251</v>
      </c>
      <c r="G165" s="243" t="s">
        <v>165</v>
      </c>
      <c r="H165" s="244">
        <v>950</v>
      </c>
      <c r="I165" s="245"/>
      <c r="J165" s="246">
        <f>ROUND(I165*H165,2)</f>
        <v>0</v>
      </c>
      <c r="K165" s="247"/>
      <c r="L165" s="248"/>
      <c r="M165" s="249" t="s">
        <v>1</v>
      </c>
      <c r="N165" s="250" t="s">
        <v>42</v>
      </c>
      <c r="O165" s="88"/>
      <c r="P165" s="236">
        <f>O165*H165</f>
        <v>0</v>
      </c>
      <c r="Q165" s="236">
        <v>5.0000000000000002E-05</v>
      </c>
      <c r="R165" s="236">
        <f>Q165*H165</f>
        <v>0.047500000000000001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227</v>
      </c>
      <c r="AT165" s="238" t="s">
        <v>130</v>
      </c>
      <c r="AU165" s="238" t="s">
        <v>128</v>
      </c>
      <c r="AY165" s="14" t="s">
        <v>121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4" t="s">
        <v>128</v>
      </c>
      <c r="BK165" s="239">
        <f>ROUND(I165*H165,2)</f>
        <v>0</v>
      </c>
      <c r="BL165" s="14" t="s">
        <v>196</v>
      </c>
      <c r="BM165" s="238" t="s">
        <v>252</v>
      </c>
    </row>
    <row r="166" s="2" customFormat="1" ht="16.5" customHeight="1">
      <c r="A166" s="35"/>
      <c r="B166" s="36"/>
      <c r="C166" s="240" t="s">
        <v>253</v>
      </c>
      <c r="D166" s="240" t="s">
        <v>130</v>
      </c>
      <c r="E166" s="241" t="s">
        <v>254</v>
      </c>
      <c r="F166" s="242" t="s">
        <v>255</v>
      </c>
      <c r="G166" s="243" t="s">
        <v>165</v>
      </c>
      <c r="H166" s="244">
        <v>3000</v>
      </c>
      <c r="I166" s="245"/>
      <c r="J166" s="246">
        <f>ROUND(I166*H166,2)</f>
        <v>0</v>
      </c>
      <c r="K166" s="247"/>
      <c r="L166" s="248"/>
      <c r="M166" s="249" t="s">
        <v>1</v>
      </c>
      <c r="N166" s="250" t="s">
        <v>42</v>
      </c>
      <c r="O166" s="88"/>
      <c r="P166" s="236">
        <f>O166*H166</f>
        <v>0</v>
      </c>
      <c r="Q166" s="236">
        <v>9.0000000000000006E-05</v>
      </c>
      <c r="R166" s="236">
        <f>Q166*H166</f>
        <v>0.27000000000000002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227</v>
      </c>
      <c r="AT166" s="238" t="s">
        <v>130</v>
      </c>
      <c r="AU166" s="238" t="s">
        <v>128</v>
      </c>
      <c r="AY166" s="14" t="s">
        <v>121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4" t="s">
        <v>128</v>
      </c>
      <c r="BK166" s="239">
        <f>ROUND(I166*H166,2)</f>
        <v>0</v>
      </c>
      <c r="BL166" s="14" t="s">
        <v>196</v>
      </c>
      <c r="BM166" s="238" t="s">
        <v>256</v>
      </c>
    </row>
    <row r="167" s="2" customFormat="1" ht="16.5" customHeight="1">
      <c r="A167" s="35"/>
      <c r="B167" s="36"/>
      <c r="C167" s="240" t="s">
        <v>257</v>
      </c>
      <c r="D167" s="240" t="s">
        <v>130</v>
      </c>
      <c r="E167" s="241" t="s">
        <v>258</v>
      </c>
      <c r="F167" s="242" t="s">
        <v>259</v>
      </c>
      <c r="G167" s="243" t="s">
        <v>165</v>
      </c>
      <c r="H167" s="244">
        <v>2000</v>
      </c>
      <c r="I167" s="245"/>
      <c r="J167" s="246">
        <f>ROUND(I167*H167,2)</f>
        <v>0</v>
      </c>
      <c r="K167" s="247"/>
      <c r="L167" s="248"/>
      <c r="M167" s="249" t="s">
        <v>1</v>
      </c>
      <c r="N167" s="250" t="s">
        <v>42</v>
      </c>
      <c r="O167" s="88"/>
      <c r="P167" s="236">
        <f>O167*H167</f>
        <v>0</v>
      </c>
      <c r="Q167" s="236">
        <v>9.0000000000000006E-05</v>
      </c>
      <c r="R167" s="236">
        <f>Q167*H167</f>
        <v>0.18000000000000002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227</v>
      </c>
      <c r="AT167" s="238" t="s">
        <v>130</v>
      </c>
      <c r="AU167" s="238" t="s">
        <v>128</v>
      </c>
      <c r="AY167" s="14" t="s">
        <v>121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4" t="s">
        <v>128</v>
      </c>
      <c r="BK167" s="239">
        <f>ROUND(I167*H167,2)</f>
        <v>0</v>
      </c>
      <c r="BL167" s="14" t="s">
        <v>196</v>
      </c>
      <c r="BM167" s="238" t="s">
        <v>260</v>
      </c>
    </row>
    <row r="168" s="2" customFormat="1" ht="16.5" customHeight="1">
      <c r="A168" s="35"/>
      <c r="B168" s="36"/>
      <c r="C168" s="226" t="s">
        <v>261</v>
      </c>
      <c r="D168" s="226" t="s">
        <v>123</v>
      </c>
      <c r="E168" s="227" t="s">
        <v>262</v>
      </c>
      <c r="F168" s="228" t="s">
        <v>263</v>
      </c>
      <c r="G168" s="229" t="s">
        <v>165</v>
      </c>
      <c r="H168" s="230">
        <v>6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42</v>
      </c>
      <c r="O168" s="88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196</v>
      </c>
      <c r="AT168" s="238" t="s">
        <v>123</v>
      </c>
      <c r="AU168" s="238" t="s">
        <v>128</v>
      </c>
      <c r="AY168" s="14" t="s">
        <v>121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4" t="s">
        <v>128</v>
      </c>
      <c r="BK168" s="239">
        <f>ROUND(I168*H168,2)</f>
        <v>0</v>
      </c>
      <c r="BL168" s="14" t="s">
        <v>196</v>
      </c>
      <c r="BM168" s="238" t="s">
        <v>264</v>
      </c>
    </row>
    <row r="169" s="2" customFormat="1" ht="16.5" customHeight="1">
      <c r="A169" s="35"/>
      <c r="B169" s="36"/>
      <c r="C169" s="240" t="s">
        <v>227</v>
      </c>
      <c r="D169" s="240" t="s">
        <v>130</v>
      </c>
      <c r="E169" s="241" t="s">
        <v>265</v>
      </c>
      <c r="F169" s="242" t="s">
        <v>266</v>
      </c>
      <c r="G169" s="243" t="s">
        <v>165</v>
      </c>
      <c r="H169" s="244">
        <v>6</v>
      </c>
      <c r="I169" s="245"/>
      <c r="J169" s="246">
        <f>ROUND(I169*H169,2)</f>
        <v>0</v>
      </c>
      <c r="K169" s="247"/>
      <c r="L169" s="248"/>
      <c r="M169" s="249" t="s">
        <v>1</v>
      </c>
      <c r="N169" s="250" t="s">
        <v>42</v>
      </c>
      <c r="O169" s="88"/>
      <c r="P169" s="236">
        <f>O169*H169</f>
        <v>0</v>
      </c>
      <c r="Q169" s="236">
        <v>0.44385000000000002</v>
      </c>
      <c r="R169" s="236">
        <f>Q169*H169</f>
        <v>2.6631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227</v>
      </c>
      <c r="AT169" s="238" t="s">
        <v>130</v>
      </c>
      <c r="AU169" s="238" t="s">
        <v>128</v>
      </c>
      <c r="AY169" s="14" t="s">
        <v>121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4" t="s">
        <v>128</v>
      </c>
      <c r="BK169" s="239">
        <f>ROUND(I169*H169,2)</f>
        <v>0</v>
      </c>
      <c r="BL169" s="14" t="s">
        <v>196</v>
      </c>
      <c r="BM169" s="238" t="s">
        <v>267</v>
      </c>
    </row>
    <row r="170" s="2" customFormat="1" ht="24" customHeight="1">
      <c r="A170" s="35"/>
      <c r="B170" s="36"/>
      <c r="C170" s="226" t="s">
        <v>268</v>
      </c>
      <c r="D170" s="226" t="s">
        <v>123</v>
      </c>
      <c r="E170" s="227" t="s">
        <v>269</v>
      </c>
      <c r="F170" s="228" t="s">
        <v>270</v>
      </c>
      <c r="G170" s="229" t="s">
        <v>165</v>
      </c>
      <c r="H170" s="230">
        <v>100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42</v>
      </c>
      <c r="O170" s="88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196</v>
      </c>
      <c r="AT170" s="238" t="s">
        <v>123</v>
      </c>
      <c r="AU170" s="238" t="s">
        <v>128</v>
      </c>
      <c r="AY170" s="14" t="s">
        <v>121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4" t="s">
        <v>128</v>
      </c>
      <c r="BK170" s="239">
        <f>ROUND(I170*H170,2)</f>
        <v>0</v>
      </c>
      <c r="BL170" s="14" t="s">
        <v>196</v>
      </c>
      <c r="BM170" s="238" t="s">
        <v>271</v>
      </c>
    </row>
    <row r="171" s="2" customFormat="1" ht="24" customHeight="1">
      <c r="A171" s="35"/>
      <c r="B171" s="36"/>
      <c r="C171" s="240" t="s">
        <v>272</v>
      </c>
      <c r="D171" s="240" t="s">
        <v>130</v>
      </c>
      <c r="E171" s="241" t="s">
        <v>273</v>
      </c>
      <c r="F171" s="242" t="s">
        <v>274</v>
      </c>
      <c r="G171" s="243" t="s">
        <v>165</v>
      </c>
      <c r="H171" s="244">
        <v>100</v>
      </c>
      <c r="I171" s="245"/>
      <c r="J171" s="246">
        <f>ROUND(I171*H171,2)</f>
        <v>0</v>
      </c>
      <c r="K171" s="247"/>
      <c r="L171" s="248"/>
      <c r="M171" s="249" t="s">
        <v>1</v>
      </c>
      <c r="N171" s="250" t="s">
        <v>42</v>
      </c>
      <c r="O171" s="88"/>
      <c r="P171" s="236">
        <f>O171*H171</f>
        <v>0</v>
      </c>
      <c r="Q171" s="236">
        <v>0.00013999999999999999</v>
      </c>
      <c r="R171" s="236">
        <f>Q171*H171</f>
        <v>0.013999999999999999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227</v>
      </c>
      <c r="AT171" s="238" t="s">
        <v>130</v>
      </c>
      <c r="AU171" s="238" t="s">
        <v>128</v>
      </c>
      <c r="AY171" s="14" t="s">
        <v>121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4" t="s">
        <v>128</v>
      </c>
      <c r="BK171" s="239">
        <f>ROUND(I171*H171,2)</f>
        <v>0</v>
      </c>
      <c r="BL171" s="14" t="s">
        <v>196</v>
      </c>
      <c r="BM171" s="238" t="s">
        <v>275</v>
      </c>
    </row>
    <row r="172" s="2" customFormat="1" ht="16.5" customHeight="1">
      <c r="A172" s="35"/>
      <c r="B172" s="36"/>
      <c r="C172" s="240" t="s">
        <v>276</v>
      </c>
      <c r="D172" s="240" t="s">
        <v>130</v>
      </c>
      <c r="E172" s="241" t="s">
        <v>277</v>
      </c>
      <c r="F172" s="242" t="s">
        <v>255</v>
      </c>
      <c r="G172" s="243" t="s">
        <v>165</v>
      </c>
      <c r="H172" s="244">
        <v>300</v>
      </c>
      <c r="I172" s="245"/>
      <c r="J172" s="246">
        <f>ROUND(I172*H172,2)</f>
        <v>0</v>
      </c>
      <c r="K172" s="247"/>
      <c r="L172" s="248"/>
      <c r="M172" s="249" t="s">
        <v>1</v>
      </c>
      <c r="N172" s="250" t="s">
        <v>42</v>
      </c>
      <c r="O172" s="88"/>
      <c r="P172" s="236">
        <f>O172*H172</f>
        <v>0</v>
      </c>
      <c r="Q172" s="236">
        <v>9.0000000000000006E-05</v>
      </c>
      <c r="R172" s="236">
        <f>Q172*H172</f>
        <v>0.027000000000000003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227</v>
      </c>
      <c r="AT172" s="238" t="s">
        <v>130</v>
      </c>
      <c r="AU172" s="238" t="s">
        <v>128</v>
      </c>
      <c r="AY172" s="14" t="s">
        <v>121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4" t="s">
        <v>128</v>
      </c>
      <c r="BK172" s="239">
        <f>ROUND(I172*H172,2)</f>
        <v>0</v>
      </c>
      <c r="BL172" s="14" t="s">
        <v>196</v>
      </c>
      <c r="BM172" s="238" t="s">
        <v>278</v>
      </c>
    </row>
    <row r="173" s="2" customFormat="1" ht="16.5" customHeight="1">
      <c r="A173" s="35"/>
      <c r="B173" s="36"/>
      <c r="C173" s="240" t="s">
        <v>279</v>
      </c>
      <c r="D173" s="240" t="s">
        <v>130</v>
      </c>
      <c r="E173" s="241" t="s">
        <v>280</v>
      </c>
      <c r="F173" s="242" t="s">
        <v>259</v>
      </c>
      <c r="G173" s="243" t="s">
        <v>165</v>
      </c>
      <c r="H173" s="244">
        <v>200</v>
      </c>
      <c r="I173" s="245"/>
      <c r="J173" s="246">
        <f>ROUND(I173*H173,2)</f>
        <v>0</v>
      </c>
      <c r="K173" s="247"/>
      <c r="L173" s="248"/>
      <c r="M173" s="249" t="s">
        <v>1</v>
      </c>
      <c r="N173" s="250" t="s">
        <v>42</v>
      </c>
      <c r="O173" s="88"/>
      <c r="P173" s="236">
        <f>O173*H173</f>
        <v>0</v>
      </c>
      <c r="Q173" s="236">
        <v>9.0000000000000006E-05</v>
      </c>
      <c r="R173" s="236">
        <f>Q173*H173</f>
        <v>0.018000000000000002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227</v>
      </c>
      <c r="AT173" s="238" t="s">
        <v>130</v>
      </c>
      <c r="AU173" s="238" t="s">
        <v>128</v>
      </c>
      <c r="AY173" s="14" t="s">
        <v>121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4" t="s">
        <v>128</v>
      </c>
      <c r="BK173" s="239">
        <f>ROUND(I173*H173,2)</f>
        <v>0</v>
      </c>
      <c r="BL173" s="14" t="s">
        <v>196</v>
      </c>
      <c r="BM173" s="238" t="s">
        <v>281</v>
      </c>
    </row>
    <row r="174" s="2" customFormat="1" ht="16.5" customHeight="1">
      <c r="A174" s="35"/>
      <c r="B174" s="36"/>
      <c r="C174" s="226" t="s">
        <v>282</v>
      </c>
      <c r="D174" s="226" t="s">
        <v>123</v>
      </c>
      <c r="E174" s="227" t="s">
        <v>283</v>
      </c>
      <c r="F174" s="228" t="s">
        <v>284</v>
      </c>
      <c r="G174" s="229" t="s">
        <v>165</v>
      </c>
      <c r="H174" s="230">
        <v>650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42</v>
      </c>
      <c r="O174" s="88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196</v>
      </c>
      <c r="AT174" s="238" t="s">
        <v>123</v>
      </c>
      <c r="AU174" s="238" t="s">
        <v>128</v>
      </c>
      <c r="AY174" s="14" t="s">
        <v>121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4" t="s">
        <v>128</v>
      </c>
      <c r="BK174" s="239">
        <f>ROUND(I174*H174,2)</f>
        <v>0</v>
      </c>
      <c r="BL174" s="14" t="s">
        <v>196</v>
      </c>
      <c r="BM174" s="238" t="s">
        <v>285</v>
      </c>
    </row>
    <row r="175" s="2" customFormat="1" ht="16.5" customHeight="1">
      <c r="A175" s="35"/>
      <c r="B175" s="36"/>
      <c r="C175" s="240" t="s">
        <v>286</v>
      </c>
      <c r="D175" s="240" t="s">
        <v>130</v>
      </c>
      <c r="E175" s="241" t="s">
        <v>287</v>
      </c>
      <c r="F175" s="242" t="s">
        <v>288</v>
      </c>
      <c r="G175" s="243" t="s">
        <v>165</v>
      </c>
      <c r="H175" s="244">
        <v>650</v>
      </c>
      <c r="I175" s="245"/>
      <c r="J175" s="246">
        <f>ROUND(I175*H175,2)</f>
        <v>0</v>
      </c>
      <c r="K175" s="247"/>
      <c r="L175" s="248"/>
      <c r="M175" s="249" t="s">
        <v>1</v>
      </c>
      <c r="N175" s="250" t="s">
        <v>42</v>
      </c>
      <c r="O175" s="88"/>
      <c r="P175" s="236">
        <f>O175*H175</f>
        <v>0</v>
      </c>
      <c r="Q175" s="236">
        <v>3.0000000000000001E-05</v>
      </c>
      <c r="R175" s="236">
        <f>Q175*H175</f>
        <v>0.0195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227</v>
      </c>
      <c r="AT175" s="238" t="s">
        <v>130</v>
      </c>
      <c r="AU175" s="238" t="s">
        <v>128</v>
      </c>
      <c r="AY175" s="14" t="s">
        <v>121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4" t="s">
        <v>128</v>
      </c>
      <c r="BK175" s="239">
        <f>ROUND(I175*H175,2)</f>
        <v>0</v>
      </c>
      <c r="BL175" s="14" t="s">
        <v>196</v>
      </c>
      <c r="BM175" s="238" t="s">
        <v>289</v>
      </c>
    </row>
    <row r="176" s="2" customFormat="1" ht="16.5" customHeight="1">
      <c r="A176" s="35"/>
      <c r="B176" s="36"/>
      <c r="C176" s="226" t="s">
        <v>290</v>
      </c>
      <c r="D176" s="226" t="s">
        <v>123</v>
      </c>
      <c r="E176" s="227" t="s">
        <v>291</v>
      </c>
      <c r="F176" s="228" t="s">
        <v>292</v>
      </c>
      <c r="G176" s="229" t="s">
        <v>165</v>
      </c>
      <c r="H176" s="230">
        <v>75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42</v>
      </c>
      <c r="O176" s="88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196</v>
      </c>
      <c r="AT176" s="238" t="s">
        <v>123</v>
      </c>
      <c r="AU176" s="238" t="s">
        <v>128</v>
      </c>
      <c r="AY176" s="14" t="s">
        <v>121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4" t="s">
        <v>128</v>
      </c>
      <c r="BK176" s="239">
        <f>ROUND(I176*H176,2)</f>
        <v>0</v>
      </c>
      <c r="BL176" s="14" t="s">
        <v>196</v>
      </c>
      <c r="BM176" s="238" t="s">
        <v>293</v>
      </c>
    </row>
    <row r="177" s="2" customFormat="1" ht="16.5" customHeight="1">
      <c r="A177" s="35"/>
      <c r="B177" s="36"/>
      <c r="C177" s="240" t="s">
        <v>294</v>
      </c>
      <c r="D177" s="240" t="s">
        <v>130</v>
      </c>
      <c r="E177" s="241" t="s">
        <v>295</v>
      </c>
      <c r="F177" s="242" t="s">
        <v>296</v>
      </c>
      <c r="G177" s="243" t="s">
        <v>165</v>
      </c>
      <c r="H177" s="244">
        <v>75</v>
      </c>
      <c r="I177" s="245"/>
      <c r="J177" s="246">
        <f>ROUND(I177*H177,2)</f>
        <v>0</v>
      </c>
      <c r="K177" s="247"/>
      <c r="L177" s="248"/>
      <c r="M177" s="249" t="s">
        <v>1</v>
      </c>
      <c r="N177" s="250" t="s">
        <v>42</v>
      </c>
      <c r="O177" s="88"/>
      <c r="P177" s="236">
        <f>O177*H177</f>
        <v>0</v>
      </c>
      <c r="Q177" s="236">
        <v>3.0000000000000001E-05</v>
      </c>
      <c r="R177" s="236">
        <f>Q177*H177</f>
        <v>0.0022500000000000003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227</v>
      </c>
      <c r="AT177" s="238" t="s">
        <v>130</v>
      </c>
      <c r="AU177" s="238" t="s">
        <v>128</v>
      </c>
      <c r="AY177" s="14" t="s">
        <v>121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4" t="s">
        <v>128</v>
      </c>
      <c r="BK177" s="239">
        <f>ROUND(I177*H177,2)</f>
        <v>0</v>
      </c>
      <c r="BL177" s="14" t="s">
        <v>196</v>
      </c>
      <c r="BM177" s="238" t="s">
        <v>297</v>
      </c>
    </row>
    <row r="178" s="2" customFormat="1" ht="24" customHeight="1">
      <c r="A178" s="35"/>
      <c r="B178" s="36"/>
      <c r="C178" s="226" t="s">
        <v>298</v>
      </c>
      <c r="D178" s="226" t="s">
        <v>123</v>
      </c>
      <c r="E178" s="227" t="s">
        <v>299</v>
      </c>
      <c r="F178" s="228" t="s">
        <v>300</v>
      </c>
      <c r="G178" s="229" t="s">
        <v>149</v>
      </c>
      <c r="H178" s="230">
        <v>655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42</v>
      </c>
      <c r="O178" s="88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196</v>
      </c>
      <c r="AT178" s="238" t="s">
        <v>123</v>
      </c>
      <c r="AU178" s="238" t="s">
        <v>128</v>
      </c>
      <c r="AY178" s="14" t="s">
        <v>121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4" t="s">
        <v>128</v>
      </c>
      <c r="BK178" s="239">
        <f>ROUND(I178*H178,2)</f>
        <v>0</v>
      </c>
      <c r="BL178" s="14" t="s">
        <v>196</v>
      </c>
      <c r="BM178" s="238" t="s">
        <v>301</v>
      </c>
    </row>
    <row r="179" s="2" customFormat="1" ht="16.5" customHeight="1">
      <c r="A179" s="35"/>
      <c r="B179" s="36"/>
      <c r="C179" s="240" t="s">
        <v>302</v>
      </c>
      <c r="D179" s="240" t="s">
        <v>130</v>
      </c>
      <c r="E179" s="241" t="s">
        <v>303</v>
      </c>
      <c r="F179" s="242" t="s">
        <v>304</v>
      </c>
      <c r="G179" s="243" t="s">
        <v>149</v>
      </c>
      <c r="H179" s="244">
        <v>655</v>
      </c>
      <c r="I179" s="245"/>
      <c r="J179" s="246">
        <f>ROUND(I179*H179,2)</f>
        <v>0</v>
      </c>
      <c r="K179" s="247"/>
      <c r="L179" s="248"/>
      <c r="M179" s="249" t="s">
        <v>1</v>
      </c>
      <c r="N179" s="250" t="s">
        <v>42</v>
      </c>
      <c r="O179" s="88"/>
      <c r="P179" s="236">
        <f>O179*H179</f>
        <v>0</v>
      </c>
      <c r="Q179" s="236">
        <v>0.00010000000000000001</v>
      </c>
      <c r="R179" s="236">
        <f>Q179*H179</f>
        <v>0.065500000000000003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227</v>
      </c>
      <c r="AT179" s="238" t="s">
        <v>130</v>
      </c>
      <c r="AU179" s="238" t="s">
        <v>128</v>
      </c>
      <c r="AY179" s="14" t="s">
        <v>121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4" t="s">
        <v>128</v>
      </c>
      <c r="BK179" s="239">
        <f>ROUND(I179*H179,2)</f>
        <v>0</v>
      </c>
      <c r="BL179" s="14" t="s">
        <v>196</v>
      </c>
      <c r="BM179" s="238" t="s">
        <v>305</v>
      </c>
    </row>
    <row r="180" s="2" customFormat="1" ht="24" customHeight="1">
      <c r="A180" s="35"/>
      <c r="B180" s="36"/>
      <c r="C180" s="226" t="s">
        <v>306</v>
      </c>
      <c r="D180" s="226" t="s">
        <v>123</v>
      </c>
      <c r="E180" s="227" t="s">
        <v>307</v>
      </c>
      <c r="F180" s="228" t="s">
        <v>308</v>
      </c>
      <c r="G180" s="229" t="s">
        <v>149</v>
      </c>
      <c r="H180" s="230">
        <v>2550</v>
      </c>
      <c r="I180" s="231"/>
      <c r="J180" s="232">
        <f>ROUND(I180*H180,2)</f>
        <v>0</v>
      </c>
      <c r="K180" s="233"/>
      <c r="L180" s="41"/>
      <c r="M180" s="234" t="s">
        <v>1</v>
      </c>
      <c r="N180" s="235" t="s">
        <v>42</v>
      </c>
      <c r="O180" s="88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196</v>
      </c>
      <c r="AT180" s="238" t="s">
        <v>123</v>
      </c>
      <c r="AU180" s="238" t="s">
        <v>128</v>
      </c>
      <c r="AY180" s="14" t="s">
        <v>121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4" t="s">
        <v>128</v>
      </c>
      <c r="BK180" s="239">
        <f>ROUND(I180*H180,2)</f>
        <v>0</v>
      </c>
      <c r="BL180" s="14" t="s">
        <v>196</v>
      </c>
      <c r="BM180" s="238" t="s">
        <v>309</v>
      </c>
    </row>
    <row r="181" s="2" customFormat="1" ht="16.5" customHeight="1">
      <c r="A181" s="35"/>
      <c r="B181" s="36"/>
      <c r="C181" s="240" t="s">
        <v>310</v>
      </c>
      <c r="D181" s="240" t="s">
        <v>130</v>
      </c>
      <c r="E181" s="241" t="s">
        <v>311</v>
      </c>
      <c r="F181" s="242" t="s">
        <v>312</v>
      </c>
      <c r="G181" s="243" t="s">
        <v>149</v>
      </c>
      <c r="H181" s="244">
        <v>2550</v>
      </c>
      <c r="I181" s="245"/>
      <c r="J181" s="246">
        <f>ROUND(I181*H181,2)</f>
        <v>0</v>
      </c>
      <c r="K181" s="247"/>
      <c r="L181" s="248"/>
      <c r="M181" s="249" t="s">
        <v>1</v>
      </c>
      <c r="N181" s="250" t="s">
        <v>42</v>
      </c>
      <c r="O181" s="88"/>
      <c r="P181" s="236">
        <f>O181*H181</f>
        <v>0</v>
      </c>
      <c r="Q181" s="236">
        <v>0.00012</v>
      </c>
      <c r="R181" s="236">
        <f>Q181*H181</f>
        <v>0.30599999999999999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227</v>
      </c>
      <c r="AT181" s="238" t="s">
        <v>130</v>
      </c>
      <c r="AU181" s="238" t="s">
        <v>128</v>
      </c>
      <c r="AY181" s="14" t="s">
        <v>121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4" t="s">
        <v>128</v>
      </c>
      <c r="BK181" s="239">
        <f>ROUND(I181*H181,2)</f>
        <v>0</v>
      </c>
      <c r="BL181" s="14" t="s">
        <v>196</v>
      </c>
      <c r="BM181" s="238" t="s">
        <v>313</v>
      </c>
    </row>
    <row r="182" s="2" customFormat="1" ht="24" customHeight="1">
      <c r="A182" s="35"/>
      <c r="B182" s="36"/>
      <c r="C182" s="226" t="s">
        <v>314</v>
      </c>
      <c r="D182" s="226" t="s">
        <v>123</v>
      </c>
      <c r="E182" s="227" t="s">
        <v>315</v>
      </c>
      <c r="F182" s="228" t="s">
        <v>308</v>
      </c>
      <c r="G182" s="229" t="s">
        <v>149</v>
      </c>
      <c r="H182" s="230">
        <v>400</v>
      </c>
      <c r="I182" s="231"/>
      <c r="J182" s="232">
        <f>ROUND(I182*H182,2)</f>
        <v>0</v>
      </c>
      <c r="K182" s="233"/>
      <c r="L182" s="41"/>
      <c r="M182" s="234" t="s">
        <v>1</v>
      </c>
      <c r="N182" s="235" t="s">
        <v>42</v>
      </c>
      <c r="O182" s="88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196</v>
      </c>
      <c r="AT182" s="238" t="s">
        <v>123</v>
      </c>
      <c r="AU182" s="238" t="s">
        <v>128</v>
      </c>
      <c r="AY182" s="14" t="s">
        <v>121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4" t="s">
        <v>128</v>
      </c>
      <c r="BK182" s="239">
        <f>ROUND(I182*H182,2)</f>
        <v>0</v>
      </c>
      <c r="BL182" s="14" t="s">
        <v>196</v>
      </c>
      <c r="BM182" s="238" t="s">
        <v>316</v>
      </c>
    </row>
    <row r="183" s="2" customFormat="1" ht="16.5" customHeight="1">
      <c r="A183" s="35"/>
      <c r="B183" s="36"/>
      <c r="C183" s="240" t="s">
        <v>317</v>
      </c>
      <c r="D183" s="240" t="s">
        <v>130</v>
      </c>
      <c r="E183" s="241" t="s">
        <v>318</v>
      </c>
      <c r="F183" s="242" t="s">
        <v>319</v>
      </c>
      <c r="G183" s="243" t="s">
        <v>149</v>
      </c>
      <c r="H183" s="244">
        <v>400</v>
      </c>
      <c r="I183" s="245"/>
      <c r="J183" s="246">
        <f>ROUND(I183*H183,2)</f>
        <v>0</v>
      </c>
      <c r="K183" s="247"/>
      <c r="L183" s="248"/>
      <c r="M183" s="249" t="s">
        <v>1</v>
      </c>
      <c r="N183" s="250" t="s">
        <v>42</v>
      </c>
      <c r="O183" s="88"/>
      <c r="P183" s="236">
        <f>O183*H183</f>
        <v>0</v>
      </c>
      <c r="Q183" s="236">
        <v>0.00012</v>
      </c>
      <c r="R183" s="236">
        <f>Q183*H183</f>
        <v>0.048000000000000001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227</v>
      </c>
      <c r="AT183" s="238" t="s">
        <v>130</v>
      </c>
      <c r="AU183" s="238" t="s">
        <v>128</v>
      </c>
      <c r="AY183" s="14" t="s">
        <v>121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4" t="s">
        <v>128</v>
      </c>
      <c r="BK183" s="239">
        <f>ROUND(I183*H183,2)</f>
        <v>0</v>
      </c>
      <c r="BL183" s="14" t="s">
        <v>196</v>
      </c>
      <c r="BM183" s="238" t="s">
        <v>320</v>
      </c>
    </row>
    <row r="184" s="2" customFormat="1" ht="24" customHeight="1">
      <c r="A184" s="35"/>
      <c r="B184" s="36"/>
      <c r="C184" s="226" t="s">
        <v>321</v>
      </c>
      <c r="D184" s="226" t="s">
        <v>123</v>
      </c>
      <c r="E184" s="227" t="s">
        <v>322</v>
      </c>
      <c r="F184" s="228" t="s">
        <v>323</v>
      </c>
      <c r="G184" s="229" t="s">
        <v>149</v>
      </c>
      <c r="H184" s="230">
        <v>3900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42</v>
      </c>
      <c r="O184" s="88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196</v>
      </c>
      <c r="AT184" s="238" t="s">
        <v>123</v>
      </c>
      <c r="AU184" s="238" t="s">
        <v>128</v>
      </c>
      <c r="AY184" s="14" t="s">
        <v>121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4" t="s">
        <v>128</v>
      </c>
      <c r="BK184" s="239">
        <f>ROUND(I184*H184,2)</f>
        <v>0</v>
      </c>
      <c r="BL184" s="14" t="s">
        <v>196</v>
      </c>
      <c r="BM184" s="238" t="s">
        <v>324</v>
      </c>
    </row>
    <row r="185" s="2" customFormat="1" ht="16.5" customHeight="1">
      <c r="A185" s="35"/>
      <c r="B185" s="36"/>
      <c r="C185" s="240" t="s">
        <v>325</v>
      </c>
      <c r="D185" s="240" t="s">
        <v>130</v>
      </c>
      <c r="E185" s="241" t="s">
        <v>326</v>
      </c>
      <c r="F185" s="242" t="s">
        <v>327</v>
      </c>
      <c r="G185" s="243" t="s">
        <v>149</v>
      </c>
      <c r="H185" s="244">
        <v>3900</v>
      </c>
      <c r="I185" s="245"/>
      <c r="J185" s="246">
        <f>ROUND(I185*H185,2)</f>
        <v>0</v>
      </c>
      <c r="K185" s="247"/>
      <c r="L185" s="248"/>
      <c r="M185" s="249" t="s">
        <v>1</v>
      </c>
      <c r="N185" s="250" t="s">
        <v>42</v>
      </c>
      <c r="O185" s="88"/>
      <c r="P185" s="236">
        <f>O185*H185</f>
        <v>0</v>
      </c>
      <c r="Q185" s="236">
        <v>0.00017000000000000001</v>
      </c>
      <c r="R185" s="236">
        <f>Q185*H185</f>
        <v>0.66300000000000003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227</v>
      </c>
      <c r="AT185" s="238" t="s">
        <v>130</v>
      </c>
      <c r="AU185" s="238" t="s">
        <v>128</v>
      </c>
      <c r="AY185" s="14" t="s">
        <v>121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4" t="s">
        <v>128</v>
      </c>
      <c r="BK185" s="239">
        <f>ROUND(I185*H185,2)</f>
        <v>0</v>
      </c>
      <c r="BL185" s="14" t="s">
        <v>196</v>
      </c>
      <c r="BM185" s="238" t="s">
        <v>328</v>
      </c>
    </row>
    <row r="186" s="2" customFormat="1" ht="24" customHeight="1">
      <c r="A186" s="35"/>
      <c r="B186" s="36"/>
      <c r="C186" s="226" t="s">
        <v>329</v>
      </c>
      <c r="D186" s="226" t="s">
        <v>123</v>
      </c>
      <c r="E186" s="227" t="s">
        <v>330</v>
      </c>
      <c r="F186" s="228" t="s">
        <v>323</v>
      </c>
      <c r="G186" s="229" t="s">
        <v>149</v>
      </c>
      <c r="H186" s="230">
        <v>600</v>
      </c>
      <c r="I186" s="231"/>
      <c r="J186" s="232">
        <f>ROUND(I186*H186,2)</f>
        <v>0</v>
      </c>
      <c r="K186" s="233"/>
      <c r="L186" s="41"/>
      <c r="M186" s="234" t="s">
        <v>1</v>
      </c>
      <c r="N186" s="235" t="s">
        <v>42</v>
      </c>
      <c r="O186" s="88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196</v>
      </c>
      <c r="AT186" s="238" t="s">
        <v>123</v>
      </c>
      <c r="AU186" s="238" t="s">
        <v>128</v>
      </c>
      <c r="AY186" s="14" t="s">
        <v>121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4" t="s">
        <v>128</v>
      </c>
      <c r="BK186" s="239">
        <f>ROUND(I186*H186,2)</f>
        <v>0</v>
      </c>
      <c r="BL186" s="14" t="s">
        <v>196</v>
      </c>
      <c r="BM186" s="238" t="s">
        <v>331</v>
      </c>
    </row>
    <row r="187" s="2" customFormat="1" ht="16.5" customHeight="1">
      <c r="A187" s="35"/>
      <c r="B187" s="36"/>
      <c r="C187" s="240" t="s">
        <v>332</v>
      </c>
      <c r="D187" s="240" t="s">
        <v>130</v>
      </c>
      <c r="E187" s="241" t="s">
        <v>333</v>
      </c>
      <c r="F187" s="242" t="s">
        <v>334</v>
      </c>
      <c r="G187" s="243" t="s">
        <v>149</v>
      </c>
      <c r="H187" s="244">
        <v>600</v>
      </c>
      <c r="I187" s="245"/>
      <c r="J187" s="246">
        <f>ROUND(I187*H187,2)</f>
        <v>0</v>
      </c>
      <c r="K187" s="247"/>
      <c r="L187" s="248"/>
      <c r="M187" s="249" t="s">
        <v>1</v>
      </c>
      <c r="N187" s="250" t="s">
        <v>42</v>
      </c>
      <c r="O187" s="88"/>
      <c r="P187" s="236">
        <f>O187*H187</f>
        <v>0</v>
      </c>
      <c r="Q187" s="236">
        <v>0.00025000000000000001</v>
      </c>
      <c r="R187" s="236">
        <f>Q187*H187</f>
        <v>0.14999999999999999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227</v>
      </c>
      <c r="AT187" s="238" t="s">
        <v>130</v>
      </c>
      <c r="AU187" s="238" t="s">
        <v>128</v>
      </c>
      <c r="AY187" s="14" t="s">
        <v>121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4" t="s">
        <v>128</v>
      </c>
      <c r="BK187" s="239">
        <f>ROUND(I187*H187,2)</f>
        <v>0</v>
      </c>
      <c r="BL187" s="14" t="s">
        <v>196</v>
      </c>
      <c r="BM187" s="238" t="s">
        <v>335</v>
      </c>
    </row>
    <row r="188" s="2" customFormat="1" ht="24" customHeight="1">
      <c r="A188" s="35"/>
      <c r="B188" s="36"/>
      <c r="C188" s="226" t="s">
        <v>336</v>
      </c>
      <c r="D188" s="226" t="s">
        <v>123</v>
      </c>
      <c r="E188" s="227" t="s">
        <v>337</v>
      </c>
      <c r="F188" s="228" t="s">
        <v>338</v>
      </c>
      <c r="G188" s="229" t="s">
        <v>149</v>
      </c>
      <c r="H188" s="230">
        <v>450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42</v>
      </c>
      <c r="O188" s="88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196</v>
      </c>
      <c r="AT188" s="238" t="s">
        <v>123</v>
      </c>
      <c r="AU188" s="238" t="s">
        <v>128</v>
      </c>
      <c r="AY188" s="14" t="s">
        <v>121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4" t="s">
        <v>128</v>
      </c>
      <c r="BK188" s="239">
        <f>ROUND(I188*H188,2)</f>
        <v>0</v>
      </c>
      <c r="BL188" s="14" t="s">
        <v>196</v>
      </c>
      <c r="BM188" s="238" t="s">
        <v>339</v>
      </c>
    </row>
    <row r="189" s="2" customFormat="1" ht="16.5" customHeight="1">
      <c r="A189" s="35"/>
      <c r="B189" s="36"/>
      <c r="C189" s="240" t="s">
        <v>340</v>
      </c>
      <c r="D189" s="240" t="s">
        <v>130</v>
      </c>
      <c r="E189" s="241" t="s">
        <v>341</v>
      </c>
      <c r="F189" s="242" t="s">
        <v>342</v>
      </c>
      <c r="G189" s="243" t="s">
        <v>149</v>
      </c>
      <c r="H189" s="244">
        <v>450</v>
      </c>
      <c r="I189" s="245"/>
      <c r="J189" s="246">
        <f>ROUND(I189*H189,2)</f>
        <v>0</v>
      </c>
      <c r="K189" s="247"/>
      <c r="L189" s="248"/>
      <c r="M189" s="249" t="s">
        <v>1</v>
      </c>
      <c r="N189" s="250" t="s">
        <v>42</v>
      </c>
      <c r="O189" s="88"/>
      <c r="P189" s="236">
        <f>O189*H189</f>
        <v>0</v>
      </c>
      <c r="Q189" s="236">
        <v>0.00052999999999999998</v>
      </c>
      <c r="R189" s="236">
        <f>Q189*H189</f>
        <v>0.23849999999999999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227</v>
      </c>
      <c r="AT189" s="238" t="s">
        <v>130</v>
      </c>
      <c r="AU189" s="238" t="s">
        <v>128</v>
      </c>
      <c r="AY189" s="14" t="s">
        <v>121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4" t="s">
        <v>128</v>
      </c>
      <c r="BK189" s="239">
        <f>ROUND(I189*H189,2)</f>
        <v>0</v>
      </c>
      <c r="BL189" s="14" t="s">
        <v>196</v>
      </c>
      <c r="BM189" s="238" t="s">
        <v>343</v>
      </c>
    </row>
    <row r="190" s="2" customFormat="1" ht="24" customHeight="1">
      <c r="A190" s="35"/>
      <c r="B190" s="36"/>
      <c r="C190" s="226" t="s">
        <v>344</v>
      </c>
      <c r="D190" s="226" t="s">
        <v>123</v>
      </c>
      <c r="E190" s="227" t="s">
        <v>345</v>
      </c>
      <c r="F190" s="228" t="s">
        <v>346</v>
      </c>
      <c r="G190" s="229" t="s">
        <v>149</v>
      </c>
      <c r="H190" s="230">
        <v>105</v>
      </c>
      <c r="I190" s="231"/>
      <c r="J190" s="232">
        <f>ROUND(I190*H190,2)</f>
        <v>0</v>
      </c>
      <c r="K190" s="233"/>
      <c r="L190" s="41"/>
      <c r="M190" s="234" t="s">
        <v>1</v>
      </c>
      <c r="N190" s="235" t="s">
        <v>42</v>
      </c>
      <c r="O190" s="88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196</v>
      </c>
      <c r="AT190" s="238" t="s">
        <v>123</v>
      </c>
      <c r="AU190" s="238" t="s">
        <v>128</v>
      </c>
      <c r="AY190" s="14" t="s">
        <v>121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4" t="s">
        <v>128</v>
      </c>
      <c r="BK190" s="239">
        <f>ROUND(I190*H190,2)</f>
        <v>0</v>
      </c>
      <c r="BL190" s="14" t="s">
        <v>196</v>
      </c>
      <c r="BM190" s="238" t="s">
        <v>347</v>
      </c>
    </row>
    <row r="191" s="2" customFormat="1" ht="16.5" customHeight="1">
      <c r="A191" s="35"/>
      <c r="B191" s="36"/>
      <c r="C191" s="240" t="s">
        <v>348</v>
      </c>
      <c r="D191" s="240" t="s">
        <v>130</v>
      </c>
      <c r="E191" s="241" t="s">
        <v>349</v>
      </c>
      <c r="F191" s="242" t="s">
        <v>350</v>
      </c>
      <c r="G191" s="243" t="s">
        <v>149</v>
      </c>
      <c r="H191" s="244">
        <v>105</v>
      </c>
      <c r="I191" s="245"/>
      <c r="J191" s="246">
        <f>ROUND(I191*H191,2)</f>
        <v>0</v>
      </c>
      <c r="K191" s="247"/>
      <c r="L191" s="248"/>
      <c r="M191" s="249" t="s">
        <v>1</v>
      </c>
      <c r="N191" s="250" t="s">
        <v>42</v>
      </c>
      <c r="O191" s="88"/>
      <c r="P191" s="236">
        <f>O191*H191</f>
        <v>0</v>
      </c>
      <c r="Q191" s="236">
        <v>0.00089999999999999998</v>
      </c>
      <c r="R191" s="236">
        <f>Q191*H191</f>
        <v>0.094500000000000001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227</v>
      </c>
      <c r="AT191" s="238" t="s">
        <v>130</v>
      </c>
      <c r="AU191" s="238" t="s">
        <v>128</v>
      </c>
      <c r="AY191" s="14" t="s">
        <v>121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4" t="s">
        <v>128</v>
      </c>
      <c r="BK191" s="239">
        <f>ROUND(I191*H191,2)</f>
        <v>0</v>
      </c>
      <c r="BL191" s="14" t="s">
        <v>196</v>
      </c>
      <c r="BM191" s="238" t="s">
        <v>351</v>
      </c>
    </row>
    <row r="192" s="2" customFormat="1" ht="24" customHeight="1">
      <c r="A192" s="35"/>
      <c r="B192" s="36"/>
      <c r="C192" s="226" t="s">
        <v>352</v>
      </c>
      <c r="D192" s="226" t="s">
        <v>123</v>
      </c>
      <c r="E192" s="227" t="s">
        <v>353</v>
      </c>
      <c r="F192" s="228" t="s">
        <v>354</v>
      </c>
      <c r="G192" s="229" t="s">
        <v>149</v>
      </c>
      <c r="H192" s="230">
        <v>255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42</v>
      </c>
      <c r="O192" s="88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196</v>
      </c>
      <c r="AT192" s="238" t="s">
        <v>123</v>
      </c>
      <c r="AU192" s="238" t="s">
        <v>128</v>
      </c>
      <c r="AY192" s="14" t="s">
        <v>121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4" t="s">
        <v>128</v>
      </c>
      <c r="BK192" s="239">
        <f>ROUND(I192*H192,2)</f>
        <v>0</v>
      </c>
      <c r="BL192" s="14" t="s">
        <v>196</v>
      </c>
      <c r="BM192" s="238" t="s">
        <v>355</v>
      </c>
    </row>
    <row r="193" s="2" customFormat="1" ht="16.5" customHeight="1">
      <c r="A193" s="35"/>
      <c r="B193" s="36"/>
      <c r="C193" s="240" t="s">
        <v>356</v>
      </c>
      <c r="D193" s="240" t="s">
        <v>130</v>
      </c>
      <c r="E193" s="241" t="s">
        <v>357</v>
      </c>
      <c r="F193" s="242" t="s">
        <v>304</v>
      </c>
      <c r="G193" s="243" t="s">
        <v>149</v>
      </c>
      <c r="H193" s="244">
        <v>255</v>
      </c>
      <c r="I193" s="245"/>
      <c r="J193" s="246">
        <f>ROUND(I193*H193,2)</f>
        <v>0</v>
      </c>
      <c r="K193" s="247"/>
      <c r="L193" s="248"/>
      <c r="M193" s="249" t="s">
        <v>1</v>
      </c>
      <c r="N193" s="250" t="s">
        <v>42</v>
      </c>
      <c r="O193" s="88"/>
      <c r="P193" s="236">
        <f>O193*H193</f>
        <v>0</v>
      </c>
      <c r="Q193" s="236">
        <v>0.00010000000000000001</v>
      </c>
      <c r="R193" s="236">
        <f>Q193*H193</f>
        <v>0.025500000000000002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227</v>
      </c>
      <c r="AT193" s="238" t="s">
        <v>130</v>
      </c>
      <c r="AU193" s="238" t="s">
        <v>128</v>
      </c>
      <c r="AY193" s="14" t="s">
        <v>121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4" t="s">
        <v>128</v>
      </c>
      <c r="BK193" s="239">
        <f>ROUND(I193*H193,2)</f>
        <v>0</v>
      </c>
      <c r="BL193" s="14" t="s">
        <v>196</v>
      </c>
      <c r="BM193" s="238" t="s">
        <v>358</v>
      </c>
    </row>
    <row r="194" s="2" customFormat="1" ht="24" customHeight="1">
      <c r="A194" s="35"/>
      <c r="B194" s="36"/>
      <c r="C194" s="226" t="s">
        <v>359</v>
      </c>
      <c r="D194" s="226" t="s">
        <v>123</v>
      </c>
      <c r="E194" s="227" t="s">
        <v>360</v>
      </c>
      <c r="F194" s="228" t="s">
        <v>361</v>
      </c>
      <c r="G194" s="229" t="s">
        <v>149</v>
      </c>
      <c r="H194" s="230">
        <v>50</v>
      </c>
      <c r="I194" s="231"/>
      <c r="J194" s="232">
        <f>ROUND(I194*H194,2)</f>
        <v>0</v>
      </c>
      <c r="K194" s="233"/>
      <c r="L194" s="41"/>
      <c r="M194" s="234" t="s">
        <v>1</v>
      </c>
      <c r="N194" s="235" t="s">
        <v>42</v>
      </c>
      <c r="O194" s="88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196</v>
      </c>
      <c r="AT194" s="238" t="s">
        <v>123</v>
      </c>
      <c r="AU194" s="238" t="s">
        <v>128</v>
      </c>
      <c r="AY194" s="14" t="s">
        <v>121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4" t="s">
        <v>128</v>
      </c>
      <c r="BK194" s="239">
        <f>ROUND(I194*H194,2)</f>
        <v>0</v>
      </c>
      <c r="BL194" s="14" t="s">
        <v>196</v>
      </c>
      <c r="BM194" s="238" t="s">
        <v>362</v>
      </c>
    </row>
    <row r="195" s="2" customFormat="1" ht="16.5" customHeight="1">
      <c r="A195" s="35"/>
      <c r="B195" s="36"/>
      <c r="C195" s="240" t="s">
        <v>363</v>
      </c>
      <c r="D195" s="240" t="s">
        <v>130</v>
      </c>
      <c r="E195" s="241" t="s">
        <v>364</v>
      </c>
      <c r="F195" s="242" t="s">
        <v>365</v>
      </c>
      <c r="G195" s="243" t="s">
        <v>149</v>
      </c>
      <c r="H195" s="244">
        <v>50</v>
      </c>
      <c r="I195" s="245"/>
      <c r="J195" s="246">
        <f>ROUND(I195*H195,2)</f>
        <v>0</v>
      </c>
      <c r="K195" s="247"/>
      <c r="L195" s="248"/>
      <c r="M195" s="249" t="s">
        <v>1</v>
      </c>
      <c r="N195" s="250" t="s">
        <v>42</v>
      </c>
      <c r="O195" s="88"/>
      <c r="P195" s="236">
        <f>O195*H195</f>
        <v>0</v>
      </c>
      <c r="Q195" s="236">
        <v>0.00035</v>
      </c>
      <c r="R195" s="236">
        <f>Q195*H195</f>
        <v>0.017499999999999998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227</v>
      </c>
      <c r="AT195" s="238" t="s">
        <v>130</v>
      </c>
      <c r="AU195" s="238" t="s">
        <v>128</v>
      </c>
      <c r="AY195" s="14" t="s">
        <v>121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4" t="s">
        <v>128</v>
      </c>
      <c r="BK195" s="239">
        <f>ROUND(I195*H195,2)</f>
        <v>0</v>
      </c>
      <c r="BL195" s="14" t="s">
        <v>196</v>
      </c>
      <c r="BM195" s="238" t="s">
        <v>366</v>
      </c>
    </row>
    <row r="196" s="2" customFormat="1" ht="24" customHeight="1">
      <c r="A196" s="35"/>
      <c r="B196" s="36"/>
      <c r="C196" s="226" t="s">
        <v>367</v>
      </c>
      <c r="D196" s="226" t="s">
        <v>123</v>
      </c>
      <c r="E196" s="227" t="s">
        <v>368</v>
      </c>
      <c r="F196" s="228" t="s">
        <v>361</v>
      </c>
      <c r="G196" s="229" t="s">
        <v>149</v>
      </c>
      <c r="H196" s="230">
        <v>350</v>
      </c>
      <c r="I196" s="231"/>
      <c r="J196" s="232">
        <f>ROUND(I196*H196,2)</f>
        <v>0</v>
      </c>
      <c r="K196" s="233"/>
      <c r="L196" s="41"/>
      <c r="M196" s="234" t="s">
        <v>1</v>
      </c>
      <c r="N196" s="235" t="s">
        <v>42</v>
      </c>
      <c r="O196" s="88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196</v>
      </c>
      <c r="AT196" s="238" t="s">
        <v>123</v>
      </c>
      <c r="AU196" s="238" t="s">
        <v>128</v>
      </c>
      <c r="AY196" s="14" t="s">
        <v>121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4" t="s">
        <v>128</v>
      </c>
      <c r="BK196" s="239">
        <f>ROUND(I196*H196,2)</f>
        <v>0</v>
      </c>
      <c r="BL196" s="14" t="s">
        <v>196</v>
      </c>
      <c r="BM196" s="238" t="s">
        <v>369</v>
      </c>
    </row>
    <row r="197" s="2" customFormat="1" ht="16.5" customHeight="1">
      <c r="A197" s="35"/>
      <c r="B197" s="36"/>
      <c r="C197" s="240" t="s">
        <v>370</v>
      </c>
      <c r="D197" s="240" t="s">
        <v>130</v>
      </c>
      <c r="E197" s="241" t="s">
        <v>371</v>
      </c>
      <c r="F197" s="242" t="s">
        <v>327</v>
      </c>
      <c r="G197" s="243" t="s">
        <v>149</v>
      </c>
      <c r="H197" s="244">
        <v>350</v>
      </c>
      <c r="I197" s="245"/>
      <c r="J197" s="246">
        <f>ROUND(I197*H197,2)</f>
        <v>0</v>
      </c>
      <c r="K197" s="247"/>
      <c r="L197" s="248"/>
      <c r="M197" s="249" t="s">
        <v>1</v>
      </c>
      <c r="N197" s="250" t="s">
        <v>42</v>
      </c>
      <c r="O197" s="88"/>
      <c r="P197" s="236">
        <f>O197*H197</f>
        <v>0</v>
      </c>
      <c r="Q197" s="236">
        <v>0.00017000000000000001</v>
      </c>
      <c r="R197" s="236">
        <f>Q197*H197</f>
        <v>0.059500000000000004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227</v>
      </c>
      <c r="AT197" s="238" t="s">
        <v>130</v>
      </c>
      <c r="AU197" s="238" t="s">
        <v>128</v>
      </c>
      <c r="AY197" s="14" t="s">
        <v>121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4" t="s">
        <v>128</v>
      </c>
      <c r="BK197" s="239">
        <f>ROUND(I197*H197,2)</f>
        <v>0</v>
      </c>
      <c r="BL197" s="14" t="s">
        <v>196</v>
      </c>
      <c r="BM197" s="238" t="s">
        <v>372</v>
      </c>
    </row>
    <row r="198" s="2" customFormat="1" ht="24" customHeight="1">
      <c r="A198" s="35"/>
      <c r="B198" s="36"/>
      <c r="C198" s="226" t="s">
        <v>373</v>
      </c>
      <c r="D198" s="226" t="s">
        <v>123</v>
      </c>
      <c r="E198" s="227" t="s">
        <v>374</v>
      </c>
      <c r="F198" s="228" t="s">
        <v>361</v>
      </c>
      <c r="G198" s="229" t="s">
        <v>149</v>
      </c>
      <c r="H198" s="230">
        <v>1300</v>
      </c>
      <c r="I198" s="231"/>
      <c r="J198" s="232">
        <f>ROUND(I198*H198,2)</f>
        <v>0</v>
      </c>
      <c r="K198" s="233"/>
      <c r="L198" s="41"/>
      <c r="M198" s="234" t="s">
        <v>1</v>
      </c>
      <c r="N198" s="235" t="s">
        <v>42</v>
      </c>
      <c r="O198" s="88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196</v>
      </c>
      <c r="AT198" s="238" t="s">
        <v>123</v>
      </c>
      <c r="AU198" s="238" t="s">
        <v>128</v>
      </c>
      <c r="AY198" s="14" t="s">
        <v>121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4" t="s">
        <v>128</v>
      </c>
      <c r="BK198" s="239">
        <f>ROUND(I198*H198,2)</f>
        <v>0</v>
      </c>
      <c r="BL198" s="14" t="s">
        <v>196</v>
      </c>
      <c r="BM198" s="238" t="s">
        <v>375</v>
      </c>
    </row>
    <row r="199" s="2" customFormat="1" ht="16.5" customHeight="1">
      <c r="A199" s="35"/>
      <c r="B199" s="36"/>
      <c r="C199" s="240" t="s">
        <v>376</v>
      </c>
      <c r="D199" s="240" t="s">
        <v>130</v>
      </c>
      <c r="E199" s="241" t="s">
        <v>377</v>
      </c>
      <c r="F199" s="242" t="s">
        <v>312</v>
      </c>
      <c r="G199" s="243" t="s">
        <v>149</v>
      </c>
      <c r="H199" s="244">
        <v>1300</v>
      </c>
      <c r="I199" s="245"/>
      <c r="J199" s="246">
        <f>ROUND(I199*H199,2)</f>
        <v>0</v>
      </c>
      <c r="K199" s="247"/>
      <c r="L199" s="248"/>
      <c r="M199" s="249" t="s">
        <v>1</v>
      </c>
      <c r="N199" s="250" t="s">
        <v>42</v>
      </c>
      <c r="O199" s="88"/>
      <c r="P199" s="236">
        <f>O199*H199</f>
        <v>0</v>
      </c>
      <c r="Q199" s="236">
        <v>0.00012</v>
      </c>
      <c r="R199" s="236">
        <f>Q199*H199</f>
        <v>0.156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227</v>
      </c>
      <c r="AT199" s="238" t="s">
        <v>130</v>
      </c>
      <c r="AU199" s="238" t="s">
        <v>128</v>
      </c>
      <c r="AY199" s="14" t="s">
        <v>121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4" t="s">
        <v>128</v>
      </c>
      <c r="BK199" s="239">
        <f>ROUND(I199*H199,2)</f>
        <v>0</v>
      </c>
      <c r="BL199" s="14" t="s">
        <v>196</v>
      </c>
      <c r="BM199" s="238" t="s">
        <v>378</v>
      </c>
    </row>
    <row r="200" s="2" customFormat="1" ht="36" customHeight="1">
      <c r="A200" s="35"/>
      <c r="B200" s="36"/>
      <c r="C200" s="226" t="s">
        <v>379</v>
      </c>
      <c r="D200" s="226" t="s">
        <v>123</v>
      </c>
      <c r="E200" s="227" t="s">
        <v>380</v>
      </c>
      <c r="F200" s="228" t="s">
        <v>381</v>
      </c>
      <c r="G200" s="229" t="s">
        <v>149</v>
      </c>
      <c r="H200" s="230">
        <v>600</v>
      </c>
      <c r="I200" s="231"/>
      <c r="J200" s="232">
        <f>ROUND(I200*H200,2)</f>
        <v>0</v>
      </c>
      <c r="K200" s="233"/>
      <c r="L200" s="41"/>
      <c r="M200" s="234" t="s">
        <v>1</v>
      </c>
      <c r="N200" s="235" t="s">
        <v>42</v>
      </c>
      <c r="O200" s="88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382</v>
      </c>
      <c r="AT200" s="238" t="s">
        <v>123</v>
      </c>
      <c r="AU200" s="238" t="s">
        <v>128</v>
      </c>
      <c r="AY200" s="14" t="s">
        <v>121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4" t="s">
        <v>128</v>
      </c>
      <c r="BK200" s="239">
        <f>ROUND(I200*H200,2)</f>
        <v>0</v>
      </c>
      <c r="BL200" s="14" t="s">
        <v>382</v>
      </c>
      <c r="BM200" s="238" t="s">
        <v>383</v>
      </c>
    </row>
    <row r="201" s="2" customFormat="1" ht="16.5" customHeight="1">
      <c r="A201" s="35"/>
      <c r="B201" s="36"/>
      <c r="C201" s="240" t="s">
        <v>382</v>
      </c>
      <c r="D201" s="240" t="s">
        <v>130</v>
      </c>
      <c r="E201" s="241" t="s">
        <v>384</v>
      </c>
      <c r="F201" s="242" t="s">
        <v>385</v>
      </c>
      <c r="G201" s="243" t="s">
        <v>149</v>
      </c>
      <c r="H201" s="244">
        <v>600</v>
      </c>
      <c r="I201" s="245"/>
      <c r="J201" s="246">
        <f>ROUND(I201*H201,2)</f>
        <v>0</v>
      </c>
      <c r="K201" s="247"/>
      <c r="L201" s="248"/>
      <c r="M201" s="249" t="s">
        <v>1</v>
      </c>
      <c r="N201" s="250" t="s">
        <v>42</v>
      </c>
      <c r="O201" s="88"/>
      <c r="P201" s="236">
        <f>O201*H201</f>
        <v>0</v>
      </c>
      <c r="Q201" s="236">
        <v>6.9999999999999994E-05</v>
      </c>
      <c r="R201" s="236">
        <f>Q201*H201</f>
        <v>0.041999999999999996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386</v>
      </c>
      <c r="AT201" s="238" t="s">
        <v>130</v>
      </c>
      <c r="AU201" s="238" t="s">
        <v>128</v>
      </c>
      <c r="AY201" s="14" t="s">
        <v>121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4" t="s">
        <v>128</v>
      </c>
      <c r="BK201" s="239">
        <f>ROUND(I201*H201,2)</f>
        <v>0</v>
      </c>
      <c r="BL201" s="14" t="s">
        <v>386</v>
      </c>
      <c r="BM201" s="238" t="s">
        <v>387</v>
      </c>
    </row>
    <row r="202" s="2" customFormat="1" ht="36" customHeight="1">
      <c r="A202" s="35"/>
      <c r="B202" s="36"/>
      <c r="C202" s="226" t="s">
        <v>388</v>
      </c>
      <c r="D202" s="226" t="s">
        <v>123</v>
      </c>
      <c r="E202" s="227" t="s">
        <v>389</v>
      </c>
      <c r="F202" s="228" t="s">
        <v>381</v>
      </c>
      <c r="G202" s="229" t="s">
        <v>149</v>
      </c>
      <c r="H202" s="230">
        <v>225</v>
      </c>
      <c r="I202" s="231"/>
      <c r="J202" s="232">
        <f>ROUND(I202*H202,2)</f>
        <v>0</v>
      </c>
      <c r="K202" s="233"/>
      <c r="L202" s="41"/>
      <c r="M202" s="234" t="s">
        <v>1</v>
      </c>
      <c r="N202" s="235" t="s">
        <v>42</v>
      </c>
      <c r="O202" s="88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382</v>
      </c>
      <c r="AT202" s="238" t="s">
        <v>123</v>
      </c>
      <c r="AU202" s="238" t="s">
        <v>128</v>
      </c>
      <c r="AY202" s="14" t="s">
        <v>121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4" t="s">
        <v>128</v>
      </c>
      <c r="BK202" s="239">
        <f>ROUND(I202*H202,2)</f>
        <v>0</v>
      </c>
      <c r="BL202" s="14" t="s">
        <v>382</v>
      </c>
      <c r="BM202" s="238" t="s">
        <v>390</v>
      </c>
    </row>
    <row r="203" s="2" customFormat="1" ht="16.5" customHeight="1">
      <c r="A203" s="35"/>
      <c r="B203" s="36"/>
      <c r="C203" s="240" t="s">
        <v>391</v>
      </c>
      <c r="D203" s="240" t="s">
        <v>130</v>
      </c>
      <c r="E203" s="241" t="s">
        <v>392</v>
      </c>
      <c r="F203" s="242" t="s">
        <v>393</v>
      </c>
      <c r="G203" s="243" t="s">
        <v>149</v>
      </c>
      <c r="H203" s="244">
        <v>225</v>
      </c>
      <c r="I203" s="245"/>
      <c r="J203" s="246">
        <f>ROUND(I203*H203,2)</f>
        <v>0</v>
      </c>
      <c r="K203" s="247"/>
      <c r="L203" s="248"/>
      <c r="M203" s="249" t="s">
        <v>1</v>
      </c>
      <c r="N203" s="250" t="s">
        <v>42</v>
      </c>
      <c r="O203" s="88"/>
      <c r="P203" s="236">
        <f>O203*H203</f>
        <v>0</v>
      </c>
      <c r="Q203" s="236">
        <v>0.00018000000000000001</v>
      </c>
      <c r="R203" s="236">
        <f>Q203*H203</f>
        <v>0.040500000000000001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386</v>
      </c>
      <c r="AT203" s="238" t="s">
        <v>130</v>
      </c>
      <c r="AU203" s="238" t="s">
        <v>128</v>
      </c>
      <c r="AY203" s="14" t="s">
        <v>121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4" t="s">
        <v>128</v>
      </c>
      <c r="BK203" s="239">
        <f>ROUND(I203*H203,2)</f>
        <v>0</v>
      </c>
      <c r="BL203" s="14" t="s">
        <v>386</v>
      </c>
      <c r="BM203" s="238" t="s">
        <v>394</v>
      </c>
    </row>
    <row r="204" s="2" customFormat="1" ht="36" customHeight="1">
      <c r="A204" s="35"/>
      <c r="B204" s="36"/>
      <c r="C204" s="226" t="s">
        <v>395</v>
      </c>
      <c r="D204" s="226" t="s">
        <v>123</v>
      </c>
      <c r="E204" s="227" t="s">
        <v>396</v>
      </c>
      <c r="F204" s="228" t="s">
        <v>397</v>
      </c>
      <c r="G204" s="229" t="s">
        <v>149</v>
      </c>
      <c r="H204" s="230">
        <v>150</v>
      </c>
      <c r="I204" s="231"/>
      <c r="J204" s="232">
        <f>ROUND(I204*H204,2)</f>
        <v>0</v>
      </c>
      <c r="K204" s="233"/>
      <c r="L204" s="41"/>
      <c r="M204" s="234" t="s">
        <v>1</v>
      </c>
      <c r="N204" s="235" t="s">
        <v>42</v>
      </c>
      <c r="O204" s="88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382</v>
      </c>
      <c r="AT204" s="238" t="s">
        <v>123</v>
      </c>
      <c r="AU204" s="238" t="s">
        <v>128</v>
      </c>
      <c r="AY204" s="14" t="s">
        <v>121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4" t="s">
        <v>128</v>
      </c>
      <c r="BK204" s="239">
        <f>ROUND(I204*H204,2)</f>
        <v>0</v>
      </c>
      <c r="BL204" s="14" t="s">
        <v>382</v>
      </c>
      <c r="BM204" s="238" t="s">
        <v>398</v>
      </c>
    </row>
    <row r="205" s="2" customFormat="1" ht="16.5" customHeight="1">
      <c r="A205" s="35"/>
      <c r="B205" s="36"/>
      <c r="C205" s="240" t="s">
        <v>399</v>
      </c>
      <c r="D205" s="240" t="s">
        <v>130</v>
      </c>
      <c r="E205" s="241" t="s">
        <v>400</v>
      </c>
      <c r="F205" s="242" t="s">
        <v>401</v>
      </c>
      <c r="G205" s="243" t="s">
        <v>149</v>
      </c>
      <c r="H205" s="244">
        <v>150</v>
      </c>
      <c r="I205" s="245"/>
      <c r="J205" s="246">
        <f>ROUND(I205*H205,2)</f>
        <v>0</v>
      </c>
      <c r="K205" s="247"/>
      <c r="L205" s="248"/>
      <c r="M205" s="249" t="s">
        <v>1</v>
      </c>
      <c r="N205" s="250" t="s">
        <v>42</v>
      </c>
      <c r="O205" s="88"/>
      <c r="P205" s="236">
        <f>O205*H205</f>
        <v>0</v>
      </c>
      <c r="Q205" s="236">
        <v>0.00027</v>
      </c>
      <c r="R205" s="236">
        <f>Q205*H205</f>
        <v>0.040500000000000001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386</v>
      </c>
      <c r="AT205" s="238" t="s">
        <v>130</v>
      </c>
      <c r="AU205" s="238" t="s">
        <v>128</v>
      </c>
      <c r="AY205" s="14" t="s">
        <v>121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4" t="s">
        <v>128</v>
      </c>
      <c r="BK205" s="239">
        <f>ROUND(I205*H205,2)</f>
        <v>0</v>
      </c>
      <c r="BL205" s="14" t="s">
        <v>386</v>
      </c>
      <c r="BM205" s="238" t="s">
        <v>402</v>
      </c>
    </row>
    <row r="206" s="2" customFormat="1" ht="24" customHeight="1">
      <c r="A206" s="35"/>
      <c r="B206" s="36"/>
      <c r="C206" s="226" t="s">
        <v>403</v>
      </c>
      <c r="D206" s="226" t="s">
        <v>123</v>
      </c>
      <c r="E206" s="227" t="s">
        <v>404</v>
      </c>
      <c r="F206" s="228" t="s">
        <v>405</v>
      </c>
      <c r="G206" s="229" t="s">
        <v>165</v>
      </c>
      <c r="H206" s="230">
        <v>3</v>
      </c>
      <c r="I206" s="231"/>
      <c r="J206" s="232">
        <f>ROUND(I206*H206,2)</f>
        <v>0</v>
      </c>
      <c r="K206" s="233"/>
      <c r="L206" s="41"/>
      <c r="M206" s="234" t="s">
        <v>1</v>
      </c>
      <c r="N206" s="235" t="s">
        <v>42</v>
      </c>
      <c r="O206" s="88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196</v>
      </c>
      <c r="AT206" s="238" t="s">
        <v>123</v>
      </c>
      <c r="AU206" s="238" t="s">
        <v>128</v>
      </c>
      <c r="AY206" s="14" t="s">
        <v>121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4" t="s">
        <v>128</v>
      </c>
      <c r="BK206" s="239">
        <f>ROUND(I206*H206,2)</f>
        <v>0</v>
      </c>
      <c r="BL206" s="14" t="s">
        <v>196</v>
      </c>
      <c r="BM206" s="238" t="s">
        <v>406</v>
      </c>
    </row>
    <row r="207" s="2" customFormat="1" ht="24" customHeight="1">
      <c r="A207" s="35"/>
      <c r="B207" s="36"/>
      <c r="C207" s="240" t="s">
        <v>407</v>
      </c>
      <c r="D207" s="240" t="s">
        <v>130</v>
      </c>
      <c r="E207" s="241" t="s">
        <v>408</v>
      </c>
      <c r="F207" s="242" t="s">
        <v>409</v>
      </c>
      <c r="G207" s="243" t="s">
        <v>165</v>
      </c>
      <c r="H207" s="244">
        <v>3</v>
      </c>
      <c r="I207" s="245"/>
      <c r="J207" s="246">
        <f>ROUND(I207*H207,2)</f>
        <v>0</v>
      </c>
      <c r="K207" s="247"/>
      <c r="L207" s="248"/>
      <c r="M207" s="249" t="s">
        <v>1</v>
      </c>
      <c r="N207" s="250" t="s">
        <v>42</v>
      </c>
      <c r="O207" s="88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227</v>
      </c>
      <c r="AT207" s="238" t="s">
        <v>130</v>
      </c>
      <c r="AU207" s="238" t="s">
        <v>128</v>
      </c>
      <c r="AY207" s="14" t="s">
        <v>121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4" t="s">
        <v>128</v>
      </c>
      <c r="BK207" s="239">
        <f>ROUND(I207*H207,2)</f>
        <v>0</v>
      </c>
      <c r="BL207" s="14" t="s">
        <v>196</v>
      </c>
      <c r="BM207" s="238" t="s">
        <v>410</v>
      </c>
    </row>
    <row r="208" s="2" customFormat="1" ht="24" customHeight="1">
      <c r="A208" s="35"/>
      <c r="B208" s="36"/>
      <c r="C208" s="240" t="s">
        <v>411</v>
      </c>
      <c r="D208" s="240" t="s">
        <v>130</v>
      </c>
      <c r="E208" s="241" t="s">
        <v>412</v>
      </c>
      <c r="F208" s="242" t="s">
        <v>413</v>
      </c>
      <c r="G208" s="243" t="s">
        <v>165</v>
      </c>
      <c r="H208" s="244">
        <v>9</v>
      </c>
      <c r="I208" s="245"/>
      <c r="J208" s="246">
        <f>ROUND(I208*H208,2)</f>
        <v>0</v>
      </c>
      <c r="K208" s="247"/>
      <c r="L208" s="248"/>
      <c r="M208" s="249" t="s">
        <v>1</v>
      </c>
      <c r="N208" s="250" t="s">
        <v>42</v>
      </c>
      <c r="O208" s="88"/>
      <c r="P208" s="236">
        <f>O208*H208</f>
        <v>0</v>
      </c>
      <c r="Q208" s="236">
        <v>0.00029999999999999997</v>
      </c>
      <c r="R208" s="236">
        <f>Q208*H208</f>
        <v>0.0026999999999999997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227</v>
      </c>
      <c r="AT208" s="238" t="s">
        <v>130</v>
      </c>
      <c r="AU208" s="238" t="s">
        <v>128</v>
      </c>
      <c r="AY208" s="14" t="s">
        <v>121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4" t="s">
        <v>128</v>
      </c>
      <c r="BK208" s="239">
        <f>ROUND(I208*H208,2)</f>
        <v>0</v>
      </c>
      <c r="BL208" s="14" t="s">
        <v>196</v>
      </c>
      <c r="BM208" s="238" t="s">
        <v>414</v>
      </c>
    </row>
    <row r="209" s="2" customFormat="1" ht="24" customHeight="1">
      <c r="A209" s="35"/>
      <c r="B209" s="36"/>
      <c r="C209" s="226" t="s">
        <v>415</v>
      </c>
      <c r="D209" s="226" t="s">
        <v>123</v>
      </c>
      <c r="E209" s="227" t="s">
        <v>416</v>
      </c>
      <c r="F209" s="228" t="s">
        <v>417</v>
      </c>
      <c r="G209" s="229" t="s">
        <v>165</v>
      </c>
      <c r="H209" s="230">
        <v>15</v>
      </c>
      <c r="I209" s="231"/>
      <c r="J209" s="232">
        <f>ROUND(I209*H209,2)</f>
        <v>0</v>
      </c>
      <c r="K209" s="233"/>
      <c r="L209" s="41"/>
      <c r="M209" s="234" t="s">
        <v>1</v>
      </c>
      <c r="N209" s="235" t="s">
        <v>42</v>
      </c>
      <c r="O209" s="88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196</v>
      </c>
      <c r="AT209" s="238" t="s">
        <v>123</v>
      </c>
      <c r="AU209" s="238" t="s">
        <v>128</v>
      </c>
      <c r="AY209" s="14" t="s">
        <v>121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4" t="s">
        <v>128</v>
      </c>
      <c r="BK209" s="239">
        <f>ROUND(I209*H209,2)</f>
        <v>0</v>
      </c>
      <c r="BL209" s="14" t="s">
        <v>196</v>
      </c>
      <c r="BM209" s="238" t="s">
        <v>418</v>
      </c>
    </row>
    <row r="210" s="2" customFormat="1" ht="24" customHeight="1">
      <c r="A210" s="35"/>
      <c r="B210" s="36"/>
      <c r="C210" s="240" t="s">
        <v>419</v>
      </c>
      <c r="D210" s="240" t="s">
        <v>130</v>
      </c>
      <c r="E210" s="241" t="s">
        <v>420</v>
      </c>
      <c r="F210" s="242" t="s">
        <v>421</v>
      </c>
      <c r="G210" s="243" t="s">
        <v>165</v>
      </c>
      <c r="H210" s="244">
        <v>15</v>
      </c>
      <c r="I210" s="245"/>
      <c r="J210" s="246">
        <f>ROUND(I210*H210,2)</f>
        <v>0</v>
      </c>
      <c r="K210" s="247"/>
      <c r="L210" s="248"/>
      <c r="M210" s="249" t="s">
        <v>1</v>
      </c>
      <c r="N210" s="250" t="s">
        <v>42</v>
      </c>
      <c r="O210" s="88"/>
      <c r="P210" s="236">
        <f>O210*H210</f>
        <v>0</v>
      </c>
      <c r="Q210" s="236">
        <v>5.0000000000000002E-05</v>
      </c>
      <c r="R210" s="236">
        <f>Q210*H210</f>
        <v>0.00075000000000000002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227</v>
      </c>
      <c r="AT210" s="238" t="s">
        <v>130</v>
      </c>
      <c r="AU210" s="238" t="s">
        <v>128</v>
      </c>
      <c r="AY210" s="14" t="s">
        <v>121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4" t="s">
        <v>128</v>
      </c>
      <c r="BK210" s="239">
        <f>ROUND(I210*H210,2)</f>
        <v>0</v>
      </c>
      <c r="BL210" s="14" t="s">
        <v>196</v>
      </c>
      <c r="BM210" s="238" t="s">
        <v>422</v>
      </c>
    </row>
    <row r="211" s="2" customFormat="1" ht="24" customHeight="1">
      <c r="A211" s="35"/>
      <c r="B211" s="36"/>
      <c r="C211" s="226" t="s">
        <v>423</v>
      </c>
      <c r="D211" s="226" t="s">
        <v>123</v>
      </c>
      <c r="E211" s="227" t="s">
        <v>424</v>
      </c>
      <c r="F211" s="228" t="s">
        <v>425</v>
      </c>
      <c r="G211" s="229" t="s">
        <v>165</v>
      </c>
      <c r="H211" s="230">
        <v>98</v>
      </c>
      <c r="I211" s="231"/>
      <c r="J211" s="232">
        <f>ROUND(I211*H211,2)</f>
        <v>0</v>
      </c>
      <c r="K211" s="233"/>
      <c r="L211" s="41"/>
      <c r="M211" s="234" t="s">
        <v>1</v>
      </c>
      <c r="N211" s="235" t="s">
        <v>42</v>
      </c>
      <c r="O211" s="88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196</v>
      </c>
      <c r="AT211" s="238" t="s">
        <v>123</v>
      </c>
      <c r="AU211" s="238" t="s">
        <v>128</v>
      </c>
      <c r="AY211" s="14" t="s">
        <v>121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4" t="s">
        <v>128</v>
      </c>
      <c r="BK211" s="239">
        <f>ROUND(I211*H211,2)</f>
        <v>0</v>
      </c>
      <c r="BL211" s="14" t="s">
        <v>196</v>
      </c>
      <c r="BM211" s="238" t="s">
        <v>426</v>
      </c>
    </row>
    <row r="212" s="2" customFormat="1" ht="16.5" customHeight="1">
      <c r="A212" s="35"/>
      <c r="B212" s="36"/>
      <c r="C212" s="240" t="s">
        <v>427</v>
      </c>
      <c r="D212" s="240" t="s">
        <v>130</v>
      </c>
      <c r="E212" s="241" t="s">
        <v>428</v>
      </c>
      <c r="F212" s="242" t="s">
        <v>429</v>
      </c>
      <c r="G212" s="243" t="s">
        <v>165</v>
      </c>
      <c r="H212" s="244">
        <v>98</v>
      </c>
      <c r="I212" s="245"/>
      <c r="J212" s="246">
        <f>ROUND(I212*H212,2)</f>
        <v>0</v>
      </c>
      <c r="K212" s="247"/>
      <c r="L212" s="248"/>
      <c r="M212" s="249" t="s">
        <v>1</v>
      </c>
      <c r="N212" s="250" t="s">
        <v>42</v>
      </c>
      <c r="O212" s="88"/>
      <c r="P212" s="236">
        <f>O212*H212</f>
        <v>0</v>
      </c>
      <c r="Q212" s="236">
        <v>5.0000000000000002E-05</v>
      </c>
      <c r="R212" s="236">
        <f>Q212*H212</f>
        <v>0.0048999999999999998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227</v>
      </c>
      <c r="AT212" s="238" t="s">
        <v>130</v>
      </c>
      <c r="AU212" s="238" t="s">
        <v>128</v>
      </c>
      <c r="AY212" s="14" t="s">
        <v>121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4" t="s">
        <v>128</v>
      </c>
      <c r="BK212" s="239">
        <f>ROUND(I212*H212,2)</f>
        <v>0</v>
      </c>
      <c r="BL212" s="14" t="s">
        <v>196</v>
      </c>
      <c r="BM212" s="238" t="s">
        <v>430</v>
      </c>
    </row>
    <row r="213" s="2" customFormat="1" ht="24" customHeight="1">
      <c r="A213" s="35"/>
      <c r="B213" s="36"/>
      <c r="C213" s="226" t="s">
        <v>431</v>
      </c>
      <c r="D213" s="226" t="s">
        <v>123</v>
      </c>
      <c r="E213" s="227" t="s">
        <v>432</v>
      </c>
      <c r="F213" s="228" t="s">
        <v>433</v>
      </c>
      <c r="G213" s="229" t="s">
        <v>165</v>
      </c>
      <c r="H213" s="230">
        <v>24</v>
      </c>
      <c r="I213" s="231"/>
      <c r="J213" s="232">
        <f>ROUND(I213*H213,2)</f>
        <v>0</v>
      </c>
      <c r="K213" s="233"/>
      <c r="L213" s="41"/>
      <c r="M213" s="234" t="s">
        <v>1</v>
      </c>
      <c r="N213" s="235" t="s">
        <v>42</v>
      </c>
      <c r="O213" s="88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196</v>
      </c>
      <c r="AT213" s="238" t="s">
        <v>123</v>
      </c>
      <c r="AU213" s="238" t="s">
        <v>128</v>
      </c>
      <c r="AY213" s="14" t="s">
        <v>121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4" t="s">
        <v>128</v>
      </c>
      <c r="BK213" s="239">
        <f>ROUND(I213*H213,2)</f>
        <v>0</v>
      </c>
      <c r="BL213" s="14" t="s">
        <v>196</v>
      </c>
      <c r="BM213" s="238" t="s">
        <v>434</v>
      </c>
    </row>
    <row r="214" s="2" customFormat="1" ht="16.5" customHeight="1">
      <c r="A214" s="35"/>
      <c r="B214" s="36"/>
      <c r="C214" s="240" t="s">
        <v>435</v>
      </c>
      <c r="D214" s="240" t="s">
        <v>130</v>
      </c>
      <c r="E214" s="241" t="s">
        <v>436</v>
      </c>
      <c r="F214" s="242" t="s">
        <v>437</v>
      </c>
      <c r="G214" s="243" t="s">
        <v>165</v>
      </c>
      <c r="H214" s="244">
        <v>24</v>
      </c>
      <c r="I214" s="245"/>
      <c r="J214" s="246">
        <f>ROUND(I214*H214,2)</f>
        <v>0</v>
      </c>
      <c r="K214" s="247"/>
      <c r="L214" s="248"/>
      <c r="M214" s="249" t="s">
        <v>1</v>
      </c>
      <c r="N214" s="250" t="s">
        <v>42</v>
      </c>
      <c r="O214" s="88"/>
      <c r="P214" s="236">
        <f>O214*H214</f>
        <v>0</v>
      </c>
      <c r="Q214" s="236">
        <v>5.0000000000000002E-05</v>
      </c>
      <c r="R214" s="236">
        <f>Q214*H214</f>
        <v>0.0012000000000000001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227</v>
      </c>
      <c r="AT214" s="238" t="s">
        <v>130</v>
      </c>
      <c r="AU214" s="238" t="s">
        <v>128</v>
      </c>
      <c r="AY214" s="14" t="s">
        <v>121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4" t="s">
        <v>128</v>
      </c>
      <c r="BK214" s="239">
        <f>ROUND(I214*H214,2)</f>
        <v>0</v>
      </c>
      <c r="BL214" s="14" t="s">
        <v>196</v>
      </c>
      <c r="BM214" s="238" t="s">
        <v>438</v>
      </c>
    </row>
    <row r="215" s="2" customFormat="1" ht="24" customHeight="1">
      <c r="A215" s="35"/>
      <c r="B215" s="36"/>
      <c r="C215" s="226" t="s">
        <v>439</v>
      </c>
      <c r="D215" s="226" t="s">
        <v>123</v>
      </c>
      <c r="E215" s="227" t="s">
        <v>440</v>
      </c>
      <c r="F215" s="228" t="s">
        <v>441</v>
      </c>
      <c r="G215" s="229" t="s">
        <v>165</v>
      </c>
      <c r="H215" s="230">
        <v>24</v>
      </c>
      <c r="I215" s="231"/>
      <c r="J215" s="232">
        <f>ROUND(I215*H215,2)</f>
        <v>0</v>
      </c>
      <c r="K215" s="233"/>
      <c r="L215" s="41"/>
      <c r="M215" s="234" t="s">
        <v>1</v>
      </c>
      <c r="N215" s="235" t="s">
        <v>42</v>
      </c>
      <c r="O215" s="88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196</v>
      </c>
      <c r="AT215" s="238" t="s">
        <v>123</v>
      </c>
      <c r="AU215" s="238" t="s">
        <v>128</v>
      </c>
      <c r="AY215" s="14" t="s">
        <v>121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4" t="s">
        <v>128</v>
      </c>
      <c r="BK215" s="239">
        <f>ROUND(I215*H215,2)</f>
        <v>0</v>
      </c>
      <c r="BL215" s="14" t="s">
        <v>196</v>
      </c>
      <c r="BM215" s="238" t="s">
        <v>442</v>
      </c>
    </row>
    <row r="216" s="2" customFormat="1" ht="16.5" customHeight="1">
      <c r="A216" s="35"/>
      <c r="B216" s="36"/>
      <c r="C216" s="240" t="s">
        <v>443</v>
      </c>
      <c r="D216" s="240" t="s">
        <v>130</v>
      </c>
      <c r="E216" s="241" t="s">
        <v>444</v>
      </c>
      <c r="F216" s="242" t="s">
        <v>445</v>
      </c>
      <c r="G216" s="243" t="s">
        <v>165</v>
      </c>
      <c r="H216" s="244">
        <v>24</v>
      </c>
      <c r="I216" s="245"/>
      <c r="J216" s="246">
        <f>ROUND(I216*H216,2)</f>
        <v>0</v>
      </c>
      <c r="K216" s="247"/>
      <c r="L216" s="248"/>
      <c r="M216" s="249" t="s">
        <v>1</v>
      </c>
      <c r="N216" s="250" t="s">
        <v>42</v>
      </c>
      <c r="O216" s="88"/>
      <c r="P216" s="236">
        <f>O216*H216</f>
        <v>0</v>
      </c>
      <c r="Q216" s="236">
        <v>5.0000000000000002E-05</v>
      </c>
      <c r="R216" s="236">
        <f>Q216*H216</f>
        <v>0.0012000000000000001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227</v>
      </c>
      <c r="AT216" s="238" t="s">
        <v>130</v>
      </c>
      <c r="AU216" s="238" t="s">
        <v>128</v>
      </c>
      <c r="AY216" s="14" t="s">
        <v>121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4" t="s">
        <v>128</v>
      </c>
      <c r="BK216" s="239">
        <f>ROUND(I216*H216,2)</f>
        <v>0</v>
      </c>
      <c r="BL216" s="14" t="s">
        <v>196</v>
      </c>
      <c r="BM216" s="238" t="s">
        <v>446</v>
      </c>
    </row>
    <row r="217" s="2" customFormat="1" ht="16.5" customHeight="1">
      <c r="A217" s="35"/>
      <c r="B217" s="36"/>
      <c r="C217" s="226" t="s">
        <v>447</v>
      </c>
      <c r="D217" s="226" t="s">
        <v>123</v>
      </c>
      <c r="E217" s="227" t="s">
        <v>448</v>
      </c>
      <c r="F217" s="228" t="s">
        <v>449</v>
      </c>
      <c r="G217" s="229" t="s">
        <v>165</v>
      </c>
      <c r="H217" s="230">
        <v>24</v>
      </c>
      <c r="I217" s="231"/>
      <c r="J217" s="232">
        <f>ROUND(I217*H217,2)</f>
        <v>0</v>
      </c>
      <c r="K217" s="233"/>
      <c r="L217" s="41"/>
      <c r="M217" s="234" t="s">
        <v>1</v>
      </c>
      <c r="N217" s="235" t="s">
        <v>42</v>
      </c>
      <c r="O217" s="88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196</v>
      </c>
      <c r="AT217" s="238" t="s">
        <v>123</v>
      </c>
      <c r="AU217" s="238" t="s">
        <v>128</v>
      </c>
      <c r="AY217" s="14" t="s">
        <v>121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4" t="s">
        <v>128</v>
      </c>
      <c r="BK217" s="239">
        <f>ROUND(I217*H217,2)</f>
        <v>0</v>
      </c>
      <c r="BL217" s="14" t="s">
        <v>196</v>
      </c>
      <c r="BM217" s="238" t="s">
        <v>450</v>
      </c>
    </row>
    <row r="218" s="2" customFormat="1" ht="16.5" customHeight="1">
      <c r="A218" s="35"/>
      <c r="B218" s="36"/>
      <c r="C218" s="240" t="s">
        <v>451</v>
      </c>
      <c r="D218" s="240" t="s">
        <v>130</v>
      </c>
      <c r="E218" s="241" t="s">
        <v>452</v>
      </c>
      <c r="F218" s="242" t="s">
        <v>453</v>
      </c>
      <c r="G218" s="243" t="s">
        <v>165</v>
      </c>
      <c r="H218" s="244">
        <v>24</v>
      </c>
      <c r="I218" s="245"/>
      <c r="J218" s="246">
        <f>ROUND(I218*H218,2)</f>
        <v>0</v>
      </c>
      <c r="K218" s="247"/>
      <c r="L218" s="248"/>
      <c r="M218" s="249" t="s">
        <v>1</v>
      </c>
      <c r="N218" s="250" t="s">
        <v>42</v>
      </c>
      <c r="O218" s="88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227</v>
      </c>
      <c r="AT218" s="238" t="s">
        <v>130</v>
      </c>
      <c r="AU218" s="238" t="s">
        <v>128</v>
      </c>
      <c r="AY218" s="14" t="s">
        <v>121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4" t="s">
        <v>128</v>
      </c>
      <c r="BK218" s="239">
        <f>ROUND(I218*H218,2)</f>
        <v>0</v>
      </c>
      <c r="BL218" s="14" t="s">
        <v>196</v>
      </c>
      <c r="BM218" s="238" t="s">
        <v>454</v>
      </c>
    </row>
    <row r="219" s="2" customFormat="1" ht="24" customHeight="1">
      <c r="A219" s="35"/>
      <c r="B219" s="36"/>
      <c r="C219" s="226" t="s">
        <v>455</v>
      </c>
      <c r="D219" s="226" t="s">
        <v>123</v>
      </c>
      <c r="E219" s="227" t="s">
        <v>456</v>
      </c>
      <c r="F219" s="228" t="s">
        <v>457</v>
      </c>
      <c r="G219" s="229" t="s">
        <v>165</v>
      </c>
      <c r="H219" s="230">
        <v>440</v>
      </c>
      <c r="I219" s="231"/>
      <c r="J219" s="232">
        <f>ROUND(I219*H219,2)</f>
        <v>0</v>
      </c>
      <c r="K219" s="233"/>
      <c r="L219" s="41"/>
      <c r="M219" s="234" t="s">
        <v>1</v>
      </c>
      <c r="N219" s="235" t="s">
        <v>42</v>
      </c>
      <c r="O219" s="88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196</v>
      </c>
      <c r="AT219" s="238" t="s">
        <v>123</v>
      </c>
      <c r="AU219" s="238" t="s">
        <v>128</v>
      </c>
      <c r="AY219" s="14" t="s">
        <v>121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4" t="s">
        <v>128</v>
      </c>
      <c r="BK219" s="239">
        <f>ROUND(I219*H219,2)</f>
        <v>0</v>
      </c>
      <c r="BL219" s="14" t="s">
        <v>196</v>
      </c>
      <c r="BM219" s="238" t="s">
        <v>458</v>
      </c>
    </row>
    <row r="220" s="2" customFormat="1" ht="24" customHeight="1">
      <c r="A220" s="35"/>
      <c r="B220" s="36"/>
      <c r="C220" s="240" t="s">
        <v>459</v>
      </c>
      <c r="D220" s="240" t="s">
        <v>130</v>
      </c>
      <c r="E220" s="241" t="s">
        <v>460</v>
      </c>
      <c r="F220" s="242" t="s">
        <v>461</v>
      </c>
      <c r="G220" s="243" t="s">
        <v>165</v>
      </c>
      <c r="H220" s="244">
        <v>320</v>
      </c>
      <c r="I220" s="245"/>
      <c r="J220" s="246">
        <f>ROUND(I220*H220,2)</f>
        <v>0</v>
      </c>
      <c r="K220" s="247"/>
      <c r="L220" s="248"/>
      <c r="M220" s="249" t="s">
        <v>1</v>
      </c>
      <c r="N220" s="250" t="s">
        <v>42</v>
      </c>
      <c r="O220" s="88"/>
      <c r="P220" s="236">
        <f>O220*H220</f>
        <v>0</v>
      </c>
      <c r="Q220" s="236">
        <v>0.00055999999999999995</v>
      </c>
      <c r="R220" s="236">
        <f>Q220*H220</f>
        <v>0.17919999999999997</v>
      </c>
      <c r="S220" s="236">
        <v>0</v>
      </c>
      <c r="T220" s="23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8" t="s">
        <v>227</v>
      </c>
      <c r="AT220" s="238" t="s">
        <v>130</v>
      </c>
      <c r="AU220" s="238" t="s">
        <v>128</v>
      </c>
      <c r="AY220" s="14" t="s">
        <v>121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4" t="s">
        <v>128</v>
      </c>
      <c r="BK220" s="239">
        <f>ROUND(I220*H220,2)</f>
        <v>0</v>
      </c>
      <c r="BL220" s="14" t="s">
        <v>196</v>
      </c>
      <c r="BM220" s="238" t="s">
        <v>462</v>
      </c>
    </row>
    <row r="221" s="2" customFormat="1" ht="24" customHeight="1">
      <c r="A221" s="35"/>
      <c r="B221" s="36"/>
      <c r="C221" s="240" t="s">
        <v>463</v>
      </c>
      <c r="D221" s="240" t="s">
        <v>130</v>
      </c>
      <c r="E221" s="241" t="s">
        <v>464</v>
      </c>
      <c r="F221" s="242" t="s">
        <v>465</v>
      </c>
      <c r="G221" s="243" t="s">
        <v>165</v>
      </c>
      <c r="H221" s="244">
        <v>120</v>
      </c>
      <c r="I221" s="245"/>
      <c r="J221" s="246">
        <f>ROUND(I221*H221,2)</f>
        <v>0</v>
      </c>
      <c r="K221" s="247"/>
      <c r="L221" s="248"/>
      <c r="M221" s="249" t="s">
        <v>1</v>
      </c>
      <c r="N221" s="250" t="s">
        <v>42</v>
      </c>
      <c r="O221" s="88"/>
      <c r="P221" s="236">
        <f>O221*H221</f>
        <v>0</v>
      </c>
      <c r="Q221" s="236">
        <v>0.00055999999999999995</v>
      </c>
      <c r="R221" s="236">
        <f>Q221*H221</f>
        <v>0.067199999999999996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227</v>
      </c>
      <c r="AT221" s="238" t="s">
        <v>130</v>
      </c>
      <c r="AU221" s="238" t="s">
        <v>128</v>
      </c>
      <c r="AY221" s="14" t="s">
        <v>121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4" t="s">
        <v>128</v>
      </c>
      <c r="BK221" s="239">
        <f>ROUND(I221*H221,2)</f>
        <v>0</v>
      </c>
      <c r="BL221" s="14" t="s">
        <v>196</v>
      </c>
      <c r="BM221" s="238" t="s">
        <v>466</v>
      </c>
    </row>
    <row r="222" s="2" customFormat="1" ht="16.5" customHeight="1">
      <c r="A222" s="35"/>
      <c r="B222" s="36"/>
      <c r="C222" s="226" t="s">
        <v>467</v>
      </c>
      <c r="D222" s="226" t="s">
        <v>123</v>
      </c>
      <c r="E222" s="227" t="s">
        <v>468</v>
      </c>
      <c r="F222" s="228" t="s">
        <v>469</v>
      </c>
      <c r="G222" s="229" t="s">
        <v>165</v>
      </c>
      <c r="H222" s="230">
        <v>45</v>
      </c>
      <c r="I222" s="231"/>
      <c r="J222" s="232">
        <f>ROUND(I222*H222,2)</f>
        <v>0</v>
      </c>
      <c r="K222" s="233"/>
      <c r="L222" s="41"/>
      <c r="M222" s="234" t="s">
        <v>1</v>
      </c>
      <c r="N222" s="235" t="s">
        <v>42</v>
      </c>
      <c r="O222" s="88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8" t="s">
        <v>196</v>
      </c>
      <c r="AT222" s="238" t="s">
        <v>123</v>
      </c>
      <c r="AU222" s="238" t="s">
        <v>128</v>
      </c>
      <c r="AY222" s="14" t="s">
        <v>121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4" t="s">
        <v>128</v>
      </c>
      <c r="BK222" s="239">
        <f>ROUND(I222*H222,2)</f>
        <v>0</v>
      </c>
      <c r="BL222" s="14" t="s">
        <v>196</v>
      </c>
      <c r="BM222" s="238" t="s">
        <v>470</v>
      </c>
    </row>
    <row r="223" s="2" customFormat="1" ht="16.5" customHeight="1">
      <c r="A223" s="35"/>
      <c r="B223" s="36"/>
      <c r="C223" s="240" t="s">
        <v>471</v>
      </c>
      <c r="D223" s="240" t="s">
        <v>130</v>
      </c>
      <c r="E223" s="241" t="s">
        <v>472</v>
      </c>
      <c r="F223" s="242" t="s">
        <v>473</v>
      </c>
      <c r="G223" s="243" t="s">
        <v>165</v>
      </c>
      <c r="H223" s="244">
        <v>3</v>
      </c>
      <c r="I223" s="245"/>
      <c r="J223" s="246">
        <f>ROUND(I223*H223,2)</f>
        <v>0</v>
      </c>
      <c r="K223" s="247"/>
      <c r="L223" s="248"/>
      <c r="M223" s="249" t="s">
        <v>1</v>
      </c>
      <c r="N223" s="250" t="s">
        <v>42</v>
      </c>
      <c r="O223" s="88"/>
      <c r="P223" s="236">
        <f>O223*H223</f>
        <v>0</v>
      </c>
      <c r="Q223" s="236">
        <v>0.00040000000000000002</v>
      </c>
      <c r="R223" s="236">
        <f>Q223*H223</f>
        <v>0.0012000000000000001</v>
      </c>
      <c r="S223" s="236">
        <v>0</v>
      </c>
      <c r="T223" s="23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8" t="s">
        <v>227</v>
      </c>
      <c r="AT223" s="238" t="s">
        <v>130</v>
      </c>
      <c r="AU223" s="238" t="s">
        <v>128</v>
      </c>
      <c r="AY223" s="14" t="s">
        <v>121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4" t="s">
        <v>128</v>
      </c>
      <c r="BK223" s="239">
        <f>ROUND(I223*H223,2)</f>
        <v>0</v>
      </c>
      <c r="BL223" s="14" t="s">
        <v>196</v>
      </c>
      <c r="BM223" s="238" t="s">
        <v>474</v>
      </c>
    </row>
    <row r="224" s="2" customFormat="1" ht="16.5" customHeight="1">
      <c r="A224" s="35"/>
      <c r="B224" s="36"/>
      <c r="C224" s="240" t="s">
        <v>475</v>
      </c>
      <c r="D224" s="240" t="s">
        <v>130</v>
      </c>
      <c r="E224" s="241" t="s">
        <v>476</v>
      </c>
      <c r="F224" s="242" t="s">
        <v>477</v>
      </c>
      <c r="G224" s="243" t="s">
        <v>165</v>
      </c>
      <c r="H224" s="244">
        <v>3</v>
      </c>
      <c r="I224" s="245"/>
      <c r="J224" s="246">
        <f>ROUND(I224*H224,2)</f>
        <v>0</v>
      </c>
      <c r="K224" s="247"/>
      <c r="L224" s="248"/>
      <c r="M224" s="249" t="s">
        <v>1</v>
      </c>
      <c r="N224" s="250" t="s">
        <v>42</v>
      </c>
      <c r="O224" s="88"/>
      <c r="P224" s="236">
        <f>O224*H224</f>
        <v>0</v>
      </c>
      <c r="Q224" s="236">
        <v>0.00040000000000000002</v>
      </c>
      <c r="R224" s="236">
        <f>Q224*H224</f>
        <v>0.0012000000000000001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227</v>
      </c>
      <c r="AT224" s="238" t="s">
        <v>130</v>
      </c>
      <c r="AU224" s="238" t="s">
        <v>128</v>
      </c>
      <c r="AY224" s="14" t="s">
        <v>121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4" t="s">
        <v>128</v>
      </c>
      <c r="BK224" s="239">
        <f>ROUND(I224*H224,2)</f>
        <v>0</v>
      </c>
      <c r="BL224" s="14" t="s">
        <v>196</v>
      </c>
      <c r="BM224" s="238" t="s">
        <v>478</v>
      </c>
    </row>
    <row r="225" s="2" customFormat="1" ht="16.5" customHeight="1">
      <c r="A225" s="35"/>
      <c r="B225" s="36"/>
      <c r="C225" s="240" t="s">
        <v>479</v>
      </c>
      <c r="D225" s="240" t="s">
        <v>130</v>
      </c>
      <c r="E225" s="241" t="s">
        <v>480</v>
      </c>
      <c r="F225" s="242" t="s">
        <v>481</v>
      </c>
      <c r="G225" s="243" t="s">
        <v>165</v>
      </c>
      <c r="H225" s="244">
        <v>36</v>
      </c>
      <c r="I225" s="245"/>
      <c r="J225" s="246">
        <f>ROUND(I225*H225,2)</f>
        <v>0</v>
      </c>
      <c r="K225" s="247"/>
      <c r="L225" s="248"/>
      <c r="M225" s="249" t="s">
        <v>1</v>
      </c>
      <c r="N225" s="250" t="s">
        <v>42</v>
      </c>
      <c r="O225" s="88"/>
      <c r="P225" s="236">
        <f>O225*H225</f>
        <v>0</v>
      </c>
      <c r="Q225" s="236">
        <v>0.00040000000000000002</v>
      </c>
      <c r="R225" s="236">
        <f>Q225*H225</f>
        <v>0.014400000000000001</v>
      </c>
      <c r="S225" s="236">
        <v>0</v>
      </c>
      <c r="T225" s="23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8" t="s">
        <v>227</v>
      </c>
      <c r="AT225" s="238" t="s">
        <v>130</v>
      </c>
      <c r="AU225" s="238" t="s">
        <v>128</v>
      </c>
      <c r="AY225" s="14" t="s">
        <v>121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4" t="s">
        <v>128</v>
      </c>
      <c r="BK225" s="239">
        <f>ROUND(I225*H225,2)</f>
        <v>0</v>
      </c>
      <c r="BL225" s="14" t="s">
        <v>196</v>
      </c>
      <c r="BM225" s="238" t="s">
        <v>482</v>
      </c>
    </row>
    <row r="226" s="2" customFormat="1" ht="16.5" customHeight="1">
      <c r="A226" s="35"/>
      <c r="B226" s="36"/>
      <c r="C226" s="240" t="s">
        <v>483</v>
      </c>
      <c r="D226" s="240" t="s">
        <v>130</v>
      </c>
      <c r="E226" s="241" t="s">
        <v>484</v>
      </c>
      <c r="F226" s="242" t="s">
        <v>485</v>
      </c>
      <c r="G226" s="243" t="s">
        <v>165</v>
      </c>
      <c r="H226" s="244">
        <v>3</v>
      </c>
      <c r="I226" s="245"/>
      <c r="J226" s="246">
        <f>ROUND(I226*H226,2)</f>
        <v>0</v>
      </c>
      <c r="K226" s="247"/>
      <c r="L226" s="248"/>
      <c r="M226" s="249" t="s">
        <v>1</v>
      </c>
      <c r="N226" s="250" t="s">
        <v>42</v>
      </c>
      <c r="O226" s="88"/>
      <c r="P226" s="236">
        <f>O226*H226</f>
        <v>0</v>
      </c>
      <c r="Q226" s="236">
        <v>0.00040000000000000002</v>
      </c>
      <c r="R226" s="236">
        <f>Q226*H226</f>
        <v>0.0012000000000000001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227</v>
      </c>
      <c r="AT226" s="238" t="s">
        <v>130</v>
      </c>
      <c r="AU226" s="238" t="s">
        <v>128</v>
      </c>
      <c r="AY226" s="14" t="s">
        <v>121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4" t="s">
        <v>128</v>
      </c>
      <c r="BK226" s="239">
        <f>ROUND(I226*H226,2)</f>
        <v>0</v>
      </c>
      <c r="BL226" s="14" t="s">
        <v>196</v>
      </c>
      <c r="BM226" s="238" t="s">
        <v>486</v>
      </c>
    </row>
    <row r="227" s="2" customFormat="1" ht="16.5" customHeight="1">
      <c r="A227" s="35"/>
      <c r="B227" s="36"/>
      <c r="C227" s="226" t="s">
        <v>487</v>
      </c>
      <c r="D227" s="226" t="s">
        <v>123</v>
      </c>
      <c r="E227" s="227" t="s">
        <v>488</v>
      </c>
      <c r="F227" s="228" t="s">
        <v>489</v>
      </c>
      <c r="G227" s="229" t="s">
        <v>165</v>
      </c>
      <c r="H227" s="230">
        <v>48</v>
      </c>
      <c r="I227" s="231"/>
      <c r="J227" s="232">
        <f>ROUND(I227*H227,2)</f>
        <v>0</v>
      </c>
      <c r="K227" s="233"/>
      <c r="L227" s="41"/>
      <c r="M227" s="234" t="s">
        <v>1</v>
      </c>
      <c r="N227" s="235" t="s">
        <v>42</v>
      </c>
      <c r="O227" s="88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196</v>
      </c>
      <c r="AT227" s="238" t="s">
        <v>123</v>
      </c>
      <c r="AU227" s="238" t="s">
        <v>128</v>
      </c>
      <c r="AY227" s="14" t="s">
        <v>121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4" t="s">
        <v>128</v>
      </c>
      <c r="BK227" s="239">
        <f>ROUND(I227*H227,2)</f>
        <v>0</v>
      </c>
      <c r="BL227" s="14" t="s">
        <v>196</v>
      </c>
      <c r="BM227" s="238" t="s">
        <v>490</v>
      </c>
    </row>
    <row r="228" s="2" customFormat="1" ht="16.5" customHeight="1">
      <c r="A228" s="35"/>
      <c r="B228" s="36"/>
      <c r="C228" s="240" t="s">
        <v>491</v>
      </c>
      <c r="D228" s="240" t="s">
        <v>130</v>
      </c>
      <c r="E228" s="241" t="s">
        <v>492</v>
      </c>
      <c r="F228" s="242" t="s">
        <v>493</v>
      </c>
      <c r="G228" s="243" t="s">
        <v>165</v>
      </c>
      <c r="H228" s="244">
        <v>24</v>
      </c>
      <c r="I228" s="245"/>
      <c r="J228" s="246">
        <f>ROUND(I228*H228,2)</f>
        <v>0</v>
      </c>
      <c r="K228" s="247"/>
      <c r="L228" s="248"/>
      <c r="M228" s="249" t="s">
        <v>1</v>
      </c>
      <c r="N228" s="250" t="s">
        <v>42</v>
      </c>
      <c r="O228" s="88"/>
      <c r="P228" s="236">
        <f>O228*H228</f>
        <v>0</v>
      </c>
      <c r="Q228" s="236">
        <v>0.00040000000000000002</v>
      </c>
      <c r="R228" s="236">
        <f>Q228*H228</f>
        <v>0.0096000000000000009</v>
      </c>
      <c r="S228" s="236">
        <v>0</v>
      </c>
      <c r="T228" s="23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8" t="s">
        <v>227</v>
      </c>
      <c r="AT228" s="238" t="s">
        <v>130</v>
      </c>
      <c r="AU228" s="238" t="s">
        <v>128</v>
      </c>
      <c r="AY228" s="14" t="s">
        <v>121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4" t="s">
        <v>128</v>
      </c>
      <c r="BK228" s="239">
        <f>ROUND(I228*H228,2)</f>
        <v>0</v>
      </c>
      <c r="BL228" s="14" t="s">
        <v>196</v>
      </c>
      <c r="BM228" s="238" t="s">
        <v>494</v>
      </c>
    </row>
    <row r="229" s="2" customFormat="1" ht="16.5" customHeight="1">
      <c r="A229" s="35"/>
      <c r="B229" s="36"/>
      <c r="C229" s="240" t="s">
        <v>495</v>
      </c>
      <c r="D229" s="240" t="s">
        <v>130</v>
      </c>
      <c r="E229" s="241" t="s">
        <v>496</v>
      </c>
      <c r="F229" s="242" t="s">
        <v>497</v>
      </c>
      <c r="G229" s="243" t="s">
        <v>165</v>
      </c>
      <c r="H229" s="244">
        <v>24</v>
      </c>
      <c r="I229" s="245"/>
      <c r="J229" s="246">
        <f>ROUND(I229*H229,2)</f>
        <v>0</v>
      </c>
      <c r="K229" s="247"/>
      <c r="L229" s="248"/>
      <c r="M229" s="249" t="s">
        <v>1</v>
      </c>
      <c r="N229" s="250" t="s">
        <v>42</v>
      </c>
      <c r="O229" s="88"/>
      <c r="P229" s="236">
        <f>O229*H229</f>
        <v>0</v>
      </c>
      <c r="Q229" s="236">
        <v>0.00040000000000000002</v>
      </c>
      <c r="R229" s="236">
        <f>Q229*H229</f>
        <v>0.0096000000000000009</v>
      </c>
      <c r="S229" s="236">
        <v>0</v>
      </c>
      <c r="T229" s="23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8" t="s">
        <v>227</v>
      </c>
      <c r="AT229" s="238" t="s">
        <v>130</v>
      </c>
      <c r="AU229" s="238" t="s">
        <v>128</v>
      </c>
      <c r="AY229" s="14" t="s">
        <v>121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4" t="s">
        <v>128</v>
      </c>
      <c r="BK229" s="239">
        <f>ROUND(I229*H229,2)</f>
        <v>0</v>
      </c>
      <c r="BL229" s="14" t="s">
        <v>196</v>
      </c>
      <c r="BM229" s="238" t="s">
        <v>498</v>
      </c>
    </row>
    <row r="230" s="2" customFormat="1" ht="24" customHeight="1">
      <c r="A230" s="35"/>
      <c r="B230" s="36"/>
      <c r="C230" s="226" t="s">
        <v>499</v>
      </c>
      <c r="D230" s="226" t="s">
        <v>123</v>
      </c>
      <c r="E230" s="227" t="s">
        <v>500</v>
      </c>
      <c r="F230" s="228" t="s">
        <v>501</v>
      </c>
      <c r="G230" s="229" t="s">
        <v>165</v>
      </c>
      <c r="H230" s="230">
        <v>6</v>
      </c>
      <c r="I230" s="231"/>
      <c r="J230" s="232">
        <f>ROUND(I230*H230,2)</f>
        <v>0</v>
      </c>
      <c r="K230" s="233"/>
      <c r="L230" s="41"/>
      <c r="M230" s="234" t="s">
        <v>1</v>
      </c>
      <c r="N230" s="235" t="s">
        <v>42</v>
      </c>
      <c r="O230" s="88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8" t="s">
        <v>196</v>
      </c>
      <c r="AT230" s="238" t="s">
        <v>123</v>
      </c>
      <c r="AU230" s="238" t="s">
        <v>128</v>
      </c>
      <c r="AY230" s="14" t="s">
        <v>121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4" t="s">
        <v>128</v>
      </c>
      <c r="BK230" s="239">
        <f>ROUND(I230*H230,2)</f>
        <v>0</v>
      </c>
      <c r="BL230" s="14" t="s">
        <v>196</v>
      </c>
      <c r="BM230" s="238" t="s">
        <v>502</v>
      </c>
    </row>
    <row r="231" s="2" customFormat="1" ht="24" customHeight="1">
      <c r="A231" s="35"/>
      <c r="B231" s="36"/>
      <c r="C231" s="240" t="s">
        <v>503</v>
      </c>
      <c r="D231" s="240" t="s">
        <v>130</v>
      </c>
      <c r="E231" s="241" t="s">
        <v>504</v>
      </c>
      <c r="F231" s="242" t="s">
        <v>505</v>
      </c>
      <c r="G231" s="243" t="s">
        <v>165</v>
      </c>
      <c r="H231" s="244">
        <v>6</v>
      </c>
      <c r="I231" s="245"/>
      <c r="J231" s="246">
        <f>ROUND(I231*H231,2)</f>
        <v>0</v>
      </c>
      <c r="K231" s="247"/>
      <c r="L231" s="248"/>
      <c r="M231" s="249" t="s">
        <v>1</v>
      </c>
      <c r="N231" s="250" t="s">
        <v>42</v>
      </c>
      <c r="O231" s="88"/>
      <c r="P231" s="236">
        <f>O231*H231</f>
        <v>0</v>
      </c>
      <c r="Q231" s="236">
        <v>6.6000000000000005E-05</v>
      </c>
      <c r="R231" s="236">
        <f>Q231*H231</f>
        <v>0.00039600000000000003</v>
      </c>
      <c r="S231" s="236">
        <v>0</v>
      </c>
      <c r="T231" s="23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8" t="s">
        <v>227</v>
      </c>
      <c r="AT231" s="238" t="s">
        <v>130</v>
      </c>
      <c r="AU231" s="238" t="s">
        <v>128</v>
      </c>
      <c r="AY231" s="14" t="s">
        <v>121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4" t="s">
        <v>128</v>
      </c>
      <c r="BK231" s="239">
        <f>ROUND(I231*H231,2)</f>
        <v>0</v>
      </c>
      <c r="BL231" s="14" t="s">
        <v>196</v>
      </c>
      <c r="BM231" s="238" t="s">
        <v>506</v>
      </c>
    </row>
    <row r="232" s="2" customFormat="1" ht="24" customHeight="1">
      <c r="A232" s="35"/>
      <c r="B232" s="36"/>
      <c r="C232" s="226" t="s">
        <v>507</v>
      </c>
      <c r="D232" s="226" t="s">
        <v>123</v>
      </c>
      <c r="E232" s="227" t="s">
        <v>508</v>
      </c>
      <c r="F232" s="228" t="s">
        <v>509</v>
      </c>
      <c r="G232" s="229" t="s">
        <v>165</v>
      </c>
      <c r="H232" s="230">
        <v>120</v>
      </c>
      <c r="I232" s="231"/>
      <c r="J232" s="232">
        <f>ROUND(I232*H232,2)</f>
        <v>0</v>
      </c>
      <c r="K232" s="233"/>
      <c r="L232" s="41"/>
      <c r="M232" s="234" t="s">
        <v>1</v>
      </c>
      <c r="N232" s="235" t="s">
        <v>42</v>
      </c>
      <c r="O232" s="88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8" t="s">
        <v>196</v>
      </c>
      <c r="AT232" s="238" t="s">
        <v>123</v>
      </c>
      <c r="AU232" s="238" t="s">
        <v>128</v>
      </c>
      <c r="AY232" s="14" t="s">
        <v>121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4" t="s">
        <v>128</v>
      </c>
      <c r="BK232" s="239">
        <f>ROUND(I232*H232,2)</f>
        <v>0</v>
      </c>
      <c r="BL232" s="14" t="s">
        <v>196</v>
      </c>
      <c r="BM232" s="238" t="s">
        <v>510</v>
      </c>
    </row>
    <row r="233" s="2" customFormat="1" ht="24" customHeight="1">
      <c r="A233" s="35"/>
      <c r="B233" s="36"/>
      <c r="C233" s="240" t="s">
        <v>511</v>
      </c>
      <c r="D233" s="240" t="s">
        <v>130</v>
      </c>
      <c r="E233" s="241" t="s">
        <v>512</v>
      </c>
      <c r="F233" s="242" t="s">
        <v>513</v>
      </c>
      <c r="G233" s="243" t="s">
        <v>165</v>
      </c>
      <c r="H233" s="244">
        <v>84</v>
      </c>
      <c r="I233" s="245"/>
      <c r="J233" s="246">
        <f>ROUND(I233*H233,2)</f>
        <v>0</v>
      </c>
      <c r="K233" s="247"/>
      <c r="L233" s="248"/>
      <c r="M233" s="249" t="s">
        <v>1</v>
      </c>
      <c r="N233" s="250" t="s">
        <v>42</v>
      </c>
      <c r="O233" s="88"/>
      <c r="P233" s="236">
        <f>O233*H233</f>
        <v>0</v>
      </c>
      <c r="Q233" s="236">
        <v>0.00040000000000000002</v>
      </c>
      <c r="R233" s="236">
        <f>Q233*H233</f>
        <v>0.033600000000000005</v>
      </c>
      <c r="S233" s="236">
        <v>0</v>
      </c>
      <c r="T233" s="23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8" t="s">
        <v>227</v>
      </c>
      <c r="AT233" s="238" t="s">
        <v>130</v>
      </c>
      <c r="AU233" s="238" t="s">
        <v>128</v>
      </c>
      <c r="AY233" s="14" t="s">
        <v>121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4" t="s">
        <v>128</v>
      </c>
      <c r="BK233" s="239">
        <f>ROUND(I233*H233,2)</f>
        <v>0</v>
      </c>
      <c r="BL233" s="14" t="s">
        <v>196</v>
      </c>
      <c r="BM233" s="238" t="s">
        <v>514</v>
      </c>
    </row>
    <row r="234" s="2" customFormat="1" ht="24" customHeight="1">
      <c r="A234" s="35"/>
      <c r="B234" s="36"/>
      <c r="C234" s="240" t="s">
        <v>515</v>
      </c>
      <c r="D234" s="240" t="s">
        <v>130</v>
      </c>
      <c r="E234" s="241" t="s">
        <v>516</v>
      </c>
      <c r="F234" s="242" t="s">
        <v>517</v>
      </c>
      <c r="G234" s="243" t="s">
        <v>165</v>
      </c>
      <c r="H234" s="244">
        <v>36</v>
      </c>
      <c r="I234" s="245"/>
      <c r="J234" s="246">
        <f>ROUND(I234*H234,2)</f>
        <v>0</v>
      </c>
      <c r="K234" s="247"/>
      <c r="L234" s="248"/>
      <c r="M234" s="249" t="s">
        <v>1</v>
      </c>
      <c r="N234" s="250" t="s">
        <v>42</v>
      </c>
      <c r="O234" s="88"/>
      <c r="P234" s="236">
        <f>O234*H234</f>
        <v>0</v>
      </c>
      <c r="Q234" s="236">
        <v>0.00040000000000000002</v>
      </c>
      <c r="R234" s="236">
        <f>Q234*H234</f>
        <v>0.014400000000000001</v>
      </c>
      <c r="S234" s="236">
        <v>0</v>
      </c>
      <c r="T234" s="23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8" t="s">
        <v>227</v>
      </c>
      <c r="AT234" s="238" t="s">
        <v>130</v>
      </c>
      <c r="AU234" s="238" t="s">
        <v>128</v>
      </c>
      <c r="AY234" s="14" t="s">
        <v>121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4" t="s">
        <v>128</v>
      </c>
      <c r="BK234" s="239">
        <f>ROUND(I234*H234,2)</f>
        <v>0</v>
      </c>
      <c r="BL234" s="14" t="s">
        <v>196</v>
      </c>
      <c r="BM234" s="238" t="s">
        <v>518</v>
      </c>
    </row>
    <row r="235" s="2" customFormat="1" ht="16.5" customHeight="1">
      <c r="A235" s="35"/>
      <c r="B235" s="36"/>
      <c r="C235" s="226" t="s">
        <v>519</v>
      </c>
      <c r="D235" s="226" t="s">
        <v>123</v>
      </c>
      <c r="E235" s="227" t="s">
        <v>520</v>
      </c>
      <c r="F235" s="228" t="s">
        <v>521</v>
      </c>
      <c r="G235" s="229" t="s">
        <v>165</v>
      </c>
      <c r="H235" s="230">
        <v>6</v>
      </c>
      <c r="I235" s="231"/>
      <c r="J235" s="232">
        <f>ROUND(I235*H235,2)</f>
        <v>0</v>
      </c>
      <c r="K235" s="233"/>
      <c r="L235" s="41"/>
      <c r="M235" s="234" t="s">
        <v>1</v>
      </c>
      <c r="N235" s="235" t="s">
        <v>42</v>
      </c>
      <c r="O235" s="88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8" t="s">
        <v>196</v>
      </c>
      <c r="AT235" s="238" t="s">
        <v>123</v>
      </c>
      <c r="AU235" s="238" t="s">
        <v>128</v>
      </c>
      <c r="AY235" s="14" t="s">
        <v>121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4" t="s">
        <v>128</v>
      </c>
      <c r="BK235" s="239">
        <f>ROUND(I235*H235,2)</f>
        <v>0</v>
      </c>
      <c r="BL235" s="14" t="s">
        <v>196</v>
      </c>
      <c r="BM235" s="238" t="s">
        <v>522</v>
      </c>
    </row>
    <row r="236" s="2" customFormat="1" ht="16.5" customHeight="1">
      <c r="A236" s="35"/>
      <c r="B236" s="36"/>
      <c r="C236" s="240" t="s">
        <v>523</v>
      </c>
      <c r="D236" s="240" t="s">
        <v>130</v>
      </c>
      <c r="E236" s="241" t="s">
        <v>524</v>
      </c>
      <c r="F236" s="242" t="s">
        <v>525</v>
      </c>
      <c r="G236" s="243" t="s">
        <v>165</v>
      </c>
      <c r="H236" s="244">
        <v>6</v>
      </c>
      <c r="I236" s="245"/>
      <c r="J236" s="246">
        <f>ROUND(I236*H236,2)</f>
        <v>0</v>
      </c>
      <c r="K236" s="247"/>
      <c r="L236" s="248"/>
      <c r="M236" s="249" t="s">
        <v>1</v>
      </c>
      <c r="N236" s="250" t="s">
        <v>42</v>
      </c>
      <c r="O236" s="88"/>
      <c r="P236" s="236">
        <f>O236*H236</f>
        <v>0</v>
      </c>
      <c r="Q236" s="236">
        <v>0.00040000000000000002</v>
      </c>
      <c r="R236" s="236">
        <f>Q236*H236</f>
        <v>0.0024000000000000002</v>
      </c>
      <c r="S236" s="236">
        <v>0</v>
      </c>
      <c r="T236" s="23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8" t="s">
        <v>227</v>
      </c>
      <c r="AT236" s="238" t="s">
        <v>130</v>
      </c>
      <c r="AU236" s="238" t="s">
        <v>128</v>
      </c>
      <c r="AY236" s="14" t="s">
        <v>121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4" t="s">
        <v>128</v>
      </c>
      <c r="BK236" s="239">
        <f>ROUND(I236*H236,2)</f>
        <v>0</v>
      </c>
      <c r="BL236" s="14" t="s">
        <v>196</v>
      </c>
      <c r="BM236" s="238" t="s">
        <v>526</v>
      </c>
    </row>
    <row r="237" s="2" customFormat="1" ht="24" customHeight="1">
      <c r="A237" s="35"/>
      <c r="B237" s="36"/>
      <c r="C237" s="226" t="s">
        <v>527</v>
      </c>
      <c r="D237" s="226" t="s">
        <v>123</v>
      </c>
      <c r="E237" s="227" t="s">
        <v>528</v>
      </c>
      <c r="F237" s="228" t="s">
        <v>529</v>
      </c>
      <c r="G237" s="229" t="s">
        <v>165</v>
      </c>
      <c r="H237" s="230">
        <v>24</v>
      </c>
      <c r="I237" s="231"/>
      <c r="J237" s="232">
        <f>ROUND(I237*H237,2)</f>
        <v>0</v>
      </c>
      <c r="K237" s="233"/>
      <c r="L237" s="41"/>
      <c r="M237" s="234" t="s">
        <v>1</v>
      </c>
      <c r="N237" s="235" t="s">
        <v>42</v>
      </c>
      <c r="O237" s="88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8" t="s">
        <v>196</v>
      </c>
      <c r="AT237" s="238" t="s">
        <v>123</v>
      </c>
      <c r="AU237" s="238" t="s">
        <v>128</v>
      </c>
      <c r="AY237" s="14" t="s">
        <v>121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4" t="s">
        <v>128</v>
      </c>
      <c r="BK237" s="239">
        <f>ROUND(I237*H237,2)</f>
        <v>0</v>
      </c>
      <c r="BL237" s="14" t="s">
        <v>196</v>
      </c>
      <c r="BM237" s="238" t="s">
        <v>530</v>
      </c>
    </row>
    <row r="238" s="2" customFormat="1" ht="16.5" customHeight="1">
      <c r="A238" s="35"/>
      <c r="B238" s="36"/>
      <c r="C238" s="240" t="s">
        <v>531</v>
      </c>
      <c r="D238" s="240" t="s">
        <v>130</v>
      </c>
      <c r="E238" s="241" t="s">
        <v>532</v>
      </c>
      <c r="F238" s="242" t="s">
        <v>533</v>
      </c>
      <c r="G238" s="243" t="s">
        <v>165</v>
      </c>
      <c r="H238" s="244">
        <v>24</v>
      </c>
      <c r="I238" s="245"/>
      <c r="J238" s="246">
        <f>ROUND(I238*H238,2)</f>
        <v>0</v>
      </c>
      <c r="K238" s="247"/>
      <c r="L238" s="248"/>
      <c r="M238" s="249" t="s">
        <v>1</v>
      </c>
      <c r="N238" s="250" t="s">
        <v>42</v>
      </c>
      <c r="O238" s="88"/>
      <c r="P238" s="236">
        <f>O238*H238</f>
        <v>0</v>
      </c>
      <c r="Q238" s="236">
        <v>0.00040000000000000002</v>
      </c>
      <c r="R238" s="236">
        <f>Q238*H238</f>
        <v>0.0096000000000000009</v>
      </c>
      <c r="S238" s="236">
        <v>0</v>
      </c>
      <c r="T238" s="23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8" t="s">
        <v>227</v>
      </c>
      <c r="AT238" s="238" t="s">
        <v>130</v>
      </c>
      <c r="AU238" s="238" t="s">
        <v>128</v>
      </c>
      <c r="AY238" s="14" t="s">
        <v>121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4" t="s">
        <v>128</v>
      </c>
      <c r="BK238" s="239">
        <f>ROUND(I238*H238,2)</f>
        <v>0</v>
      </c>
      <c r="BL238" s="14" t="s">
        <v>196</v>
      </c>
      <c r="BM238" s="238" t="s">
        <v>534</v>
      </c>
    </row>
    <row r="239" s="2" customFormat="1" ht="16.5" customHeight="1">
      <c r="A239" s="35"/>
      <c r="B239" s="36"/>
      <c r="C239" s="226" t="s">
        <v>535</v>
      </c>
      <c r="D239" s="226" t="s">
        <v>123</v>
      </c>
      <c r="E239" s="227" t="s">
        <v>536</v>
      </c>
      <c r="F239" s="228" t="s">
        <v>537</v>
      </c>
      <c r="G239" s="229" t="s">
        <v>165</v>
      </c>
      <c r="H239" s="230">
        <v>3</v>
      </c>
      <c r="I239" s="231"/>
      <c r="J239" s="232">
        <f>ROUND(I239*H239,2)</f>
        <v>0</v>
      </c>
      <c r="K239" s="233"/>
      <c r="L239" s="41"/>
      <c r="M239" s="234" t="s">
        <v>1</v>
      </c>
      <c r="N239" s="235" t="s">
        <v>42</v>
      </c>
      <c r="O239" s="88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8" t="s">
        <v>196</v>
      </c>
      <c r="AT239" s="238" t="s">
        <v>123</v>
      </c>
      <c r="AU239" s="238" t="s">
        <v>128</v>
      </c>
      <c r="AY239" s="14" t="s">
        <v>121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4" t="s">
        <v>128</v>
      </c>
      <c r="BK239" s="239">
        <f>ROUND(I239*H239,2)</f>
        <v>0</v>
      </c>
      <c r="BL239" s="14" t="s">
        <v>196</v>
      </c>
      <c r="BM239" s="238" t="s">
        <v>538</v>
      </c>
    </row>
    <row r="240" s="2" customFormat="1" ht="24" customHeight="1">
      <c r="A240" s="35"/>
      <c r="B240" s="36"/>
      <c r="C240" s="240" t="s">
        <v>539</v>
      </c>
      <c r="D240" s="240" t="s">
        <v>130</v>
      </c>
      <c r="E240" s="241" t="s">
        <v>540</v>
      </c>
      <c r="F240" s="242" t="s">
        <v>541</v>
      </c>
      <c r="G240" s="243" t="s">
        <v>165</v>
      </c>
      <c r="H240" s="244">
        <v>3</v>
      </c>
      <c r="I240" s="245"/>
      <c r="J240" s="246">
        <f>ROUND(I240*H240,2)</f>
        <v>0</v>
      </c>
      <c r="K240" s="247"/>
      <c r="L240" s="248"/>
      <c r="M240" s="249" t="s">
        <v>1</v>
      </c>
      <c r="N240" s="250" t="s">
        <v>42</v>
      </c>
      <c r="O240" s="88"/>
      <c r="P240" s="236">
        <f>O240*H240</f>
        <v>0</v>
      </c>
      <c r="Q240" s="236">
        <v>0.00014999999999999999</v>
      </c>
      <c r="R240" s="236">
        <f>Q240*H240</f>
        <v>0.00044999999999999999</v>
      </c>
      <c r="S240" s="236">
        <v>0</v>
      </c>
      <c r="T240" s="23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8" t="s">
        <v>227</v>
      </c>
      <c r="AT240" s="238" t="s">
        <v>130</v>
      </c>
      <c r="AU240" s="238" t="s">
        <v>128</v>
      </c>
      <c r="AY240" s="14" t="s">
        <v>121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4" t="s">
        <v>128</v>
      </c>
      <c r="BK240" s="239">
        <f>ROUND(I240*H240,2)</f>
        <v>0</v>
      </c>
      <c r="BL240" s="14" t="s">
        <v>196</v>
      </c>
      <c r="BM240" s="238" t="s">
        <v>542</v>
      </c>
    </row>
    <row r="241" s="2" customFormat="1" ht="36" customHeight="1">
      <c r="A241" s="35"/>
      <c r="B241" s="36"/>
      <c r="C241" s="226" t="s">
        <v>543</v>
      </c>
      <c r="D241" s="226" t="s">
        <v>123</v>
      </c>
      <c r="E241" s="227" t="s">
        <v>544</v>
      </c>
      <c r="F241" s="228" t="s">
        <v>545</v>
      </c>
      <c r="G241" s="229" t="s">
        <v>165</v>
      </c>
      <c r="H241" s="230">
        <v>24</v>
      </c>
      <c r="I241" s="231"/>
      <c r="J241" s="232">
        <f>ROUND(I241*H241,2)</f>
        <v>0</v>
      </c>
      <c r="K241" s="233"/>
      <c r="L241" s="41"/>
      <c r="M241" s="234" t="s">
        <v>1</v>
      </c>
      <c r="N241" s="235" t="s">
        <v>42</v>
      </c>
      <c r="O241" s="88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8" t="s">
        <v>196</v>
      </c>
      <c r="AT241" s="238" t="s">
        <v>123</v>
      </c>
      <c r="AU241" s="238" t="s">
        <v>128</v>
      </c>
      <c r="AY241" s="14" t="s">
        <v>121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4" t="s">
        <v>128</v>
      </c>
      <c r="BK241" s="239">
        <f>ROUND(I241*H241,2)</f>
        <v>0</v>
      </c>
      <c r="BL241" s="14" t="s">
        <v>196</v>
      </c>
      <c r="BM241" s="238" t="s">
        <v>546</v>
      </c>
    </row>
    <row r="242" s="2" customFormat="1" ht="24" customHeight="1">
      <c r="A242" s="35"/>
      <c r="B242" s="36"/>
      <c r="C242" s="240" t="s">
        <v>547</v>
      </c>
      <c r="D242" s="240" t="s">
        <v>130</v>
      </c>
      <c r="E242" s="241" t="s">
        <v>548</v>
      </c>
      <c r="F242" s="242" t="s">
        <v>549</v>
      </c>
      <c r="G242" s="243" t="s">
        <v>165</v>
      </c>
      <c r="H242" s="244">
        <v>24</v>
      </c>
      <c r="I242" s="245"/>
      <c r="J242" s="246">
        <f>ROUND(I242*H242,2)</f>
        <v>0</v>
      </c>
      <c r="K242" s="247"/>
      <c r="L242" s="248"/>
      <c r="M242" s="249" t="s">
        <v>1</v>
      </c>
      <c r="N242" s="250" t="s">
        <v>42</v>
      </c>
      <c r="O242" s="88"/>
      <c r="P242" s="236">
        <f>O242*H242</f>
        <v>0</v>
      </c>
      <c r="Q242" s="236">
        <v>0.00029999999999999997</v>
      </c>
      <c r="R242" s="236">
        <f>Q242*H242</f>
        <v>0.0071999999999999998</v>
      </c>
      <c r="S242" s="236">
        <v>0</v>
      </c>
      <c r="T242" s="23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8" t="s">
        <v>227</v>
      </c>
      <c r="AT242" s="238" t="s">
        <v>130</v>
      </c>
      <c r="AU242" s="238" t="s">
        <v>128</v>
      </c>
      <c r="AY242" s="14" t="s">
        <v>121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4" t="s">
        <v>128</v>
      </c>
      <c r="BK242" s="239">
        <f>ROUND(I242*H242,2)</f>
        <v>0</v>
      </c>
      <c r="BL242" s="14" t="s">
        <v>196</v>
      </c>
      <c r="BM242" s="238" t="s">
        <v>550</v>
      </c>
    </row>
    <row r="243" s="2" customFormat="1" ht="36" customHeight="1">
      <c r="A243" s="35"/>
      <c r="B243" s="36"/>
      <c r="C243" s="226" t="s">
        <v>551</v>
      </c>
      <c r="D243" s="226" t="s">
        <v>123</v>
      </c>
      <c r="E243" s="227" t="s">
        <v>552</v>
      </c>
      <c r="F243" s="228" t="s">
        <v>553</v>
      </c>
      <c r="G243" s="229" t="s">
        <v>165</v>
      </c>
      <c r="H243" s="230">
        <v>3</v>
      </c>
      <c r="I243" s="231"/>
      <c r="J243" s="232">
        <f>ROUND(I243*H243,2)</f>
        <v>0</v>
      </c>
      <c r="K243" s="233"/>
      <c r="L243" s="41"/>
      <c r="M243" s="234" t="s">
        <v>1</v>
      </c>
      <c r="N243" s="235" t="s">
        <v>42</v>
      </c>
      <c r="O243" s="88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8" t="s">
        <v>196</v>
      </c>
      <c r="AT243" s="238" t="s">
        <v>123</v>
      </c>
      <c r="AU243" s="238" t="s">
        <v>128</v>
      </c>
      <c r="AY243" s="14" t="s">
        <v>121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4" t="s">
        <v>128</v>
      </c>
      <c r="BK243" s="239">
        <f>ROUND(I243*H243,2)</f>
        <v>0</v>
      </c>
      <c r="BL243" s="14" t="s">
        <v>196</v>
      </c>
      <c r="BM243" s="238" t="s">
        <v>554</v>
      </c>
    </row>
    <row r="244" s="2" customFormat="1" ht="24" customHeight="1">
      <c r="A244" s="35"/>
      <c r="B244" s="36"/>
      <c r="C244" s="240" t="s">
        <v>555</v>
      </c>
      <c r="D244" s="240" t="s">
        <v>130</v>
      </c>
      <c r="E244" s="241" t="s">
        <v>556</v>
      </c>
      <c r="F244" s="242" t="s">
        <v>557</v>
      </c>
      <c r="G244" s="243" t="s">
        <v>165</v>
      </c>
      <c r="H244" s="244">
        <v>3</v>
      </c>
      <c r="I244" s="245"/>
      <c r="J244" s="246">
        <f>ROUND(I244*H244,2)</f>
        <v>0</v>
      </c>
      <c r="K244" s="247"/>
      <c r="L244" s="248"/>
      <c r="M244" s="249" t="s">
        <v>1</v>
      </c>
      <c r="N244" s="250" t="s">
        <v>42</v>
      </c>
      <c r="O244" s="88"/>
      <c r="P244" s="236">
        <f>O244*H244</f>
        <v>0</v>
      </c>
      <c r="Q244" s="236">
        <v>0.00029999999999999997</v>
      </c>
      <c r="R244" s="236">
        <f>Q244*H244</f>
        <v>0.00089999999999999998</v>
      </c>
      <c r="S244" s="236">
        <v>0</v>
      </c>
      <c r="T244" s="23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8" t="s">
        <v>227</v>
      </c>
      <c r="AT244" s="238" t="s">
        <v>130</v>
      </c>
      <c r="AU244" s="238" t="s">
        <v>128</v>
      </c>
      <c r="AY244" s="14" t="s">
        <v>121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4" t="s">
        <v>128</v>
      </c>
      <c r="BK244" s="239">
        <f>ROUND(I244*H244,2)</f>
        <v>0</v>
      </c>
      <c r="BL244" s="14" t="s">
        <v>196</v>
      </c>
      <c r="BM244" s="238" t="s">
        <v>558</v>
      </c>
    </row>
    <row r="245" s="12" customFormat="1" ht="22.8" customHeight="1">
      <c r="A245" s="12"/>
      <c r="B245" s="210"/>
      <c r="C245" s="211"/>
      <c r="D245" s="212" t="s">
        <v>75</v>
      </c>
      <c r="E245" s="224" t="s">
        <v>559</v>
      </c>
      <c r="F245" s="224" t="s">
        <v>560</v>
      </c>
      <c r="G245" s="211"/>
      <c r="H245" s="211"/>
      <c r="I245" s="214"/>
      <c r="J245" s="225">
        <f>BK245</f>
        <v>0</v>
      </c>
      <c r="K245" s="211"/>
      <c r="L245" s="216"/>
      <c r="M245" s="217"/>
      <c r="N245" s="218"/>
      <c r="O245" s="218"/>
      <c r="P245" s="219">
        <f>SUM(P246:P259)</f>
        <v>0</v>
      </c>
      <c r="Q245" s="218"/>
      <c r="R245" s="219">
        <f>SUM(R246:R259)</f>
        <v>0.55681000000000014</v>
      </c>
      <c r="S245" s="218"/>
      <c r="T245" s="220">
        <f>SUM(T246:T259)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1" t="s">
        <v>128</v>
      </c>
      <c r="AT245" s="222" t="s">
        <v>75</v>
      </c>
      <c r="AU245" s="222" t="s">
        <v>81</v>
      </c>
      <c r="AY245" s="221" t="s">
        <v>121</v>
      </c>
      <c r="BK245" s="223">
        <f>SUM(BK246:BK259)</f>
        <v>0</v>
      </c>
    </row>
    <row r="246" s="2" customFormat="1" ht="16.5" customHeight="1">
      <c r="A246" s="35"/>
      <c r="B246" s="36"/>
      <c r="C246" s="226" t="s">
        <v>561</v>
      </c>
      <c r="D246" s="226" t="s">
        <v>123</v>
      </c>
      <c r="E246" s="227" t="s">
        <v>562</v>
      </c>
      <c r="F246" s="228" t="s">
        <v>563</v>
      </c>
      <c r="G246" s="229" t="s">
        <v>149</v>
      </c>
      <c r="H246" s="230">
        <v>1975</v>
      </c>
      <c r="I246" s="231"/>
      <c r="J246" s="232">
        <f>ROUND(I246*H246,2)</f>
        <v>0</v>
      </c>
      <c r="K246" s="233"/>
      <c r="L246" s="41"/>
      <c r="M246" s="234" t="s">
        <v>1</v>
      </c>
      <c r="N246" s="235" t="s">
        <v>42</v>
      </c>
      <c r="O246" s="88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8" t="s">
        <v>196</v>
      </c>
      <c r="AT246" s="238" t="s">
        <v>123</v>
      </c>
      <c r="AU246" s="238" t="s">
        <v>128</v>
      </c>
      <c r="AY246" s="14" t="s">
        <v>121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4" t="s">
        <v>128</v>
      </c>
      <c r="BK246" s="239">
        <f>ROUND(I246*H246,2)</f>
        <v>0</v>
      </c>
      <c r="BL246" s="14" t="s">
        <v>196</v>
      </c>
      <c r="BM246" s="238" t="s">
        <v>564</v>
      </c>
    </row>
    <row r="247" s="2" customFormat="1" ht="16.5" customHeight="1">
      <c r="A247" s="35"/>
      <c r="B247" s="36"/>
      <c r="C247" s="240" t="s">
        <v>565</v>
      </c>
      <c r="D247" s="240" t="s">
        <v>130</v>
      </c>
      <c r="E247" s="241" t="s">
        <v>566</v>
      </c>
      <c r="F247" s="242" t="s">
        <v>567</v>
      </c>
      <c r="G247" s="243" t="s">
        <v>149</v>
      </c>
      <c r="H247" s="244">
        <v>1975</v>
      </c>
      <c r="I247" s="245"/>
      <c r="J247" s="246">
        <f>ROUND(I247*H247,2)</f>
        <v>0</v>
      </c>
      <c r="K247" s="247"/>
      <c r="L247" s="248"/>
      <c r="M247" s="249" t="s">
        <v>1</v>
      </c>
      <c r="N247" s="250" t="s">
        <v>42</v>
      </c>
      <c r="O247" s="88"/>
      <c r="P247" s="236">
        <f>O247*H247</f>
        <v>0</v>
      </c>
      <c r="Q247" s="236">
        <v>0.00023000000000000001</v>
      </c>
      <c r="R247" s="236">
        <f>Q247*H247</f>
        <v>0.45424999999999999</v>
      </c>
      <c r="S247" s="236">
        <v>0</v>
      </c>
      <c r="T247" s="23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8" t="s">
        <v>227</v>
      </c>
      <c r="AT247" s="238" t="s">
        <v>130</v>
      </c>
      <c r="AU247" s="238" t="s">
        <v>128</v>
      </c>
      <c r="AY247" s="14" t="s">
        <v>121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4" t="s">
        <v>128</v>
      </c>
      <c r="BK247" s="239">
        <f>ROUND(I247*H247,2)</f>
        <v>0</v>
      </c>
      <c r="BL247" s="14" t="s">
        <v>196</v>
      </c>
      <c r="BM247" s="238" t="s">
        <v>568</v>
      </c>
    </row>
    <row r="248" s="2" customFormat="1" ht="16.5" customHeight="1">
      <c r="A248" s="35"/>
      <c r="B248" s="36"/>
      <c r="C248" s="226" t="s">
        <v>569</v>
      </c>
      <c r="D248" s="226" t="s">
        <v>123</v>
      </c>
      <c r="E248" s="227" t="s">
        <v>570</v>
      </c>
      <c r="F248" s="228" t="s">
        <v>571</v>
      </c>
      <c r="G248" s="229" t="s">
        <v>165</v>
      </c>
      <c r="H248" s="230">
        <v>30</v>
      </c>
      <c r="I248" s="231"/>
      <c r="J248" s="232">
        <f>ROUND(I248*H248,2)</f>
        <v>0</v>
      </c>
      <c r="K248" s="233"/>
      <c r="L248" s="41"/>
      <c r="M248" s="234" t="s">
        <v>1</v>
      </c>
      <c r="N248" s="235" t="s">
        <v>42</v>
      </c>
      <c r="O248" s="88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8" t="s">
        <v>196</v>
      </c>
      <c r="AT248" s="238" t="s">
        <v>123</v>
      </c>
      <c r="AU248" s="238" t="s">
        <v>128</v>
      </c>
      <c r="AY248" s="14" t="s">
        <v>121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4" t="s">
        <v>128</v>
      </c>
      <c r="BK248" s="239">
        <f>ROUND(I248*H248,2)</f>
        <v>0</v>
      </c>
      <c r="BL248" s="14" t="s">
        <v>196</v>
      </c>
      <c r="BM248" s="238" t="s">
        <v>572</v>
      </c>
    </row>
    <row r="249" s="2" customFormat="1" ht="16.5" customHeight="1">
      <c r="A249" s="35"/>
      <c r="B249" s="36"/>
      <c r="C249" s="240" t="s">
        <v>573</v>
      </c>
      <c r="D249" s="240" t="s">
        <v>130</v>
      </c>
      <c r="E249" s="241" t="s">
        <v>574</v>
      </c>
      <c r="F249" s="242" t="s">
        <v>575</v>
      </c>
      <c r="G249" s="243" t="s">
        <v>165</v>
      </c>
      <c r="H249" s="244">
        <v>3</v>
      </c>
      <c r="I249" s="245"/>
      <c r="J249" s="246">
        <f>ROUND(I249*H249,2)</f>
        <v>0</v>
      </c>
      <c r="K249" s="247"/>
      <c r="L249" s="248"/>
      <c r="M249" s="249" t="s">
        <v>1</v>
      </c>
      <c r="N249" s="250" t="s">
        <v>42</v>
      </c>
      <c r="O249" s="88"/>
      <c r="P249" s="236">
        <f>O249*H249</f>
        <v>0</v>
      </c>
      <c r="Q249" s="236">
        <v>0.0016800000000000001</v>
      </c>
      <c r="R249" s="236">
        <f>Q249*H249</f>
        <v>0.0050400000000000002</v>
      </c>
      <c r="S249" s="236">
        <v>0</v>
      </c>
      <c r="T249" s="23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8" t="s">
        <v>227</v>
      </c>
      <c r="AT249" s="238" t="s">
        <v>130</v>
      </c>
      <c r="AU249" s="238" t="s">
        <v>128</v>
      </c>
      <c r="AY249" s="14" t="s">
        <v>121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4" t="s">
        <v>128</v>
      </c>
      <c r="BK249" s="239">
        <f>ROUND(I249*H249,2)</f>
        <v>0</v>
      </c>
      <c r="BL249" s="14" t="s">
        <v>196</v>
      </c>
      <c r="BM249" s="238" t="s">
        <v>576</v>
      </c>
    </row>
    <row r="250" s="2" customFormat="1" ht="36" customHeight="1">
      <c r="A250" s="35"/>
      <c r="B250" s="36"/>
      <c r="C250" s="240" t="s">
        <v>577</v>
      </c>
      <c r="D250" s="240" t="s">
        <v>130</v>
      </c>
      <c r="E250" s="241" t="s">
        <v>578</v>
      </c>
      <c r="F250" s="242" t="s">
        <v>579</v>
      </c>
      <c r="G250" s="243" t="s">
        <v>165</v>
      </c>
      <c r="H250" s="244">
        <v>24</v>
      </c>
      <c r="I250" s="245"/>
      <c r="J250" s="246">
        <f>ROUND(I250*H250,2)</f>
        <v>0</v>
      </c>
      <c r="K250" s="247"/>
      <c r="L250" s="248"/>
      <c r="M250" s="249" t="s">
        <v>1</v>
      </c>
      <c r="N250" s="250" t="s">
        <v>42</v>
      </c>
      <c r="O250" s="88"/>
      <c r="P250" s="236">
        <f>O250*H250</f>
        <v>0</v>
      </c>
      <c r="Q250" s="236">
        <v>0.00282</v>
      </c>
      <c r="R250" s="236">
        <f>Q250*H250</f>
        <v>0.067680000000000004</v>
      </c>
      <c r="S250" s="236">
        <v>0</v>
      </c>
      <c r="T250" s="23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8" t="s">
        <v>227</v>
      </c>
      <c r="AT250" s="238" t="s">
        <v>130</v>
      </c>
      <c r="AU250" s="238" t="s">
        <v>128</v>
      </c>
      <c r="AY250" s="14" t="s">
        <v>121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4" t="s">
        <v>128</v>
      </c>
      <c r="BK250" s="239">
        <f>ROUND(I250*H250,2)</f>
        <v>0</v>
      </c>
      <c r="BL250" s="14" t="s">
        <v>196</v>
      </c>
      <c r="BM250" s="238" t="s">
        <v>580</v>
      </c>
    </row>
    <row r="251" s="2" customFormat="1" ht="36" customHeight="1">
      <c r="A251" s="35"/>
      <c r="B251" s="36"/>
      <c r="C251" s="240" t="s">
        <v>581</v>
      </c>
      <c r="D251" s="240" t="s">
        <v>130</v>
      </c>
      <c r="E251" s="241" t="s">
        <v>582</v>
      </c>
      <c r="F251" s="242" t="s">
        <v>583</v>
      </c>
      <c r="G251" s="243" t="s">
        <v>165</v>
      </c>
      <c r="H251" s="244">
        <v>3</v>
      </c>
      <c r="I251" s="245"/>
      <c r="J251" s="246">
        <f>ROUND(I251*H251,2)</f>
        <v>0</v>
      </c>
      <c r="K251" s="247"/>
      <c r="L251" s="248"/>
      <c r="M251" s="249" t="s">
        <v>1</v>
      </c>
      <c r="N251" s="250" t="s">
        <v>42</v>
      </c>
      <c r="O251" s="88"/>
      <c r="P251" s="236">
        <f>O251*H251</f>
        <v>0</v>
      </c>
      <c r="Q251" s="236">
        <v>0.00282</v>
      </c>
      <c r="R251" s="236">
        <f>Q251*H251</f>
        <v>0.0084600000000000005</v>
      </c>
      <c r="S251" s="236">
        <v>0</v>
      </c>
      <c r="T251" s="23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8" t="s">
        <v>227</v>
      </c>
      <c r="AT251" s="238" t="s">
        <v>130</v>
      </c>
      <c r="AU251" s="238" t="s">
        <v>128</v>
      </c>
      <c r="AY251" s="14" t="s">
        <v>121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4" t="s">
        <v>128</v>
      </c>
      <c r="BK251" s="239">
        <f>ROUND(I251*H251,2)</f>
        <v>0</v>
      </c>
      <c r="BL251" s="14" t="s">
        <v>196</v>
      </c>
      <c r="BM251" s="238" t="s">
        <v>584</v>
      </c>
    </row>
    <row r="252" s="2" customFormat="1" ht="24" customHeight="1">
      <c r="A252" s="35"/>
      <c r="B252" s="36"/>
      <c r="C252" s="226" t="s">
        <v>585</v>
      </c>
      <c r="D252" s="226" t="s">
        <v>123</v>
      </c>
      <c r="E252" s="227" t="s">
        <v>586</v>
      </c>
      <c r="F252" s="228" t="s">
        <v>587</v>
      </c>
      <c r="G252" s="229" t="s">
        <v>165</v>
      </c>
      <c r="H252" s="230">
        <v>9</v>
      </c>
      <c r="I252" s="231"/>
      <c r="J252" s="232">
        <f>ROUND(I252*H252,2)</f>
        <v>0</v>
      </c>
      <c r="K252" s="233"/>
      <c r="L252" s="41"/>
      <c r="M252" s="234" t="s">
        <v>1</v>
      </c>
      <c r="N252" s="235" t="s">
        <v>42</v>
      </c>
      <c r="O252" s="88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8" t="s">
        <v>196</v>
      </c>
      <c r="AT252" s="238" t="s">
        <v>123</v>
      </c>
      <c r="AU252" s="238" t="s">
        <v>128</v>
      </c>
      <c r="AY252" s="14" t="s">
        <v>121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4" t="s">
        <v>128</v>
      </c>
      <c r="BK252" s="239">
        <f>ROUND(I252*H252,2)</f>
        <v>0</v>
      </c>
      <c r="BL252" s="14" t="s">
        <v>196</v>
      </c>
      <c r="BM252" s="238" t="s">
        <v>588</v>
      </c>
    </row>
    <row r="253" s="2" customFormat="1" ht="36" customHeight="1">
      <c r="A253" s="35"/>
      <c r="B253" s="36"/>
      <c r="C253" s="240" t="s">
        <v>589</v>
      </c>
      <c r="D253" s="240" t="s">
        <v>130</v>
      </c>
      <c r="E253" s="241" t="s">
        <v>590</v>
      </c>
      <c r="F253" s="242" t="s">
        <v>591</v>
      </c>
      <c r="G253" s="243" t="s">
        <v>165</v>
      </c>
      <c r="H253" s="244">
        <v>3</v>
      </c>
      <c r="I253" s="245"/>
      <c r="J253" s="246">
        <f>ROUND(I253*H253,2)</f>
        <v>0</v>
      </c>
      <c r="K253" s="247"/>
      <c r="L253" s="248"/>
      <c r="M253" s="249" t="s">
        <v>1</v>
      </c>
      <c r="N253" s="250" t="s">
        <v>42</v>
      </c>
      <c r="O253" s="88"/>
      <c r="P253" s="236">
        <f>O253*H253</f>
        <v>0</v>
      </c>
      <c r="Q253" s="236">
        <v>0.00142</v>
      </c>
      <c r="R253" s="236">
        <f>Q253*H253</f>
        <v>0.0042599999999999999</v>
      </c>
      <c r="S253" s="236">
        <v>0</v>
      </c>
      <c r="T253" s="23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8" t="s">
        <v>227</v>
      </c>
      <c r="AT253" s="238" t="s">
        <v>130</v>
      </c>
      <c r="AU253" s="238" t="s">
        <v>128</v>
      </c>
      <c r="AY253" s="14" t="s">
        <v>121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4" t="s">
        <v>128</v>
      </c>
      <c r="BK253" s="239">
        <f>ROUND(I253*H253,2)</f>
        <v>0</v>
      </c>
      <c r="BL253" s="14" t="s">
        <v>196</v>
      </c>
      <c r="BM253" s="238" t="s">
        <v>592</v>
      </c>
    </row>
    <row r="254" s="2" customFormat="1" ht="36" customHeight="1">
      <c r="A254" s="35"/>
      <c r="B254" s="36"/>
      <c r="C254" s="240" t="s">
        <v>593</v>
      </c>
      <c r="D254" s="240" t="s">
        <v>130</v>
      </c>
      <c r="E254" s="241" t="s">
        <v>594</v>
      </c>
      <c r="F254" s="242" t="s">
        <v>595</v>
      </c>
      <c r="G254" s="243" t="s">
        <v>165</v>
      </c>
      <c r="H254" s="244">
        <v>3</v>
      </c>
      <c r="I254" s="245"/>
      <c r="J254" s="246">
        <f>ROUND(I254*H254,2)</f>
        <v>0</v>
      </c>
      <c r="K254" s="247"/>
      <c r="L254" s="248"/>
      <c r="M254" s="249" t="s">
        <v>1</v>
      </c>
      <c r="N254" s="250" t="s">
        <v>42</v>
      </c>
      <c r="O254" s="88"/>
      <c r="P254" s="236">
        <f>O254*H254</f>
        <v>0</v>
      </c>
      <c r="Q254" s="236">
        <v>0.00142</v>
      </c>
      <c r="R254" s="236">
        <f>Q254*H254</f>
        <v>0.0042599999999999999</v>
      </c>
      <c r="S254" s="236">
        <v>0</v>
      </c>
      <c r="T254" s="23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8" t="s">
        <v>227</v>
      </c>
      <c r="AT254" s="238" t="s">
        <v>130</v>
      </c>
      <c r="AU254" s="238" t="s">
        <v>128</v>
      </c>
      <c r="AY254" s="14" t="s">
        <v>121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4" t="s">
        <v>128</v>
      </c>
      <c r="BK254" s="239">
        <f>ROUND(I254*H254,2)</f>
        <v>0</v>
      </c>
      <c r="BL254" s="14" t="s">
        <v>196</v>
      </c>
      <c r="BM254" s="238" t="s">
        <v>596</v>
      </c>
    </row>
    <row r="255" s="2" customFormat="1" ht="36" customHeight="1">
      <c r="A255" s="35"/>
      <c r="B255" s="36"/>
      <c r="C255" s="240" t="s">
        <v>597</v>
      </c>
      <c r="D255" s="240" t="s">
        <v>130</v>
      </c>
      <c r="E255" s="241" t="s">
        <v>598</v>
      </c>
      <c r="F255" s="242" t="s">
        <v>599</v>
      </c>
      <c r="G255" s="243" t="s">
        <v>165</v>
      </c>
      <c r="H255" s="244">
        <v>3</v>
      </c>
      <c r="I255" s="245"/>
      <c r="J255" s="246">
        <f>ROUND(I255*H255,2)</f>
        <v>0</v>
      </c>
      <c r="K255" s="247"/>
      <c r="L255" s="248"/>
      <c r="M255" s="249" t="s">
        <v>1</v>
      </c>
      <c r="N255" s="250" t="s">
        <v>42</v>
      </c>
      <c r="O255" s="88"/>
      <c r="P255" s="236">
        <f>O255*H255</f>
        <v>0</v>
      </c>
      <c r="Q255" s="236">
        <v>0.00142</v>
      </c>
      <c r="R255" s="236">
        <f>Q255*H255</f>
        <v>0.0042599999999999999</v>
      </c>
      <c r="S255" s="236">
        <v>0</v>
      </c>
      <c r="T255" s="23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8" t="s">
        <v>227</v>
      </c>
      <c r="AT255" s="238" t="s">
        <v>130</v>
      </c>
      <c r="AU255" s="238" t="s">
        <v>128</v>
      </c>
      <c r="AY255" s="14" t="s">
        <v>121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4" t="s">
        <v>128</v>
      </c>
      <c r="BK255" s="239">
        <f>ROUND(I255*H255,2)</f>
        <v>0</v>
      </c>
      <c r="BL255" s="14" t="s">
        <v>196</v>
      </c>
      <c r="BM255" s="238" t="s">
        <v>600</v>
      </c>
    </row>
    <row r="256" s="2" customFormat="1" ht="16.5" customHeight="1">
      <c r="A256" s="35"/>
      <c r="B256" s="36"/>
      <c r="C256" s="226" t="s">
        <v>601</v>
      </c>
      <c r="D256" s="226" t="s">
        <v>123</v>
      </c>
      <c r="E256" s="227" t="s">
        <v>602</v>
      </c>
      <c r="F256" s="228" t="s">
        <v>603</v>
      </c>
      <c r="G256" s="229" t="s">
        <v>149</v>
      </c>
      <c r="H256" s="230">
        <v>250</v>
      </c>
      <c r="I256" s="231"/>
      <c r="J256" s="232">
        <f>ROUND(I256*H256,2)</f>
        <v>0</v>
      </c>
      <c r="K256" s="233"/>
      <c r="L256" s="41"/>
      <c r="M256" s="234" t="s">
        <v>1</v>
      </c>
      <c r="N256" s="235" t="s">
        <v>42</v>
      </c>
      <c r="O256" s="88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8" t="s">
        <v>196</v>
      </c>
      <c r="AT256" s="238" t="s">
        <v>123</v>
      </c>
      <c r="AU256" s="238" t="s">
        <v>128</v>
      </c>
      <c r="AY256" s="14" t="s">
        <v>121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4" t="s">
        <v>128</v>
      </c>
      <c r="BK256" s="239">
        <f>ROUND(I256*H256,2)</f>
        <v>0</v>
      </c>
      <c r="BL256" s="14" t="s">
        <v>196</v>
      </c>
      <c r="BM256" s="238" t="s">
        <v>604</v>
      </c>
    </row>
    <row r="257" s="2" customFormat="1" ht="16.5" customHeight="1">
      <c r="A257" s="35"/>
      <c r="B257" s="36"/>
      <c r="C257" s="240" t="s">
        <v>605</v>
      </c>
      <c r="D257" s="240" t="s">
        <v>130</v>
      </c>
      <c r="E257" s="241" t="s">
        <v>606</v>
      </c>
      <c r="F257" s="242" t="s">
        <v>607</v>
      </c>
      <c r="G257" s="243" t="s">
        <v>149</v>
      </c>
      <c r="H257" s="244">
        <v>250</v>
      </c>
      <c r="I257" s="245"/>
      <c r="J257" s="246">
        <f>ROUND(I257*H257,2)</f>
        <v>0</v>
      </c>
      <c r="K257" s="247"/>
      <c r="L257" s="248"/>
      <c r="M257" s="249" t="s">
        <v>1</v>
      </c>
      <c r="N257" s="250" t="s">
        <v>42</v>
      </c>
      <c r="O257" s="88"/>
      <c r="P257" s="236">
        <f>O257*H257</f>
        <v>0</v>
      </c>
      <c r="Q257" s="236">
        <v>2.0000000000000002E-05</v>
      </c>
      <c r="R257" s="236">
        <f>Q257*H257</f>
        <v>0.0050000000000000001</v>
      </c>
      <c r="S257" s="236">
        <v>0</v>
      </c>
      <c r="T257" s="23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8" t="s">
        <v>227</v>
      </c>
      <c r="AT257" s="238" t="s">
        <v>130</v>
      </c>
      <c r="AU257" s="238" t="s">
        <v>128</v>
      </c>
      <c r="AY257" s="14" t="s">
        <v>121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4" t="s">
        <v>128</v>
      </c>
      <c r="BK257" s="239">
        <f>ROUND(I257*H257,2)</f>
        <v>0</v>
      </c>
      <c r="BL257" s="14" t="s">
        <v>196</v>
      </c>
      <c r="BM257" s="238" t="s">
        <v>608</v>
      </c>
    </row>
    <row r="258" s="2" customFormat="1" ht="16.5" customHeight="1">
      <c r="A258" s="35"/>
      <c r="B258" s="36"/>
      <c r="C258" s="226" t="s">
        <v>609</v>
      </c>
      <c r="D258" s="226" t="s">
        <v>123</v>
      </c>
      <c r="E258" s="227" t="s">
        <v>610</v>
      </c>
      <c r="F258" s="228" t="s">
        <v>611</v>
      </c>
      <c r="G258" s="229" t="s">
        <v>165</v>
      </c>
      <c r="H258" s="230">
        <v>24</v>
      </c>
      <c r="I258" s="231"/>
      <c r="J258" s="232">
        <f>ROUND(I258*H258,2)</f>
        <v>0</v>
      </c>
      <c r="K258" s="233"/>
      <c r="L258" s="41"/>
      <c r="M258" s="234" t="s">
        <v>1</v>
      </c>
      <c r="N258" s="235" t="s">
        <v>42</v>
      </c>
      <c r="O258" s="88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8" t="s">
        <v>196</v>
      </c>
      <c r="AT258" s="238" t="s">
        <v>123</v>
      </c>
      <c r="AU258" s="238" t="s">
        <v>128</v>
      </c>
      <c r="AY258" s="14" t="s">
        <v>121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4" t="s">
        <v>128</v>
      </c>
      <c r="BK258" s="239">
        <f>ROUND(I258*H258,2)</f>
        <v>0</v>
      </c>
      <c r="BL258" s="14" t="s">
        <v>196</v>
      </c>
      <c r="BM258" s="238" t="s">
        <v>612</v>
      </c>
    </row>
    <row r="259" s="2" customFormat="1" ht="24" customHeight="1">
      <c r="A259" s="35"/>
      <c r="B259" s="36"/>
      <c r="C259" s="240" t="s">
        <v>613</v>
      </c>
      <c r="D259" s="240" t="s">
        <v>130</v>
      </c>
      <c r="E259" s="241" t="s">
        <v>614</v>
      </c>
      <c r="F259" s="242" t="s">
        <v>615</v>
      </c>
      <c r="G259" s="243" t="s">
        <v>165</v>
      </c>
      <c r="H259" s="244">
        <v>24</v>
      </c>
      <c r="I259" s="245"/>
      <c r="J259" s="246">
        <f>ROUND(I259*H259,2)</f>
        <v>0</v>
      </c>
      <c r="K259" s="247"/>
      <c r="L259" s="248"/>
      <c r="M259" s="249" t="s">
        <v>1</v>
      </c>
      <c r="N259" s="250" t="s">
        <v>42</v>
      </c>
      <c r="O259" s="88"/>
      <c r="P259" s="236">
        <f>O259*H259</f>
        <v>0</v>
      </c>
      <c r="Q259" s="236">
        <v>0.00014999999999999999</v>
      </c>
      <c r="R259" s="236">
        <f>Q259*H259</f>
        <v>0.0035999999999999999</v>
      </c>
      <c r="S259" s="236">
        <v>0</v>
      </c>
      <c r="T259" s="23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8" t="s">
        <v>227</v>
      </c>
      <c r="AT259" s="238" t="s">
        <v>130</v>
      </c>
      <c r="AU259" s="238" t="s">
        <v>128</v>
      </c>
      <c r="AY259" s="14" t="s">
        <v>121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4" t="s">
        <v>128</v>
      </c>
      <c r="BK259" s="239">
        <f>ROUND(I259*H259,2)</f>
        <v>0</v>
      </c>
      <c r="BL259" s="14" t="s">
        <v>196</v>
      </c>
      <c r="BM259" s="238" t="s">
        <v>616</v>
      </c>
    </row>
    <row r="260" s="12" customFormat="1" ht="22.8" customHeight="1">
      <c r="A260" s="12"/>
      <c r="B260" s="210"/>
      <c r="C260" s="211"/>
      <c r="D260" s="212" t="s">
        <v>75</v>
      </c>
      <c r="E260" s="224" t="s">
        <v>617</v>
      </c>
      <c r="F260" s="224" t="s">
        <v>618</v>
      </c>
      <c r="G260" s="211"/>
      <c r="H260" s="211"/>
      <c r="I260" s="214"/>
      <c r="J260" s="225">
        <f>BK260</f>
        <v>0</v>
      </c>
      <c r="K260" s="211"/>
      <c r="L260" s="216"/>
      <c r="M260" s="217"/>
      <c r="N260" s="218"/>
      <c r="O260" s="218"/>
      <c r="P260" s="219">
        <f>SUM(P261:P293)</f>
        <v>0</v>
      </c>
      <c r="Q260" s="218"/>
      <c r="R260" s="219">
        <f>SUM(R261:R293)</f>
        <v>0.91639000000000026</v>
      </c>
      <c r="S260" s="218"/>
      <c r="T260" s="220">
        <f>SUM(T261:T293)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21" t="s">
        <v>128</v>
      </c>
      <c r="AT260" s="222" t="s">
        <v>75</v>
      </c>
      <c r="AU260" s="222" t="s">
        <v>81</v>
      </c>
      <c r="AY260" s="221" t="s">
        <v>121</v>
      </c>
      <c r="BK260" s="223">
        <f>SUM(BK261:BK293)</f>
        <v>0</v>
      </c>
    </row>
    <row r="261" s="2" customFormat="1" ht="16.5" customHeight="1">
      <c r="A261" s="35"/>
      <c r="B261" s="36"/>
      <c r="C261" s="226" t="s">
        <v>619</v>
      </c>
      <c r="D261" s="226" t="s">
        <v>123</v>
      </c>
      <c r="E261" s="227" t="s">
        <v>620</v>
      </c>
      <c r="F261" s="228" t="s">
        <v>621</v>
      </c>
      <c r="G261" s="229" t="s">
        <v>219</v>
      </c>
      <c r="H261" s="230">
        <v>48</v>
      </c>
      <c r="I261" s="231"/>
      <c r="J261" s="232">
        <f>ROUND(I261*H261,2)</f>
        <v>0</v>
      </c>
      <c r="K261" s="233"/>
      <c r="L261" s="41"/>
      <c r="M261" s="234" t="s">
        <v>1</v>
      </c>
      <c r="N261" s="235" t="s">
        <v>42</v>
      </c>
      <c r="O261" s="88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8" t="s">
        <v>196</v>
      </c>
      <c r="AT261" s="238" t="s">
        <v>123</v>
      </c>
      <c r="AU261" s="238" t="s">
        <v>128</v>
      </c>
      <c r="AY261" s="14" t="s">
        <v>121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4" t="s">
        <v>128</v>
      </c>
      <c r="BK261" s="239">
        <f>ROUND(I261*H261,2)</f>
        <v>0</v>
      </c>
      <c r="BL261" s="14" t="s">
        <v>196</v>
      </c>
      <c r="BM261" s="238" t="s">
        <v>622</v>
      </c>
    </row>
    <row r="262" s="2" customFormat="1" ht="24" customHeight="1">
      <c r="A262" s="35"/>
      <c r="B262" s="36"/>
      <c r="C262" s="226" t="s">
        <v>623</v>
      </c>
      <c r="D262" s="226" t="s">
        <v>123</v>
      </c>
      <c r="E262" s="227" t="s">
        <v>624</v>
      </c>
      <c r="F262" s="228" t="s">
        <v>625</v>
      </c>
      <c r="G262" s="229" t="s">
        <v>149</v>
      </c>
      <c r="H262" s="230">
        <v>330</v>
      </c>
      <c r="I262" s="231"/>
      <c r="J262" s="232">
        <f>ROUND(I262*H262,2)</f>
        <v>0</v>
      </c>
      <c r="K262" s="233"/>
      <c r="L262" s="41"/>
      <c r="M262" s="234" t="s">
        <v>1</v>
      </c>
      <c r="N262" s="235" t="s">
        <v>42</v>
      </c>
      <c r="O262" s="88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8" t="s">
        <v>196</v>
      </c>
      <c r="AT262" s="238" t="s">
        <v>123</v>
      </c>
      <c r="AU262" s="238" t="s">
        <v>128</v>
      </c>
      <c r="AY262" s="14" t="s">
        <v>121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4" t="s">
        <v>128</v>
      </c>
      <c r="BK262" s="239">
        <f>ROUND(I262*H262,2)</f>
        <v>0</v>
      </c>
      <c r="BL262" s="14" t="s">
        <v>196</v>
      </c>
      <c r="BM262" s="238" t="s">
        <v>626</v>
      </c>
    </row>
    <row r="263" s="2" customFormat="1" ht="16.5" customHeight="1">
      <c r="A263" s="35"/>
      <c r="B263" s="36"/>
      <c r="C263" s="240" t="s">
        <v>627</v>
      </c>
      <c r="D263" s="240" t="s">
        <v>130</v>
      </c>
      <c r="E263" s="241" t="s">
        <v>628</v>
      </c>
      <c r="F263" s="242" t="s">
        <v>629</v>
      </c>
      <c r="G263" s="243" t="s">
        <v>133</v>
      </c>
      <c r="H263" s="244">
        <v>315</v>
      </c>
      <c r="I263" s="245"/>
      <c r="J263" s="246">
        <f>ROUND(I263*H263,2)</f>
        <v>0</v>
      </c>
      <c r="K263" s="247"/>
      <c r="L263" s="248"/>
      <c r="M263" s="249" t="s">
        <v>1</v>
      </c>
      <c r="N263" s="250" t="s">
        <v>42</v>
      </c>
      <c r="O263" s="88"/>
      <c r="P263" s="236">
        <f>O263*H263</f>
        <v>0</v>
      </c>
      <c r="Q263" s="236">
        <v>0.001</v>
      </c>
      <c r="R263" s="236">
        <f>Q263*H263</f>
        <v>0.315</v>
      </c>
      <c r="S263" s="236">
        <v>0</v>
      </c>
      <c r="T263" s="23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8" t="s">
        <v>227</v>
      </c>
      <c r="AT263" s="238" t="s">
        <v>130</v>
      </c>
      <c r="AU263" s="238" t="s">
        <v>128</v>
      </c>
      <c r="AY263" s="14" t="s">
        <v>121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4" t="s">
        <v>128</v>
      </c>
      <c r="BK263" s="239">
        <f>ROUND(I263*H263,2)</f>
        <v>0</v>
      </c>
      <c r="BL263" s="14" t="s">
        <v>196</v>
      </c>
      <c r="BM263" s="238" t="s">
        <v>630</v>
      </c>
    </row>
    <row r="264" s="2" customFormat="1" ht="24" customHeight="1">
      <c r="A264" s="35"/>
      <c r="B264" s="36"/>
      <c r="C264" s="226" t="s">
        <v>631</v>
      </c>
      <c r="D264" s="226" t="s">
        <v>123</v>
      </c>
      <c r="E264" s="227" t="s">
        <v>632</v>
      </c>
      <c r="F264" s="228" t="s">
        <v>633</v>
      </c>
      <c r="G264" s="229" t="s">
        <v>149</v>
      </c>
      <c r="H264" s="230">
        <v>570</v>
      </c>
      <c r="I264" s="231"/>
      <c r="J264" s="232">
        <f>ROUND(I264*H264,2)</f>
        <v>0</v>
      </c>
      <c r="K264" s="233"/>
      <c r="L264" s="41"/>
      <c r="M264" s="234" t="s">
        <v>1</v>
      </c>
      <c r="N264" s="235" t="s">
        <v>42</v>
      </c>
      <c r="O264" s="88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38" t="s">
        <v>196</v>
      </c>
      <c r="AT264" s="238" t="s">
        <v>123</v>
      </c>
      <c r="AU264" s="238" t="s">
        <v>128</v>
      </c>
      <c r="AY264" s="14" t="s">
        <v>121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4" t="s">
        <v>128</v>
      </c>
      <c r="BK264" s="239">
        <f>ROUND(I264*H264,2)</f>
        <v>0</v>
      </c>
      <c r="BL264" s="14" t="s">
        <v>196</v>
      </c>
      <c r="BM264" s="238" t="s">
        <v>634</v>
      </c>
    </row>
    <row r="265" s="2" customFormat="1" ht="16.5" customHeight="1">
      <c r="A265" s="35"/>
      <c r="B265" s="36"/>
      <c r="C265" s="240" t="s">
        <v>635</v>
      </c>
      <c r="D265" s="240" t="s">
        <v>130</v>
      </c>
      <c r="E265" s="241" t="s">
        <v>636</v>
      </c>
      <c r="F265" s="242" t="s">
        <v>637</v>
      </c>
      <c r="G265" s="243" t="s">
        <v>133</v>
      </c>
      <c r="H265" s="244">
        <v>77</v>
      </c>
      <c r="I265" s="245"/>
      <c r="J265" s="246">
        <f>ROUND(I265*H265,2)</f>
        <v>0</v>
      </c>
      <c r="K265" s="247"/>
      <c r="L265" s="248"/>
      <c r="M265" s="249" t="s">
        <v>1</v>
      </c>
      <c r="N265" s="250" t="s">
        <v>42</v>
      </c>
      <c r="O265" s="88"/>
      <c r="P265" s="236">
        <f>O265*H265</f>
        <v>0</v>
      </c>
      <c r="Q265" s="236">
        <v>0.001</v>
      </c>
      <c r="R265" s="236">
        <f>Q265*H265</f>
        <v>0.076999999999999999</v>
      </c>
      <c r="S265" s="236">
        <v>0</v>
      </c>
      <c r="T265" s="23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8" t="s">
        <v>227</v>
      </c>
      <c r="AT265" s="238" t="s">
        <v>130</v>
      </c>
      <c r="AU265" s="238" t="s">
        <v>128</v>
      </c>
      <c r="AY265" s="14" t="s">
        <v>121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4" t="s">
        <v>128</v>
      </c>
      <c r="BK265" s="239">
        <f>ROUND(I265*H265,2)</f>
        <v>0</v>
      </c>
      <c r="BL265" s="14" t="s">
        <v>196</v>
      </c>
      <c r="BM265" s="238" t="s">
        <v>638</v>
      </c>
    </row>
    <row r="266" s="2" customFormat="1" ht="24" customHeight="1">
      <c r="A266" s="35"/>
      <c r="B266" s="36"/>
      <c r="C266" s="240" t="s">
        <v>639</v>
      </c>
      <c r="D266" s="240" t="s">
        <v>130</v>
      </c>
      <c r="E266" s="241" t="s">
        <v>640</v>
      </c>
      <c r="F266" s="242" t="s">
        <v>641</v>
      </c>
      <c r="G266" s="243" t="s">
        <v>165</v>
      </c>
      <c r="H266" s="244">
        <v>270</v>
      </c>
      <c r="I266" s="245"/>
      <c r="J266" s="246">
        <f>ROUND(I266*H266,2)</f>
        <v>0</v>
      </c>
      <c r="K266" s="247"/>
      <c r="L266" s="248"/>
      <c r="M266" s="249" t="s">
        <v>1</v>
      </c>
      <c r="N266" s="250" t="s">
        <v>42</v>
      </c>
      <c r="O266" s="88"/>
      <c r="P266" s="236">
        <f>O266*H266</f>
        <v>0</v>
      </c>
      <c r="Q266" s="236">
        <v>0.00021000000000000001</v>
      </c>
      <c r="R266" s="236">
        <f>Q266*H266</f>
        <v>0.0567</v>
      </c>
      <c r="S266" s="236">
        <v>0</v>
      </c>
      <c r="T266" s="23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38" t="s">
        <v>227</v>
      </c>
      <c r="AT266" s="238" t="s">
        <v>130</v>
      </c>
      <c r="AU266" s="238" t="s">
        <v>128</v>
      </c>
      <c r="AY266" s="14" t="s">
        <v>121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4" t="s">
        <v>128</v>
      </c>
      <c r="BK266" s="239">
        <f>ROUND(I266*H266,2)</f>
        <v>0</v>
      </c>
      <c r="BL266" s="14" t="s">
        <v>196</v>
      </c>
      <c r="BM266" s="238" t="s">
        <v>642</v>
      </c>
    </row>
    <row r="267" s="2" customFormat="1" ht="16.5" customHeight="1">
      <c r="A267" s="35"/>
      <c r="B267" s="36"/>
      <c r="C267" s="240" t="s">
        <v>386</v>
      </c>
      <c r="D267" s="240" t="s">
        <v>130</v>
      </c>
      <c r="E267" s="241" t="s">
        <v>643</v>
      </c>
      <c r="F267" s="242" t="s">
        <v>644</v>
      </c>
      <c r="G267" s="243" t="s">
        <v>165</v>
      </c>
      <c r="H267" s="244">
        <v>210</v>
      </c>
      <c r="I267" s="245"/>
      <c r="J267" s="246">
        <f>ROUND(I267*H267,2)</f>
        <v>0</v>
      </c>
      <c r="K267" s="247"/>
      <c r="L267" s="248"/>
      <c r="M267" s="249" t="s">
        <v>1</v>
      </c>
      <c r="N267" s="250" t="s">
        <v>42</v>
      </c>
      <c r="O267" s="88"/>
      <c r="P267" s="236">
        <f>O267*H267</f>
        <v>0</v>
      </c>
      <c r="Q267" s="236">
        <v>0.00013999999999999999</v>
      </c>
      <c r="R267" s="236">
        <f>Q267*H267</f>
        <v>0.029399999999999999</v>
      </c>
      <c r="S267" s="236">
        <v>0</v>
      </c>
      <c r="T267" s="23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8" t="s">
        <v>227</v>
      </c>
      <c r="AT267" s="238" t="s">
        <v>130</v>
      </c>
      <c r="AU267" s="238" t="s">
        <v>128</v>
      </c>
      <c r="AY267" s="14" t="s">
        <v>121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4" t="s">
        <v>128</v>
      </c>
      <c r="BK267" s="239">
        <f>ROUND(I267*H267,2)</f>
        <v>0</v>
      </c>
      <c r="BL267" s="14" t="s">
        <v>196</v>
      </c>
      <c r="BM267" s="238" t="s">
        <v>645</v>
      </c>
    </row>
    <row r="268" s="2" customFormat="1" ht="16.5" customHeight="1">
      <c r="A268" s="35"/>
      <c r="B268" s="36"/>
      <c r="C268" s="240" t="s">
        <v>646</v>
      </c>
      <c r="D268" s="240" t="s">
        <v>130</v>
      </c>
      <c r="E268" s="241" t="s">
        <v>647</v>
      </c>
      <c r="F268" s="242" t="s">
        <v>648</v>
      </c>
      <c r="G268" s="243" t="s">
        <v>165</v>
      </c>
      <c r="H268" s="244">
        <v>210</v>
      </c>
      <c r="I268" s="245"/>
      <c r="J268" s="246">
        <f>ROUND(I268*H268,2)</f>
        <v>0</v>
      </c>
      <c r="K268" s="247"/>
      <c r="L268" s="248"/>
      <c r="M268" s="249" t="s">
        <v>1</v>
      </c>
      <c r="N268" s="250" t="s">
        <v>42</v>
      </c>
      <c r="O268" s="88"/>
      <c r="P268" s="236">
        <f>O268*H268</f>
        <v>0</v>
      </c>
      <c r="Q268" s="236">
        <v>3.0000000000000001E-05</v>
      </c>
      <c r="R268" s="236">
        <f>Q268*H268</f>
        <v>0.0063</v>
      </c>
      <c r="S268" s="236">
        <v>0</v>
      </c>
      <c r="T268" s="23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8" t="s">
        <v>227</v>
      </c>
      <c r="AT268" s="238" t="s">
        <v>130</v>
      </c>
      <c r="AU268" s="238" t="s">
        <v>128</v>
      </c>
      <c r="AY268" s="14" t="s">
        <v>121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4" t="s">
        <v>128</v>
      </c>
      <c r="BK268" s="239">
        <f>ROUND(I268*H268,2)</f>
        <v>0</v>
      </c>
      <c r="BL268" s="14" t="s">
        <v>196</v>
      </c>
      <c r="BM268" s="238" t="s">
        <v>649</v>
      </c>
    </row>
    <row r="269" s="2" customFormat="1" ht="16.5" customHeight="1">
      <c r="A269" s="35"/>
      <c r="B269" s="36"/>
      <c r="C269" s="240" t="s">
        <v>650</v>
      </c>
      <c r="D269" s="240" t="s">
        <v>130</v>
      </c>
      <c r="E269" s="241" t="s">
        <v>651</v>
      </c>
      <c r="F269" s="242" t="s">
        <v>652</v>
      </c>
      <c r="G269" s="243" t="s">
        <v>653</v>
      </c>
      <c r="H269" s="244">
        <v>0.29999999999999999</v>
      </c>
      <c r="I269" s="245"/>
      <c r="J269" s="246">
        <f>ROUND(I269*H269,2)</f>
        <v>0</v>
      </c>
      <c r="K269" s="247"/>
      <c r="L269" s="248"/>
      <c r="M269" s="249" t="s">
        <v>1</v>
      </c>
      <c r="N269" s="250" t="s">
        <v>42</v>
      </c>
      <c r="O269" s="88"/>
      <c r="P269" s="236">
        <f>O269*H269</f>
        <v>0</v>
      </c>
      <c r="Q269" s="236">
        <v>0.0044000000000000003</v>
      </c>
      <c r="R269" s="236">
        <f>Q269*H269</f>
        <v>0.00132</v>
      </c>
      <c r="S269" s="236">
        <v>0</v>
      </c>
      <c r="T269" s="23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8" t="s">
        <v>227</v>
      </c>
      <c r="AT269" s="238" t="s">
        <v>130</v>
      </c>
      <c r="AU269" s="238" t="s">
        <v>128</v>
      </c>
      <c r="AY269" s="14" t="s">
        <v>121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4" t="s">
        <v>128</v>
      </c>
      <c r="BK269" s="239">
        <f>ROUND(I269*H269,2)</f>
        <v>0</v>
      </c>
      <c r="BL269" s="14" t="s">
        <v>196</v>
      </c>
      <c r="BM269" s="238" t="s">
        <v>654</v>
      </c>
    </row>
    <row r="270" s="2" customFormat="1" ht="16.5" customHeight="1">
      <c r="A270" s="35"/>
      <c r="B270" s="36"/>
      <c r="C270" s="240" t="s">
        <v>655</v>
      </c>
      <c r="D270" s="240" t="s">
        <v>130</v>
      </c>
      <c r="E270" s="241" t="s">
        <v>656</v>
      </c>
      <c r="F270" s="242" t="s">
        <v>657</v>
      </c>
      <c r="G270" s="243" t="s">
        <v>165</v>
      </c>
      <c r="H270" s="244">
        <v>9</v>
      </c>
      <c r="I270" s="245"/>
      <c r="J270" s="246">
        <f>ROUND(I270*H270,2)</f>
        <v>0</v>
      </c>
      <c r="K270" s="247"/>
      <c r="L270" s="248"/>
      <c r="M270" s="249" t="s">
        <v>1</v>
      </c>
      <c r="N270" s="250" t="s">
        <v>42</v>
      </c>
      <c r="O270" s="88"/>
      <c r="P270" s="236">
        <f>O270*H270</f>
        <v>0</v>
      </c>
      <c r="Q270" s="236">
        <v>0.0041000000000000003</v>
      </c>
      <c r="R270" s="236">
        <f>Q270*H270</f>
        <v>0.036900000000000002</v>
      </c>
      <c r="S270" s="236">
        <v>0</v>
      </c>
      <c r="T270" s="23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38" t="s">
        <v>227</v>
      </c>
      <c r="AT270" s="238" t="s">
        <v>130</v>
      </c>
      <c r="AU270" s="238" t="s">
        <v>128</v>
      </c>
      <c r="AY270" s="14" t="s">
        <v>121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4" t="s">
        <v>128</v>
      </c>
      <c r="BK270" s="239">
        <f>ROUND(I270*H270,2)</f>
        <v>0</v>
      </c>
      <c r="BL270" s="14" t="s">
        <v>196</v>
      </c>
      <c r="BM270" s="238" t="s">
        <v>658</v>
      </c>
    </row>
    <row r="271" s="2" customFormat="1" ht="16.5" customHeight="1">
      <c r="A271" s="35"/>
      <c r="B271" s="36"/>
      <c r="C271" s="226" t="s">
        <v>659</v>
      </c>
      <c r="D271" s="226" t="s">
        <v>123</v>
      </c>
      <c r="E271" s="227" t="s">
        <v>660</v>
      </c>
      <c r="F271" s="228" t="s">
        <v>661</v>
      </c>
      <c r="G271" s="229" t="s">
        <v>165</v>
      </c>
      <c r="H271" s="230">
        <v>9</v>
      </c>
      <c r="I271" s="231"/>
      <c r="J271" s="232">
        <f>ROUND(I271*H271,2)</f>
        <v>0</v>
      </c>
      <c r="K271" s="233"/>
      <c r="L271" s="41"/>
      <c r="M271" s="234" t="s">
        <v>1</v>
      </c>
      <c r="N271" s="235" t="s">
        <v>42</v>
      </c>
      <c r="O271" s="88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8" t="s">
        <v>196</v>
      </c>
      <c r="AT271" s="238" t="s">
        <v>123</v>
      </c>
      <c r="AU271" s="238" t="s">
        <v>128</v>
      </c>
      <c r="AY271" s="14" t="s">
        <v>121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4" t="s">
        <v>128</v>
      </c>
      <c r="BK271" s="239">
        <f>ROUND(I271*H271,2)</f>
        <v>0</v>
      </c>
      <c r="BL271" s="14" t="s">
        <v>196</v>
      </c>
      <c r="BM271" s="238" t="s">
        <v>662</v>
      </c>
    </row>
    <row r="272" s="2" customFormat="1" ht="16.5" customHeight="1">
      <c r="A272" s="35"/>
      <c r="B272" s="36"/>
      <c r="C272" s="240" t="s">
        <v>663</v>
      </c>
      <c r="D272" s="240" t="s">
        <v>130</v>
      </c>
      <c r="E272" s="241" t="s">
        <v>664</v>
      </c>
      <c r="F272" s="242" t="s">
        <v>665</v>
      </c>
      <c r="G272" s="243" t="s">
        <v>165</v>
      </c>
      <c r="H272" s="244">
        <v>9</v>
      </c>
      <c r="I272" s="245"/>
      <c r="J272" s="246">
        <f>ROUND(I272*H272,2)</f>
        <v>0</v>
      </c>
      <c r="K272" s="247"/>
      <c r="L272" s="248"/>
      <c r="M272" s="249" t="s">
        <v>1</v>
      </c>
      <c r="N272" s="250" t="s">
        <v>42</v>
      </c>
      <c r="O272" s="88"/>
      <c r="P272" s="236">
        <f>O272*H272</f>
        <v>0</v>
      </c>
      <c r="Q272" s="236">
        <v>0.0045500000000000002</v>
      </c>
      <c r="R272" s="236">
        <f>Q272*H272</f>
        <v>0.04095</v>
      </c>
      <c r="S272" s="236">
        <v>0</v>
      </c>
      <c r="T272" s="23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38" t="s">
        <v>227</v>
      </c>
      <c r="AT272" s="238" t="s">
        <v>130</v>
      </c>
      <c r="AU272" s="238" t="s">
        <v>128</v>
      </c>
      <c r="AY272" s="14" t="s">
        <v>121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4" t="s">
        <v>128</v>
      </c>
      <c r="BK272" s="239">
        <f>ROUND(I272*H272,2)</f>
        <v>0</v>
      </c>
      <c r="BL272" s="14" t="s">
        <v>196</v>
      </c>
      <c r="BM272" s="238" t="s">
        <v>666</v>
      </c>
    </row>
    <row r="273" s="2" customFormat="1" ht="16.5" customHeight="1">
      <c r="A273" s="35"/>
      <c r="B273" s="36"/>
      <c r="C273" s="240" t="s">
        <v>667</v>
      </c>
      <c r="D273" s="240" t="s">
        <v>130</v>
      </c>
      <c r="E273" s="241" t="s">
        <v>668</v>
      </c>
      <c r="F273" s="242" t="s">
        <v>669</v>
      </c>
      <c r="G273" s="243" t="s">
        <v>165</v>
      </c>
      <c r="H273" s="244">
        <v>9</v>
      </c>
      <c r="I273" s="245"/>
      <c r="J273" s="246">
        <f>ROUND(I273*H273,2)</f>
        <v>0</v>
      </c>
      <c r="K273" s="247"/>
      <c r="L273" s="248"/>
      <c r="M273" s="249" t="s">
        <v>1</v>
      </c>
      <c r="N273" s="250" t="s">
        <v>42</v>
      </c>
      <c r="O273" s="88"/>
      <c r="P273" s="236">
        <f>O273*H273</f>
        <v>0</v>
      </c>
      <c r="Q273" s="236">
        <v>0.00020000000000000001</v>
      </c>
      <c r="R273" s="236">
        <f>Q273*H273</f>
        <v>0.0018000000000000002</v>
      </c>
      <c r="S273" s="236">
        <v>0</v>
      </c>
      <c r="T273" s="23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8" t="s">
        <v>227</v>
      </c>
      <c r="AT273" s="238" t="s">
        <v>130</v>
      </c>
      <c r="AU273" s="238" t="s">
        <v>128</v>
      </c>
      <c r="AY273" s="14" t="s">
        <v>121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4" t="s">
        <v>128</v>
      </c>
      <c r="BK273" s="239">
        <f>ROUND(I273*H273,2)</f>
        <v>0</v>
      </c>
      <c r="BL273" s="14" t="s">
        <v>196</v>
      </c>
      <c r="BM273" s="238" t="s">
        <v>670</v>
      </c>
    </row>
    <row r="274" s="2" customFormat="1" ht="16.5" customHeight="1">
      <c r="A274" s="35"/>
      <c r="B274" s="36"/>
      <c r="C274" s="240" t="s">
        <v>671</v>
      </c>
      <c r="D274" s="240" t="s">
        <v>130</v>
      </c>
      <c r="E274" s="241" t="s">
        <v>672</v>
      </c>
      <c r="F274" s="242" t="s">
        <v>673</v>
      </c>
      <c r="G274" s="243" t="s">
        <v>165</v>
      </c>
      <c r="H274" s="244">
        <v>9</v>
      </c>
      <c r="I274" s="245"/>
      <c r="J274" s="246">
        <f>ROUND(I274*H274,2)</f>
        <v>0</v>
      </c>
      <c r="K274" s="247"/>
      <c r="L274" s="248"/>
      <c r="M274" s="249" t="s">
        <v>1</v>
      </c>
      <c r="N274" s="250" t="s">
        <v>42</v>
      </c>
      <c r="O274" s="88"/>
      <c r="P274" s="236">
        <f>O274*H274</f>
        <v>0</v>
      </c>
      <c r="Q274" s="236">
        <v>0.00025000000000000001</v>
      </c>
      <c r="R274" s="236">
        <f>Q274*H274</f>
        <v>0.0022500000000000003</v>
      </c>
      <c r="S274" s="236">
        <v>0</v>
      </c>
      <c r="T274" s="23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8" t="s">
        <v>227</v>
      </c>
      <c r="AT274" s="238" t="s">
        <v>130</v>
      </c>
      <c r="AU274" s="238" t="s">
        <v>128</v>
      </c>
      <c r="AY274" s="14" t="s">
        <v>121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4" t="s">
        <v>128</v>
      </c>
      <c r="BK274" s="239">
        <f>ROUND(I274*H274,2)</f>
        <v>0</v>
      </c>
      <c r="BL274" s="14" t="s">
        <v>196</v>
      </c>
      <c r="BM274" s="238" t="s">
        <v>674</v>
      </c>
    </row>
    <row r="275" s="2" customFormat="1" ht="16.5" customHeight="1">
      <c r="A275" s="35"/>
      <c r="B275" s="36"/>
      <c r="C275" s="240" t="s">
        <v>675</v>
      </c>
      <c r="D275" s="240" t="s">
        <v>130</v>
      </c>
      <c r="E275" s="241" t="s">
        <v>676</v>
      </c>
      <c r="F275" s="242" t="s">
        <v>677</v>
      </c>
      <c r="G275" s="243" t="s">
        <v>165</v>
      </c>
      <c r="H275" s="244">
        <v>18</v>
      </c>
      <c r="I275" s="245"/>
      <c r="J275" s="246">
        <f>ROUND(I275*H275,2)</f>
        <v>0</v>
      </c>
      <c r="K275" s="247"/>
      <c r="L275" s="248"/>
      <c r="M275" s="249" t="s">
        <v>1</v>
      </c>
      <c r="N275" s="250" t="s">
        <v>42</v>
      </c>
      <c r="O275" s="88"/>
      <c r="P275" s="236">
        <f>O275*H275</f>
        <v>0</v>
      </c>
      <c r="Q275" s="236">
        <v>0.00025999999999999998</v>
      </c>
      <c r="R275" s="236">
        <f>Q275*H275</f>
        <v>0.0046799999999999993</v>
      </c>
      <c r="S275" s="236">
        <v>0</v>
      </c>
      <c r="T275" s="23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8" t="s">
        <v>227</v>
      </c>
      <c r="AT275" s="238" t="s">
        <v>130</v>
      </c>
      <c r="AU275" s="238" t="s">
        <v>128</v>
      </c>
      <c r="AY275" s="14" t="s">
        <v>121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4" t="s">
        <v>128</v>
      </c>
      <c r="BK275" s="239">
        <f>ROUND(I275*H275,2)</f>
        <v>0</v>
      </c>
      <c r="BL275" s="14" t="s">
        <v>196</v>
      </c>
      <c r="BM275" s="238" t="s">
        <v>678</v>
      </c>
    </row>
    <row r="276" s="2" customFormat="1" ht="24" customHeight="1">
      <c r="A276" s="35"/>
      <c r="B276" s="36"/>
      <c r="C276" s="226" t="s">
        <v>679</v>
      </c>
      <c r="D276" s="226" t="s">
        <v>123</v>
      </c>
      <c r="E276" s="227" t="s">
        <v>680</v>
      </c>
      <c r="F276" s="228" t="s">
        <v>681</v>
      </c>
      <c r="G276" s="229" t="s">
        <v>149</v>
      </c>
      <c r="H276" s="230">
        <v>150</v>
      </c>
      <c r="I276" s="231"/>
      <c r="J276" s="232">
        <f>ROUND(I276*H276,2)</f>
        <v>0</v>
      </c>
      <c r="K276" s="233"/>
      <c r="L276" s="41"/>
      <c r="M276" s="234" t="s">
        <v>1</v>
      </c>
      <c r="N276" s="235" t="s">
        <v>42</v>
      </c>
      <c r="O276" s="88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8" t="s">
        <v>196</v>
      </c>
      <c r="AT276" s="238" t="s">
        <v>123</v>
      </c>
      <c r="AU276" s="238" t="s">
        <v>128</v>
      </c>
      <c r="AY276" s="14" t="s">
        <v>121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4" t="s">
        <v>128</v>
      </c>
      <c r="BK276" s="239">
        <f>ROUND(I276*H276,2)</f>
        <v>0</v>
      </c>
      <c r="BL276" s="14" t="s">
        <v>196</v>
      </c>
      <c r="BM276" s="238" t="s">
        <v>682</v>
      </c>
    </row>
    <row r="277" s="2" customFormat="1" ht="16.5" customHeight="1">
      <c r="A277" s="35"/>
      <c r="B277" s="36"/>
      <c r="C277" s="240" t="s">
        <v>683</v>
      </c>
      <c r="D277" s="240" t="s">
        <v>130</v>
      </c>
      <c r="E277" s="241" t="s">
        <v>684</v>
      </c>
      <c r="F277" s="242" t="s">
        <v>685</v>
      </c>
      <c r="G277" s="243" t="s">
        <v>133</v>
      </c>
      <c r="H277" s="244">
        <v>32</v>
      </c>
      <c r="I277" s="245"/>
      <c r="J277" s="246">
        <f>ROUND(I277*H277,2)</f>
        <v>0</v>
      </c>
      <c r="K277" s="247"/>
      <c r="L277" s="248"/>
      <c r="M277" s="249" t="s">
        <v>1</v>
      </c>
      <c r="N277" s="250" t="s">
        <v>42</v>
      </c>
      <c r="O277" s="88"/>
      <c r="P277" s="236">
        <f>O277*H277</f>
        <v>0</v>
      </c>
      <c r="Q277" s="236">
        <v>0.001</v>
      </c>
      <c r="R277" s="236">
        <f>Q277*H277</f>
        <v>0.032000000000000001</v>
      </c>
      <c r="S277" s="236">
        <v>0</v>
      </c>
      <c r="T277" s="23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38" t="s">
        <v>227</v>
      </c>
      <c r="AT277" s="238" t="s">
        <v>130</v>
      </c>
      <c r="AU277" s="238" t="s">
        <v>128</v>
      </c>
      <c r="AY277" s="14" t="s">
        <v>121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4" t="s">
        <v>128</v>
      </c>
      <c r="BK277" s="239">
        <f>ROUND(I277*H277,2)</f>
        <v>0</v>
      </c>
      <c r="BL277" s="14" t="s">
        <v>196</v>
      </c>
      <c r="BM277" s="238" t="s">
        <v>686</v>
      </c>
    </row>
    <row r="278" s="2" customFormat="1" ht="16.5" customHeight="1">
      <c r="A278" s="35"/>
      <c r="B278" s="36"/>
      <c r="C278" s="226" t="s">
        <v>687</v>
      </c>
      <c r="D278" s="226" t="s">
        <v>123</v>
      </c>
      <c r="E278" s="227" t="s">
        <v>688</v>
      </c>
      <c r="F278" s="228" t="s">
        <v>689</v>
      </c>
      <c r="G278" s="229" t="s">
        <v>165</v>
      </c>
      <c r="H278" s="230">
        <v>60</v>
      </c>
      <c r="I278" s="231"/>
      <c r="J278" s="232">
        <f>ROUND(I278*H278,2)</f>
        <v>0</v>
      </c>
      <c r="K278" s="233"/>
      <c r="L278" s="41"/>
      <c r="M278" s="234" t="s">
        <v>1</v>
      </c>
      <c r="N278" s="235" t="s">
        <v>42</v>
      </c>
      <c r="O278" s="88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8" t="s">
        <v>196</v>
      </c>
      <c r="AT278" s="238" t="s">
        <v>123</v>
      </c>
      <c r="AU278" s="238" t="s">
        <v>128</v>
      </c>
      <c r="AY278" s="14" t="s">
        <v>121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4" t="s">
        <v>128</v>
      </c>
      <c r="BK278" s="239">
        <f>ROUND(I278*H278,2)</f>
        <v>0</v>
      </c>
      <c r="BL278" s="14" t="s">
        <v>196</v>
      </c>
      <c r="BM278" s="238" t="s">
        <v>690</v>
      </c>
    </row>
    <row r="279" s="2" customFormat="1" ht="16.5" customHeight="1">
      <c r="A279" s="35"/>
      <c r="B279" s="36"/>
      <c r="C279" s="240" t="s">
        <v>691</v>
      </c>
      <c r="D279" s="240" t="s">
        <v>130</v>
      </c>
      <c r="E279" s="241" t="s">
        <v>692</v>
      </c>
      <c r="F279" s="242" t="s">
        <v>693</v>
      </c>
      <c r="G279" s="243" t="s">
        <v>165</v>
      </c>
      <c r="H279" s="244">
        <v>60</v>
      </c>
      <c r="I279" s="245"/>
      <c r="J279" s="246">
        <f>ROUND(I279*H279,2)</f>
        <v>0</v>
      </c>
      <c r="K279" s="247"/>
      <c r="L279" s="248"/>
      <c r="M279" s="249" t="s">
        <v>1</v>
      </c>
      <c r="N279" s="250" t="s">
        <v>42</v>
      </c>
      <c r="O279" s="88"/>
      <c r="P279" s="236">
        <f>O279*H279</f>
        <v>0</v>
      </c>
      <c r="Q279" s="236">
        <v>0.00023000000000000001</v>
      </c>
      <c r="R279" s="236">
        <f>Q279*H279</f>
        <v>0.0138</v>
      </c>
      <c r="S279" s="236">
        <v>0</v>
      </c>
      <c r="T279" s="23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8" t="s">
        <v>227</v>
      </c>
      <c r="AT279" s="238" t="s">
        <v>130</v>
      </c>
      <c r="AU279" s="238" t="s">
        <v>128</v>
      </c>
      <c r="AY279" s="14" t="s">
        <v>121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4" t="s">
        <v>128</v>
      </c>
      <c r="BK279" s="239">
        <f>ROUND(I279*H279,2)</f>
        <v>0</v>
      </c>
      <c r="BL279" s="14" t="s">
        <v>196</v>
      </c>
      <c r="BM279" s="238" t="s">
        <v>694</v>
      </c>
    </row>
    <row r="280" s="2" customFormat="1" ht="16.5" customHeight="1">
      <c r="A280" s="35"/>
      <c r="B280" s="36"/>
      <c r="C280" s="226" t="s">
        <v>695</v>
      </c>
      <c r="D280" s="226" t="s">
        <v>123</v>
      </c>
      <c r="E280" s="227" t="s">
        <v>696</v>
      </c>
      <c r="F280" s="228" t="s">
        <v>697</v>
      </c>
      <c r="G280" s="229" t="s">
        <v>165</v>
      </c>
      <c r="H280" s="230">
        <v>102</v>
      </c>
      <c r="I280" s="231"/>
      <c r="J280" s="232">
        <f>ROUND(I280*H280,2)</f>
        <v>0</v>
      </c>
      <c r="K280" s="233"/>
      <c r="L280" s="41"/>
      <c r="M280" s="234" t="s">
        <v>1</v>
      </c>
      <c r="N280" s="235" t="s">
        <v>42</v>
      </c>
      <c r="O280" s="88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8" t="s">
        <v>196</v>
      </c>
      <c r="AT280" s="238" t="s">
        <v>123</v>
      </c>
      <c r="AU280" s="238" t="s">
        <v>128</v>
      </c>
      <c r="AY280" s="14" t="s">
        <v>121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4" t="s">
        <v>128</v>
      </c>
      <c r="BK280" s="239">
        <f>ROUND(I280*H280,2)</f>
        <v>0</v>
      </c>
      <c r="BL280" s="14" t="s">
        <v>196</v>
      </c>
      <c r="BM280" s="238" t="s">
        <v>698</v>
      </c>
    </row>
    <row r="281" s="2" customFormat="1" ht="16.5" customHeight="1">
      <c r="A281" s="35"/>
      <c r="B281" s="36"/>
      <c r="C281" s="240" t="s">
        <v>699</v>
      </c>
      <c r="D281" s="240" t="s">
        <v>130</v>
      </c>
      <c r="E281" s="241" t="s">
        <v>700</v>
      </c>
      <c r="F281" s="242" t="s">
        <v>701</v>
      </c>
      <c r="G281" s="243" t="s">
        <v>165</v>
      </c>
      <c r="H281" s="244">
        <v>30</v>
      </c>
      <c r="I281" s="245"/>
      <c r="J281" s="246">
        <f>ROUND(I281*H281,2)</f>
        <v>0</v>
      </c>
      <c r="K281" s="247"/>
      <c r="L281" s="248"/>
      <c r="M281" s="249" t="s">
        <v>1</v>
      </c>
      <c r="N281" s="250" t="s">
        <v>42</v>
      </c>
      <c r="O281" s="88"/>
      <c r="P281" s="236">
        <f>O281*H281</f>
        <v>0</v>
      </c>
      <c r="Q281" s="236">
        <v>0.00012999999999999999</v>
      </c>
      <c r="R281" s="236">
        <f>Q281*H281</f>
        <v>0.0038999999999999998</v>
      </c>
      <c r="S281" s="236">
        <v>0</v>
      </c>
      <c r="T281" s="23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38" t="s">
        <v>227</v>
      </c>
      <c r="AT281" s="238" t="s">
        <v>130</v>
      </c>
      <c r="AU281" s="238" t="s">
        <v>128</v>
      </c>
      <c r="AY281" s="14" t="s">
        <v>121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4" t="s">
        <v>128</v>
      </c>
      <c r="BK281" s="239">
        <f>ROUND(I281*H281,2)</f>
        <v>0</v>
      </c>
      <c r="BL281" s="14" t="s">
        <v>196</v>
      </c>
      <c r="BM281" s="238" t="s">
        <v>702</v>
      </c>
    </row>
    <row r="282" s="2" customFormat="1" ht="16.5" customHeight="1">
      <c r="A282" s="35"/>
      <c r="B282" s="36"/>
      <c r="C282" s="240" t="s">
        <v>703</v>
      </c>
      <c r="D282" s="240" t="s">
        <v>130</v>
      </c>
      <c r="E282" s="241" t="s">
        <v>704</v>
      </c>
      <c r="F282" s="242" t="s">
        <v>705</v>
      </c>
      <c r="G282" s="243" t="s">
        <v>165</v>
      </c>
      <c r="H282" s="244">
        <v>21</v>
      </c>
      <c r="I282" s="245"/>
      <c r="J282" s="246">
        <f>ROUND(I282*H282,2)</f>
        <v>0</v>
      </c>
      <c r="K282" s="247"/>
      <c r="L282" s="248"/>
      <c r="M282" s="249" t="s">
        <v>1</v>
      </c>
      <c r="N282" s="250" t="s">
        <v>42</v>
      </c>
      <c r="O282" s="88"/>
      <c r="P282" s="236">
        <f>O282*H282</f>
        <v>0</v>
      </c>
      <c r="Q282" s="236">
        <v>0.00020000000000000001</v>
      </c>
      <c r="R282" s="236">
        <f>Q282*H282</f>
        <v>0.0042000000000000006</v>
      </c>
      <c r="S282" s="236">
        <v>0</v>
      </c>
      <c r="T282" s="23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38" t="s">
        <v>227</v>
      </c>
      <c r="AT282" s="238" t="s">
        <v>130</v>
      </c>
      <c r="AU282" s="238" t="s">
        <v>128</v>
      </c>
      <c r="AY282" s="14" t="s">
        <v>121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4" t="s">
        <v>128</v>
      </c>
      <c r="BK282" s="239">
        <f>ROUND(I282*H282,2)</f>
        <v>0</v>
      </c>
      <c r="BL282" s="14" t="s">
        <v>196</v>
      </c>
      <c r="BM282" s="238" t="s">
        <v>706</v>
      </c>
    </row>
    <row r="283" s="2" customFormat="1" ht="16.5" customHeight="1">
      <c r="A283" s="35"/>
      <c r="B283" s="36"/>
      <c r="C283" s="240" t="s">
        <v>707</v>
      </c>
      <c r="D283" s="240" t="s">
        <v>130</v>
      </c>
      <c r="E283" s="241" t="s">
        <v>708</v>
      </c>
      <c r="F283" s="242" t="s">
        <v>709</v>
      </c>
      <c r="G283" s="243" t="s">
        <v>165</v>
      </c>
      <c r="H283" s="244">
        <v>9</v>
      </c>
      <c r="I283" s="245"/>
      <c r="J283" s="246">
        <f>ROUND(I283*H283,2)</f>
        <v>0</v>
      </c>
      <c r="K283" s="247"/>
      <c r="L283" s="248"/>
      <c r="M283" s="249" t="s">
        <v>1</v>
      </c>
      <c r="N283" s="250" t="s">
        <v>42</v>
      </c>
      <c r="O283" s="88"/>
      <c r="P283" s="236">
        <f>O283*H283</f>
        <v>0</v>
      </c>
      <c r="Q283" s="236">
        <v>0.00042999999999999999</v>
      </c>
      <c r="R283" s="236">
        <f>Q283*H283</f>
        <v>0.0038699999999999997</v>
      </c>
      <c r="S283" s="236">
        <v>0</v>
      </c>
      <c r="T283" s="23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38" t="s">
        <v>227</v>
      </c>
      <c r="AT283" s="238" t="s">
        <v>130</v>
      </c>
      <c r="AU283" s="238" t="s">
        <v>128</v>
      </c>
      <c r="AY283" s="14" t="s">
        <v>121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4" t="s">
        <v>128</v>
      </c>
      <c r="BK283" s="239">
        <f>ROUND(I283*H283,2)</f>
        <v>0</v>
      </c>
      <c r="BL283" s="14" t="s">
        <v>196</v>
      </c>
      <c r="BM283" s="238" t="s">
        <v>710</v>
      </c>
    </row>
    <row r="284" s="2" customFormat="1" ht="24" customHeight="1">
      <c r="A284" s="35"/>
      <c r="B284" s="36"/>
      <c r="C284" s="240" t="s">
        <v>711</v>
      </c>
      <c r="D284" s="240" t="s">
        <v>130</v>
      </c>
      <c r="E284" s="241" t="s">
        <v>712</v>
      </c>
      <c r="F284" s="242" t="s">
        <v>713</v>
      </c>
      <c r="G284" s="243" t="s">
        <v>165</v>
      </c>
      <c r="H284" s="244">
        <v>21</v>
      </c>
      <c r="I284" s="245"/>
      <c r="J284" s="246">
        <f>ROUND(I284*H284,2)</f>
        <v>0</v>
      </c>
      <c r="K284" s="247"/>
      <c r="L284" s="248"/>
      <c r="M284" s="249" t="s">
        <v>1</v>
      </c>
      <c r="N284" s="250" t="s">
        <v>42</v>
      </c>
      <c r="O284" s="88"/>
      <c r="P284" s="236">
        <f>O284*H284</f>
        <v>0</v>
      </c>
      <c r="Q284" s="236">
        <v>0.00069999999999999999</v>
      </c>
      <c r="R284" s="236">
        <f>Q284*H284</f>
        <v>0.0147</v>
      </c>
      <c r="S284" s="236">
        <v>0</v>
      </c>
      <c r="T284" s="23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38" t="s">
        <v>227</v>
      </c>
      <c r="AT284" s="238" t="s">
        <v>130</v>
      </c>
      <c r="AU284" s="238" t="s">
        <v>128</v>
      </c>
      <c r="AY284" s="14" t="s">
        <v>121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4" t="s">
        <v>128</v>
      </c>
      <c r="BK284" s="239">
        <f>ROUND(I284*H284,2)</f>
        <v>0</v>
      </c>
      <c r="BL284" s="14" t="s">
        <v>196</v>
      </c>
      <c r="BM284" s="238" t="s">
        <v>714</v>
      </c>
    </row>
    <row r="285" s="2" customFormat="1" ht="24" customHeight="1">
      <c r="A285" s="35"/>
      <c r="B285" s="36"/>
      <c r="C285" s="240" t="s">
        <v>715</v>
      </c>
      <c r="D285" s="240" t="s">
        <v>130</v>
      </c>
      <c r="E285" s="241" t="s">
        <v>716</v>
      </c>
      <c r="F285" s="242" t="s">
        <v>717</v>
      </c>
      <c r="G285" s="243" t="s">
        <v>165</v>
      </c>
      <c r="H285" s="244">
        <v>21</v>
      </c>
      <c r="I285" s="245"/>
      <c r="J285" s="246">
        <f>ROUND(I285*H285,2)</f>
        <v>0</v>
      </c>
      <c r="K285" s="247"/>
      <c r="L285" s="248"/>
      <c r="M285" s="249" t="s">
        <v>1</v>
      </c>
      <c r="N285" s="250" t="s">
        <v>42</v>
      </c>
      <c r="O285" s="88"/>
      <c r="P285" s="236">
        <f>O285*H285</f>
        <v>0</v>
      </c>
      <c r="Q285" s="236">
        <v>0.00069999999999999999</v>
      </c>
      <c r="R285" s="236">
        <f>Q285*H285</f>
        <v>0.0147</v>
      </c>
      <c r="S285" s="236">
        <v>0</v>
      </c>
      <c r="T285" s="23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8" t="s">
        <v>227</v>
      </c>
      <c r="AT285" s="238" t="s">
        <v>130</v>
      </c>
      <c r="AU285" s="238" t="s">
        <v>128</v>
      </c>
      <c r="AY285" s="14" t="s">
        <v>121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4" t="s">
        <v>128</v>
      </c>
      <c r="BK285" s="239">
        <f>ROUND(I285*H285,2)</f>
        <v>0</v>
      </c>
      <c r="BL285" s="14" t="s">
        <v>196</v>
      </c>
      <c r="BM285" s="238" t="s">
        <v>718</v>
      </c>
    </row>
    <row r="286" s="2" customFormat="1" ht="24" customHeight="1">
      <c r="A286" s="35"/>
      <c r="B286" s="36"/>
      <c r="C286" s="226" t="s">
        <v>719</v>
      </c>
      <c r="D286" s="226" t="s">
        <v>123</v>
      </c>
      <c r="E286" s="227" t="s">
        <v>720</v>
      </c>
      <c r="F286" s="228" t="s">
        <v>721</v>
      </c>
      <c r="G286" s="229" t="s">
        <v>165</v>
      </c>
      <c r="H286" s="230">
        <v>21</v>
      </c>
      <c r="I286" s="231"/>
      <c r="J286" s="232">
        <f>ROUND(I286*H286,2)</f>
        <v>0</v>
      </c>
      <c r="K286" s="233"/>
      <c r="L286" s="41"/>
      <c r="M286" s="234" t="s">
        <v>1</v>
      </c>
      <c r="N286" s="235" t="s">
        <v>42</v>
      </c>
      <c r="O286" s="88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38" t="s">
        <v>196</v>
      </c>
      <c r="AT286" s="238" t="s">
        <v>123</v>
      </c>
      <c r="AU286" s="238" t="s">
        <v>128</v>
      </c>
      <c r="AY286" s="14" t="s">
        <v>121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4" t="s">
        <v>128</v>
      </c>
      <c r="BK286" s="239">
        <f>ROUND(I286*H286,2)</f>
        <v>0</v>
      </c>
      <c r="BL286" s="14" t="s">
        <v>196</v>
      </c>
      <c r="BM286" s="238" t="s">
        <v>722</v>
      </c>
    </row>
    <row r="287" s="2" customFormat="1" ht="16.5" customHeight="1">
      <c r="A287" s="35"/>
      <c r="B287" s="36"/>
      <c r="C287" s="240" t="s">
        <v>723</v>
      </c>
      <c r="D287" s="240" t="s">
        <v>130</v>
      </c>
      <c r="E287" s="241" t="s">
        <v>724</v>
      </c>
      <c r="F287" s="242" t="s">
        <v>725</v>
      </c>
      <c r="G287" s="243" t="s">
        <v>165</v>
      </c>
      <c r="H287" s="244">
        <v>21</v>
      </c>
      <c r="I287" s="245"/>
      <c r="J287" s="246">
        <f>ROUND(I287*H287,2)</f>
        <v>0</v>
      </c>
      <c r="K287" s="247"/>
      <c r="L287" s="248"/>
      <c r="M287" s="249" t="s">
        <v>1</v>
      </c>
      <c r="N287" s="250" t="s">
        <v>42</v>
      </c>
      <c r="O287" s="88"/>
      <c r="P287" s="236">
        <f>O287*H287</f>
        <v>0</v>
      </c>
      <c r="Q287" s="236">
        <v>0.002</v>
      </c>
      <c r="R287" s="236">
        <f>Q287*H287</f>
        <v>0.042000000000000003</v>
      </c>
      <c r="S287" s="236">
        <v>0</v>
      </c>
      <c r="T287" s="23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38" t="s">
        <v>227</v>
      </c>
      <c r="AT287" s="238" t="s">
        <v>130</v>
      </c>
      <c r="AU287" s="238" t="s">
        <v>128</v>
      </c>
      <c r="AY287" s="14" t="s">
        <v>121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4" t="s">
        <v>128</v>
      </c>
      <c r="BK287" s="239">
        <f>ROUND(I287*H287,2)</f>
        <v>0</v>
      </c>
      <c r="BL287" s="14" t="s">
        <v>196</v>
      </c>
      <c r="BM287" s="238" t="s">
        <v>726</v>
      </c>
    </row>
    <row r="288" s="2" customFormat="1" ht="16.5" customHeight="1">
      <c r="A288" s="35"/>
      <c r="B288" s="36"/>
      <c r="C288" s="240" t="s">
        <v>727</v>
      </c>
      <c r="D288" s="240" t="s">
        <v>130</v>
      </c>
      <c r="E288" s="241" t="s">
        <v>728</v>
      </c>
      <c r="F288" s="242" t="s">
        <v>729</v>
      </c>
      <c r="G288" s="243" t="s">
        <v>165</v>
      </c>
      <c r="H288" s="244">
        <v>42</v>
      </c>
      <c r="I288" s="245"/>
      <c r="J288" s="246">
        <f>ROUND(I288*H288,2)</f>
        <v>0</v>
      </c>
      <c r="K288" s="247"/>
      <c r="L288" s="248"/>
      <c r="M288" s="249" t="s">
        <v>1</v>
      </c>
      <c r="N288" s="250" t="s">
        <v>42</v>
      </c>
      <c r="O288" s="88"/>
      <c r="P288" s="236">
        <f>O288*H288</f>
        <v>0</v>
      </c>
      <c r="Q288" s="236">
        <v>0.00032000000000000003</v>
      </c>
      <c r="R288" s="236">
        <f>Q288*H288</f>
        <v>0.013440000000000001</v>
      </c>
      <c r="S288" s="236">
        <v>0</v>
      </c>
      <c r="T288" s="23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38" t="s">
        <v>227</v>
      </c>
      <c r="AT288" s="238" t="s">
        <v>130</v>
      </c>
      <c r="AU288" s="238" t="s">
        <v>128</v>
      </c>
      <c r="AY288" s="14" t="s">
        <v>121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4" t="s">
        <v>128</v>
      </c>
      <c r="BK288" s="239">
        <f>ROUND(I288*H288,2)</f>
        <v>0</v>
      </c>
      <c r="BL288" s="14" t="s">
        <v>196</v>
      </c>
      <c r="BM288" s="238" t="s">
        <v>730</v>
      </c>
    </row>
    <row r="289" s="2" customFormat="1" ht="16.5" customHeight="1">
      <c r="A289" s="35"/>
      <c r="B289" s="36"/>
      <c r="C289" s="226" t="s">
        <v>731</v>
      </c>
      <c r="D289" s="226" t="s">
        <v>123</v>
      </c>
      <c r="E289" s="227" t="s">
        <v>732</v>
      </c>
      <c r="F289" s="228" t="s">
        <v>733</v>
      </c>
      <c r="G289" s="229" t="s">
        <v>165</v>
      </c>
      <c r="H289" s="230">
        <v>30</v>
      </c>
      <c r="I289" s="231"/>
      <c r="J289" s="232">
        <f>ROUND(I289*H289,2)</f>
        <v>0</v>
      </c>
      <c r="K289" s="233"/>
      <c r="L289" s="41"/>
      <c r="M289" s="234" t="s">
        <v>1</v>
      </c>
      <c r="N289" s="235" t="s">
        <v>42</v>
      </c>
      <c r="O289" s="88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38" t="s">
        <v>196</v>
      </c>
      <c r="AT289" s="238" t="s">
        <v>123</v>
      </c>
      <c r="AU289" s="238" t="s">
        <v>128</v>
      </c>
      <c r="AY289" s="14" t="s">
        <v>121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4" t="s">
        <v>128</v>
      </c>
      <c r="BK289" s="239">
        <f>ROUND(I289*H289,2)</f>
        <v>0</v>
      </c>
      <c r="BL289" s="14" t="s">
        <v>196</v>
      </c>
      <c r="BM289" s="238" t="s">
        <v>734</v>
      </c>
    </row>
    <row r="290" s="2" customFormat="1" ht="16.5" customHeight="1">
      <c r="A290" s="35"/>
      <c r="B290" s="36"/>
      <c r="C290" s="240" t="s">
        <v>735</v>
      </c>
      <c r="D290" s="240" t="s">
        <v>130</v>
      </c>
      <c r="E290" s="241" t="s">
        <v>736</v>
      </c>
      <c r="F290" s="242" t="s">
        <v>737</v>
      </c>
      <c r="G290" s="243" t="s">
        <v>165</v>
      </c>
      <c r="H290" s="244">
        <v>30</v>
      </c>
      <c r="I290" s="245"/>
      <c r="J290" s="246">
        <f>ROUND(I290*H290,2)</f>
        <v>0</v>
      </c>
      <c r="K290" s="247"/>
      <c r="L290" s="248"/>
      <c r="M290" s="249" t="s">
        <v>1</v>
      </c>
      <c r="N290" s="250" t="s">
        <v>42</v>
      </c>
      <c r="O290" s="88"/>
      <c r="P290" s="236">
        <f>O290*H290</f>
        <v>0</v>
      </c>
      <c r="Q290" s="236">
        <v>1.0000000000000001E-05</v>
      </c>
      <c r="R290" s="236">
        <f>Q290*H290</f>
        <v>0.00030000000000000003</v>
      </c>
      <c r="S290" s="236">
        <v>0</v>
      </c>
      <c r="T290" s="23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38" t="s">
        <v>227</v>
      </c>
      <c r="AT290" s="238" t="s">
        <v>130</v>
      </c>
      <c r="AU290" s="238" t="s">
        <v>128</v>
      </c>
      <c r="AY290" s="14" t="s">
        <v>121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4" t="s">
        <v>128</v>
      </c>
      <c r="BK290" s="239">
        <f>ROUND(I290*H290,2)</f>
        <v>0</v>
      </c>
      <c r="BL290" s="14" t="s">
        <v>196</v>
      </c>
      <c r="BM290" s="238" t="s">
        <v>738</v>
      </c>
    </row>
    <row r="291" s="2" customFormat="1" ht="16.5" customHeight="1">
      <c r="A291" s="35"/>
      <c r="B291" s="36"/>
      <c r="C291" s="226" t="s">
        <v>739</v>
      </c>
      <c r="D291" s="226" t="s">
        <v>123</v>
      </c>
      <c r="E291" s="227" t="s">
        <v>740</v>
      </c>
      <c r="F291" s="228" t="s">
        <v>741</v>
      </c>
      <c r="G291" s="229" t="s">
        <v>165</v>
      </c>
      <c r="H291" s="230">
        <v>3</v>
      </c>
      <c r="I291" s="231"/>
      <c r="J291" s="232">
        <f>ROUND(I291*H291,2)</f>
        <v>0</v>
      </c>
      <c r="K291" s="233"/>
      <c r="L291" s="41"/>
      <c r="M291" s="234" t="s">
        <v>1</v>
      </c>
      <c r="N291" s="235" t="s">
        <v>42</v>
      </c>
      <c r="O291" s="88"/>
      <c r="P291" s="236">
        <f>O291*H291</f>
        <v>0</v>
      </c>
      <c r="Q291" s="236">
        <v>0</v>
      </c>
      <c r="R291" s="236">
        <f>Q291*H291</f>
        <v>0</v>
      </c>
      <c r="S291" s="236">
        <v>0</v>
      </c>
      <c r="T291" s="23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38" t="s">
        <v>382</v>
      </c>
      <c r="AT291" s="238" t="s">
        <v>123</v>
      </c>
      <c r="AU291" s="238" t="s">
        <v>128</v>
      </c>
      <c r="AY291" s="14" t="s">
        <v>121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4" t="s">
        <v>128</v>
      </c>
      <c r="BK291" s="239">
        <f>ROUND(I291*H291,2)</f>
        <v>0</v>
      </c>
      <c r="BL291" s="14" t="s">
        <v>382</v>
      </c>
      <c r="BM291" s="238" t="s">
        <v>742</v>
      </c>
    </row>
    <row r="292" s="2" customFormat="1" ht="16.5" customHeight="1">
      <c r="A292" s="35"/>
      <c r="B292" s="36"/>
      <c r="C292" s="226" t="s">
        <v>743</v>
      </c>
      <c r="D292" s="226" t="s">
        <v>123</v>
      </c>
      <c r="E292" s="227" t="s">
        <v>744</v>
      </c>
      <c r="F292" s="228" t="s">
        <v>745</v>
      </c>
      <c r="G292" s="229" t="s">
        <v>165</v>
      </c>
      <c r="H292" s="230">
        <v>21</v>
      </c>
      <c r="I292" s="231"/>
      <c r="J292" s="232">
        <f>ROUND(I292*H292,2)</f>
        <v>0</v>
      </c>
      <c r="K292" s="233"/>
      <c r="L292" s="41"/>
      <c r="M292" s="234" t="s">
        <v>1</v>
      </c>
      <c r="N292" s="235" t="s">
        <v>42</v>
      </c>
      <c r="O292" s="88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38" t="s">
        <v>196</v>
      </c>
      <c r="AT292" s="238" t="s">
        <v>123</v>
      </c>
      <c r="AU292" s="238" t="s">
        <v>128</v>
      </c>
      <c r="AY292" s="14" t="s">
        <v>121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4" t="s">
        <v>128</v>
      </c>
      <c r="BK292" s="239">
        <f>ROUND(I292*H292,2)</f>
        <v>0</v>
      </c>
      <c r="BL292" s="14" t="s">
        <v>196</v>
      </c>
      <c r="BM292" s="238" t="s">
        <v>746</v>
      </c>
    </row>
    <row r="293" s="2" customFormat="1" ht="16.5" customHeight="1">
      <c r="A293" s="35"/>
      <c r="B293" s="36"/>
      <c r="C293" s="240" t="s">
        <v>747</v>
      </c>
      <c r="D293" s="240" t="s">
        <v>130</v>
      </c>
      <c r="E293" s="241" t="s">
        <v>748</v>
      </c>
      <c r="F293" s="242" t="s">
        <v>749</v>
      </c>
      <c r="G293" s="243" t="s">
        <v>165</v>
      </c>
      <c r="H293" s="244">
        <v>21</v>
      </c>
      <c r="I293" s="245"/>
      <c r="J293" s="246">
        <f>ROUND(I293*H293,2)</f>
        <v>0</v>
      </c>
      <c r="K293" s="247"/>
      <c r="L293" s="248"/>
      <c r="M293" s="249" t="s">
        <v>1</v>
      </c>
      <c r="N293" s="250" t="s">
        <v>42</v>
      </c>
      <c r="O293" s="88"/>
      <c r="P293" s="236">
        <f>O293*H293</f>
        <v>0</v>
      </c>
      <c r="Q293" s="236">
        <v>0.00958</v>
      </c>
      <c r="R293" s="236">
        <f>Q293*H293</f>
        <v>0.20118</v>
      </c>
      <c r="S293" s="236">
        <v>0</v>
      </c>
      <c r="T293" s="23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38" t="s">
        <v>227</v>
      </c>
      <c r="AT293" s="238" t="s">
        <v>130</v>
      </c>
      <c r="AU293" s="238" t="s">
        <v>128</v>
      </c>
      <c r="AY293" s="14" t="s">
        <v>121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4" t="s">
        <v>128</v>
      </c>
      <c r="BK293" s="239">
        <f>ROUND(I293*H293,2)</f>
        <v>0</v>
      </c>
      <c r="BL293" s="14" t="s">
        <v>196</v>
      </c>
      <c r="BM293" s="238" t="s">
        <v>750</v>
      </c>
    </row>
    <row r="294" s="12" customFormat="1" ht="22.8" customHeight="1">
      <c r="A294" s="12"/>
      <c r="B294" s="210"/>
      <c r="C294" s="211"/>
      <c r="D294" s="212" t="s">
        <v>75</v>
      </c>
      <c r="E294" s="224" t="s">
        <v>751</v>
      </c>
      <c r="F294" s="224" t="s">
        <v>752</v>
      </c>
      <c r="G294" s="211"/>
      <c r="H294" s="211"/>
      <c r="I294" s="214"/>
      <c r="J294" s="225">
        <f>BK294</f>
        <v>0</v>
      </c>
      <c r="K294" s="211"/>
      <c r="L294" s="216"/>
      <c r="M294" s="217"/>
      <c r="N294" s="218"/>
      <c r="O294" s="218"/>
      <c r="P294" s="219">
        <f>SUM(P295:P310)</f>
        <v>0</v>
      </c>
      <c r="Q294" s="218"/>
      <c r="R294" s="219">
        <f>SUM(R295:R310)</f>
        <v>0.37828499999999998</v>
      </c>
      <c r="S294" s="218"/>
      <c r="T294" s="220">
        <f>SUM(T295:T310)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1" t="s">
        <v>128</v>
      </c>
      <c r="AT294" s="222" t="s">
        <v>75</v>
      </c>
      <c r="AU294" s="222" t="s">
        <v>81</v>
      </c>
      <c r="AY294" s="221" t="s">
        <v>121</v>
      </c>
      <c r="BK294" s="223">
        <f>SUM(BK295:BK310)</f>
        <v>0</v>
      </c>
    </row>
    <row r="295" s="2" customFormat="1" ht="16.5" customHeight="1">
      <c r="A295" s="35"/>
      <c r="B295" s="36"/>
      <c r="C295" s="226" t="s">
        <v>753</v>
      </c>
      <c r="D295" s="226" t="s">
        <v>123</v>
      </c>
      <c r="E295" s="227" t="s">
        <v>754</v>
      </c>
      <c r="F295" s="228" t="s">
        <v>755</v>
      </c>
      <c r="G295" s="229" t="s">
        <v>756</v>
      </c>
      <c r="H295" s="230">
        <v>3</v>
      </c>
      <c r="I295" s="231"/>
      <c r="J295" s="232">
        <f>ROUND(I295*H295,2)</f>
        <v>0</v>
      </c>
      <c r="K295" s="233"/>
      <c r="L295" s="41"/>
      <c r="M295" s="234" t="s">
        <v>1</v>
      </c>
      <c r="N295" s="235" t="s">
        <v>42</v>
      </c>
      <c r="O295" s="88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38" t="s">
        <v>196</v>
      </c>
      <c r="AT295" s="238" t="s">
        <v>123</v>
      </c>
      <c r="AU295" s="238" t="s">
        <v>128</v>
      </c>
      <c r="AY295" s="14" t="s">
        <v>121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4" t="s">
        <v>128</v>
      </c>
      <c r="BK295" s="239">
        <f>ROUND(I295*H295,2)</f>
        <v>0</v>
      </c>
      <c r="BL295" s="14" t="s">
        <v>196</v>
      </c>
      <c r="BM295" s="238" t="s">
        <v>757</v>
      </c>
    </row>
    <row r="296" s="2" customFormat="1" ht="16.5" customHeight="1">
      <c r="A296" s="35"/>
      <c r="B296" s="36"/>
      <c r="C296" s="240" t="s">
        <v>758</v>
      </c>
      <c r="D296" s="240" t="s">
        <v>130</v>
      </c>
      <c r="E296" s="241" t="s">
        <v>759</v>
      </c>
      <c r="F296" s="242" t="s">
        <v>760</v>
      </c>
      <c r="G296" s="243" t="s">
        <v>165</v>
      </c>
      <c r="H296" s="244">
        <v>24</v>
      </c>
      <c r="I296" s="245"/>
      <c r="J296" s="246">
        <f>ROUND(I296*H296,2)</f>
        <v>0</v>
      </c>
      <c r="K296" s="247"/>
      <c r="L296" s="248"/>
      <c r="M296" s="249" t="s">
        <v>1</v>
      </c>
      <c r="N296" s="250" t="s">
        <v>42</v>
      </c>
      <c r="O296" s="88"/>
      <c r="P296" s="236">
        <f>O296*H296</f>
        <v>0</v>
      </c>
      <c r="Q296" s="236">
        <v>0.00044999999999999999</v>
      </c>
      <c r="R296" s="236">
        <f>Q296*H296</f>
        <v>0.010800000000000001</v>
      </c>
      <c r="S296" s="236">
        <v>0</v>
      </c>
      <c r="T296" s="23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38" t="s">
        <v>227</v>
      </c>
      <c r="AT296" s="238" t="s">
        <v>130</v>
      </c>
      <c r="AU296" s="238" t="s">
        <v>128</v>
      </c>
      <c r="AY296" s="14" t="s">
        <v>121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4" t="s">
        <v>128</v>
      </c>
      <c r="BK296" s="239">
        <f>ROUND(I296*H296,2)</f>
        <v>0</v>
      </c>
      <c r="BL296" s="14" t="s">
        <v>196</v>
      </c>
      <c r="BM296" s="238" t="s">
        <v>761</v>
      </c>
    </row>
    <row r="297" s="2" customFormat="1" ht="16.5" customHeight="1">
      <c r="A297" s="35"/>
      <c r="B297" s="36"/>
      <c r="C297" s="240" t="s">
        <v>762</v>
      </c>
      <c r="D297" s="240" t="s">
        <v>130</v>
      </c>
      <c r="E297" s="241" t="s">
        <v>763</v>
      </c>
      <c r="F297" s="242" t="s">
        <v>764</v>
      </c>
      <c r="G297" s="243" t="s">
        <v>165</v>
      </c>
      <c r="H297" s="244">
        <v>3</v>
      </c>
      <c r="I297" s="245"/>
      <c r="J297" s="246">
        <f>ROUND(I297*H297,2)</f>
        <v>0</v>
      </c>
      <c r="K297" s="247"/>
      <c r="L297" s="248"/>
      <c r="M297" s="249" t="s">
        <v>1</v>
      </c>
      <c r="N297" s="250" t="s">
        <v>42</v>
      </c>
      <c r="O297" s="88"/>
      <c r="P297" s="236">
        <f>O297*H297</f>
        <v>0</v>
      </c>
      <c r="Q297" s="236">
        <v>0.001</v>
      </c>
      <c r="R297" s="236">
        <f>Q297*H297</f>
        <v>0.0030000000000000001</v>
      </c>
      <c r="S297" s="236">
        <v>0</v>
      </c>
      <c r="T297" s="23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38" t="s">
        <v>227</v>
      </c>
      <c r="AT297" s="238" t="s">
        <v>130</v>
      </c>
      <c r="AU297" s="238" t="s">
        <v>128</v>
      </c>
      <c r="AY297" s="14" t="s">
        <v>121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4" t="s">
        <v>128</v>
      </c>
      <c r="BK297" s="239">
        <f>ROUND(I297*H297,2)</f>
        <v>0</v>
      </c>
      <c r="BL297" s="14" t="s">
        <v>196</v>
      </c>
      <c r="BM297" s="238" t="s">
        <v>765</v>
      </c>
    </row>
    <row r="298" s="2" customFormat="1" ht="16.5" customHeight="1">
      <c r="A298" s="35"/>
      <c r="B298" s="36"/>
      <c r="C298" s="240" t="s">
        <v>766</v>
      </c>
      <c r="D298" s="240" t="s">
        <v>130</v>
      </c>
      <c r="E298" s="241" t="s">
        <v>767</v>
      </c>
      <c r="F298" s="242" t="s">
        <v>768</v>
      </c>
      <c r="G298" s="243" t="s">
        <v>165</v>
      </c>
      <c r="H298" s="244">
        <v>3</v>
      </c>
      <c r="I298" s="245"/>
      <c r="J298" s="246">
        <f>ROUND(I298*H298,2)</f>
        <v>0</v>
      </c>
      <c r="K298" s="247"/>
      <c r="L298" s="248"/>
      <c r="M298" s="249" t="s">
        <v>1</v>
      </c>
      <c r="N298" s="250" t="s">
        <v>42</v>
      </c>
      <c r="O298" s="88"/>
      <c r="P298" s="236">
        <f>O298*H298</f>
        <v>0</v>
      </c>
      <c r="Q298" s="236">
        <v>0.000135</v>
      </c>
      <c r="R298" s="236">
        <f>Q298*H298</f>
        <v>0.00040499999999999998</v>
      </c>
      <c r="S298" s="236">
        <v>0</v>
      </c>
      <c r="T298" s="23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38" t="s">
        <v>227</v>
      </c>
      <c r="AT298" s="238" t="s">
        <v>130</v>
      </c>
      <c r="AU298" s="238" t="s">
        <v>128</v>
      </c>
      <c r="AY298" s="14" t="s">
        <v>121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4" t="s">
        <v>128</v>
      </c>
      <c r="BK298" s="239">
        <f>ROUND(I298*H298,2)</f>
        <v>0</v>
      </c>
      <c r="BL298" s="14" t="s">
        <v>196</v>
      </c>
      <c r="BM298" s="238" t="s">
        <v>769</v>
      </c>
    </row>
    <row r="299" s="2" customFormat="1" ht="48" customHeight="1">
      <c r="A299" s="35"/>
      <c r="B299" s="36"/>
      <c r="C299" s="240" t="s">
        <v>770</v>
      </c>
      <c r="D299" s="240" t="s">
        <v>130</v>
      </c>
      <c r="E299" s="241" t="s">
        <v>771</v>
      </c>
      <c r="F299" s="242" t="s">
        <v>772</v>
      </c>
      <c r="G299" s="243" t="s">
        <v>165</v>
      </c>
      <c r="H299" s="244">
        <v>3</v>
      </c>
      <c r="I299" s="245"/>
      <c r="J299" s="246">
        <f>ROUND(I299*H299,2)</f>
        <v>0</v>
      </c>
      <c r="K299" s="247"/>
      <c r="L299" s="248"/>
      <c r="M299" s="249" t="s">
        <v>1</v>
      </c>
      <c r="N299" s="250" t="s">
        <v>42</v>
      </c>
      <c r="O299" s="88"/>
      <c r="P299" s="236">
        <f>O299*H299</f>
        <v>0</v>
      </c>
      <c r="Q299" s="236">
        <v>0.0028</v>
      </c>
      <c r="R299" s="236">
        <f>Q299*H299</f>
        <v>0.0083999999999999995</v>
      </c>
      <c r="S299" s="236">
        <v>0</v>
      </c>
      <c r="T299" s="23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38" t="s">
        <v>227</v>
      </c>
      <c r="AT299" s="238" t="s">
        <v>130</v>
      </c>
      <c r="AU299" s="238" t="s">
        <v>128</v>
      </c>
      <c r="AY299" s="14" t="s">
        <v>121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4" t="s">
        <v>128</v>
      </c>
      <c r="BK299" s="239">
        <f>ROUND(I299*H299,2)</f>
        <v>0</v>
      </c>
      <c r="BL299" s="14" t="s">
        <v>196</v>
      </c>
      <c r="BM299" s="238" t="s">
        <v>773</v>
      </c>
    </row>
    <row r="300" s="2" customFormat="1" ht="16.5" customHeight="1">
      <c r="A300" s="35"/>
      <c r="B300" s="36"/>
      <c r="C300" s="240" t="s">
        <v>774</v>
      </c>
      <c r="D300" s="240" t="s">
        <v>130</v>
      </c>
      <c r="E300" s="241" t="s">
        <v>775</v>
      </c>
      <c r="F300" s="242" t="s">
        <v>776</v>
      </c>
      <c r="G300" s="243" t="s">
        <v>165</v>
      </c>
      <c r="H300" s="244">
        <v>30</v>
      </c>
      <c r="I300" s="245"/>
      <c r="J300" s="246">
        <f>ROUND(I300*H300,2)</f>
        <v>0</v>
      </c>
      <c r="K300" s="247"/>
      <c r="L300" s="248"/>
      <c r="M300" s="249" t="s">
        <v>1</v>
      </c>
      <c r="N300" s="250" t="s">
        <v>42</v>
      </c>
      <c r="O300" s="88"/>
      <c r="P300" s="236">
        <f>O300*H300</f>
        <v>0</v>
      </c>
      <c r="Q300" s="236">
        <v>0.0028</v>
      </c>
      <c r="R300" s="236">
        <f>Q300*H300</f>
        <v>0.084000000000000005</v>
      </c>
      <c r="S300" s="236">
        <v>0</v>
      </c>
      <c r="T300" s="23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38" t="s">
        <v>227</v>
      </c>
      <c r="AT300" s="238" t="s">
        <v>130</v>
      </c>
      <c r="AU300" s="238" t="s">
        <v>128</v>
      </c>
      <c r="AY300" s="14" t="s">
        <v>121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4" t="s">
        <v>128</v>
      </c>
      <c r="BK300" s="239">
        <f>ROUND(I300*H300,2)</f>
        <v>0</v>
      </c>
      <c r="BL300" s="14" t="s">
        <v>196</v>
      </c>
      <c r="BM300" s="238" t="s">
        <v>777</v>
      </c>
    </row>
    <row r="301" s="2" customFormat="1" ht="16.5" customHeight="1">
      <c r="A301" s="35"/>
      <c r="B301" s="36"/>
      <c r="C301" s="240" t="s">
        <v>778</v>
      </c>
      <c r="D301" s="240" t="s">
        <v>130</v>
      </c>
      <c r="E301" s="241" t="s">
        <v>779</v>
      </c>
      <c r="F301" s="242" t="s">
        <v>780</v>
      </c>
      <c r="G301" s="243" t="s">
        <v>165</v>
      </c>
      <c r="H301" s="244">
        <v>3</v>
      </c>
      <c r="I301" s="245"/>
      <c r="J301" s="246">
        <f>ROUND(I301*H301,2)</f>
        <v>0</v>
      </c>
      <c r="K301" s="247"/>
      <c r="L301" s="248"/>
      <c r="M301" s="249" t="s">
        <v>1</v>
      </c>
      <c r="N301" s="250" t="s">
        <v>42</v>
      </c>
      <c r="O301" s="88"/>
      <c r="P301" s="236">
        <f>O301*H301</f>
        <v>0</v>
      </c>
      <c r="Q301" s="236">
        <v>0.0028</v>
      </c>
      <c r="R301" s="236">
        <f>Q301*H301</f>
        <v>0.0083999999999999995</v>
      </c>
      <c r="S301" s="236">
        <v>0</v>
      </c>
      <c r="T301" s="23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38" t="s">
        <v>227</v>
      </c>
      <c r="AT301" s="238" t="s">
        <v>130</v>
      </c>
      <c r="AU301" s="238" t="s">
        <v>128</v>
      </c>
      <c r="AY301" s="14" t="s">
        <v>121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4" t="s">
        <v>128</v>
      </c>
      <c r="BK301" s="239">
        <f>ROUND(I301*H301,2)</f>
        <v>0</v>
      </c>
      <c r="BL301" s="14" t="s">
        <v>196</v>
      </c>
      <c r="BM301" s="238" t="s">
        <v>781</v>
      </c>
    </row>
    <row r="302" s="2" customFormat="1" ht="16.5" customHeight="1">
      <c r="A302" s="35"/>
      <c r="B302" s="36"/>
      <c r="C302" s="240" t="s">
        <v>782</v>
      </c>
      <c r="D302" s="240" t="s">
        <v>130</v>
      </c>
      <c r="E302" s="241" t="s">
        <v>783</v>
      </c>
      <c r="F302" s="242" t="s">
        <v>784</v>
      </c>
      <c r="G302" s="243" t="s">
        <v>165</v>
      </c>
      <c r="H302" s="244">
        <v>3</v>
      </c>
      <c r="I302" s="245"/>
      <c r="J302" s="246">
        <f>ROUND(I302*H302,2)</f>
        <v>0</v>
      </c>
      <c r="K302" s="247"/>
      <c r="L302" s="248"/>
      <c r="M302" s="249" t="s">
        <v>1</v>
      </c>
      <c r="N302" s="250" t="s">
        <v>42</v>
      </c>
      <c r="O302" s="88"/>
      <c r="P302" s="236">
        <f>O302*H302</f>
        <v>0</v>
      </c>
      <c r="Q302" s="236">
        <v>0.0028</v>
      </c>
      <c r="R302" s="236">
        <f>Q302*H302</f>
        <v>0.0083999999999999995</v>
      </c>
      <c r="S302" s="236">
        <v>0</v>
      </c>
      <c r="T302" s="23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38" t="s">
        <v>227</v>
      </c>
      <c r="AT302" s="238" t="s">
        <v>130</v>
      </c>
      <c r="AU302" s="238" t="s">
        <v>128</v>
      </c>
      <c r="AY302" s="14" t="s">
        <v>121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4" t="s">
        <v>128</v>
      </c>
      <c r="BK302" s="239">
        <f>ROUND(I302*H302,2)</f>
        <v>0</v>
      </c>
      <c r="BL302" s="14" t="s">
        <v>196</v>
      </c>
      <c r="BM302" s="238" t="s">
        <v>785</v>
      </c>
    </row>
    <row r="303" s="2" customFormat="1" ht="16.5" customHeight="1">
      <c r="A303" s="35"/>
      <c r="B303" s="36"/>
      <c r="C303" s="240" t="s">
        <v>786</v>
      </c>
      <c r="D303" s="240" t="s">
        <v>130</v>
      </c>
      <c r="E303" s="241" t="s">
        <v>787</v>
      </c>
      <c r="F303" s="242" t="s">
        <v>788</v>
      </c>
      <c r="G303" s="243" t="s">
        <v>165</v>
      </c>
      <c r="H303" s="244">
        <v>3</v>
      </c>
      <c r="I303" s="245"/>
      <c r="J303" s="246">
        <f>ROUND(I303*H303,2)</f>
        <v>0</v>
      </c>
      <c r="K303" s="247"/>
      <c r="L303" s="248"/>
      <c r="M303" s="249" t="s">
        <v>1</v>
      </c>
      <c r="N303" s="250" t="s">
        <v>42</v>
      </c>
      <c r="O303" s="88"/>
      <c r="P303" s="236">
        <f>O303*H303</f>
        <v>0</v>
      </c>
      <c r="Q303" s="236">
        <v>0.0028</v>
      </c>
      <c r="R303" s="236">
        <f>Q303*H303</f>
        <v>0.0083999999999999995</v>
      </c>
      <c r="S303" s="236">
        <v>0</v>
      </c>
      <c r="T303" s="23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38" t="s">
        <v>227</v>
      </c>
      <c r="AT303" s="238" t="s">
        <v>130</v>
      </c>
      <c r="AU303" s="238" t="s">
        <v>128</v>
      </c>
      <c r="AY303" s="14" t="s">
        <v>121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4" t="s">
        <v>128</v>
      </c>
      <c r="BK303" s="239">
        <f>ROUND(I303*H303,2)</f>
        <v>0</v>
      </c>
      <c r="BL303" s="14" t="s">
        <v>196</v>
      </c>
      <c r="BM303" s="238" t="s">
        <v>789</v>
      </c>
    </row>
    <row r="304" s="2" customFormat="1" ht="16.5" customHeight="1">
      <c r="A304" s="35"/>
      <c r="B304" s="36"/>
      <c r="C304" s="240" t="s">
        <v>790</v>
      </c>
      <c r="D304" s="240" t="s">
        <v>130</v>
      </c>
      <c r="E304" s="241" t="s">
        <v>791</v>
      </c>
      <c r="F304" s="242" t="s">
        <v>792</v>
      </c>
      <c r="G304" s="243" t="s">
        <v>165</v>
      </c>
      <c r="H304" s="244">
        <v>3</v>
      </c>
      <c r="I304" s="245"/>
      <c r="J304" s="246">
        <f>ROUND(I304*H304,2)</f>
        <v>0</v>
      </c>
      <c r="K304" s="247"/>
      <c r="L304" s="248"/>
      <c r="M304" s="249" t="s">
        <v>1</v>
      </c>
      <c r="N304" s="250" t="s">
        <v>42</v>
      </c>
      <c r="O304" s="88"/>
      <c r="P304" s="236">
        <f>O304*H304</f>
        <v>0</v>
      </c>
      <c r="Q304" s="236">
        <v>0.0028</v>
      </c>
      <c r="R304" s="236">
        <f>Q304*H304</f>
        <v>0.0083999999999999995</v>
      </c>
      <c r="S304" s="236">
        <v>0</v>
      </c>
      <c r="T304" s="23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38" t="s">
        <v>227</v>
      </c>
      <c r="AT304" s="238" t="s">
        <v>130</v>
      </c>
      <c r="AU304" s="238" t="s">
        <v>128</v>
      </c>
      <c r="AY304" s="14" t="s">
        <v>121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4" t="s">
        <v>128</v>
      </c>
      <c r="BK304" s="239">
        <f>ROUND(I304*H304,2)</f>
        <v>0</v>
      </c>
      <c r="BL304" s="14" t="s">
        <v>196</v>
      </c>
      <c r="BM304" s="238" t="s">
        <v>793</v>
      </c>
    </row>
    <row r="305" s="2" customFormat="1" ht="16.5" customHeight="1">
      <c r="A305" s="35"/>
      <c r="B305" s="36"/>
      <c r="C305" s="240" t="s">
        <v>794</v>
      </c>
      <c r="D305" s="240" t="s">
        <v>130</v>
      </c>
      <c r="E305" s="241" t="s">
        <v>795</v>
      </c>
      <c r="F305" s="242" t="s">
        <v>796</v>
      </c>
      <c r="G305" s="243" t="s">
        <v>165</v>
      </c>
      <c r="H305" s="244">
        <v>3</v>
      </c>
      <c r="I305" s="245"/>
      <c r="J305" s="246">
        <f>ROUND(I305*H305,2)</f>
        <v>0</v>
      </c>
      <c r="K305" s="247"/>
      <c r="L305" s="248"/>
      <c r="M305" s="249" t="s">
        <v>1</v>
      </c>
      <c r="N305" s="250" t="s">
        <v>42</v>
      </c>
      <c r="O305" s="88"/>
      <c r="P305" s="236">
        <f>O305*H305</f>
        <v>0</v>
      </c>
      <c r="Q305" s="236">
        <v>0.0028</v>
      </c>
      <c r="R305" s="236">
        <f>Q305*H305</f>
        <v>0.0083999999999999995</v>
      </c>
      <c r="S305" s="236">
        <v>0</v>
      </c>
      <c r="T305" s="23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38" t="s">
        <v>227</v>
      </c>
      <c r="AT305" s="238" t="s">
        <v>130</v>
      </c>
      <c r="AU305" s="238" t="s">
        <v>128</v>
      </c>
      <c r="AY305" s="14" t="s">
        <v>121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4" t="s">
        <v>128</v>
      </c>
      <c r="BK305" s="239">
        <f>ROUND(I305*H305,2)</f>
        <v>0</v>
      </c>
      <c r="BL305" s="14" t="s">
        <v>196</v>
      </c>
      <c r="BM305" s="238" t="s">
        <v>797</v>
      </c>
    </row>
    <row r="306" s="2" customFormat="1" ht="16.5" customHeight="1">
      <c r="A306" s="35"/>
      <c r="B306" s="36"/>
      <c r="C306" s="240" t="s">
        <v>798</v>
      </c>
      <c r="D306" s="240" t="s">
        <v>130</v>
      </c>
      <c r="E306" s="241" t="s">
        <v>799</v>
      </c>
      <c r="F306" s="242" t="s">
        <v>800</v>
      </c>
      <c r="G306" s="243" t="s">
        <v>165</v>
      </c>
      <c r="H306" s="244">
        <v>54</v>
      </c>
      <c r="I306" s="245"/>
      <c r="J306" s="246">
        <f>ROUND(I306*H306,2)</f>
        <v>0</v>
      </c>
      <c r="K306" s="247"/>
      <c r="L306" s="248"/>
      <c r="M306" s="249" t="s">
        <v>1</v>
      </c>
      <c r="N306" s="250" t="s">
        <v>42</v>
      </c>
      <c r="O306" s="88"/>
      <c r="P306" s="236">
        <f>O306*H306</f>
        <v>0</v>
      </c>
      <c r="Q306" s="236">
        <v>0.0028</v>
      </c>
      <c r="R306" s="236">
        <f>Q306*H306</f>
        <v>0.1512</v>
      </c>
      <c r="S306" s="236">
        <v>0</v>
      </c>
      <c r="T306" s="23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38" t="s">
        <v>227</v>
      </c>
      <c r="AT306" s="238" t="s">
        <v>130</v>
      </c>
      <c r="AU306" s="238" t="s">
        <v>128</v>
      </c>
      <c r="AY306" s="14" t="s">
        <v>121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4" t="s">
        <v>128</v>
      </c>
      <c r="BK306" s="239">
        <f>ROUND(I306*H306,2)</f>
        <v>0</v>
      </c>
      <c r="BL306" s="14" t="s">
        <v>196</v>
      </c>
      <c r="BM306" s="238" t="s">
        <v>801</v>
      </c>
    </row>
    <row r="307" s="2" customFormat="1" ht="16.5" customHeight="1">
      <c r="A307" s="35"/>
      <c r="B307" s="36"/>
      <c r="C307" s="240" t="s">
        <v>802</v>
      </c>
      <c r="D307" s="240" t="s">
        <v>130</v>
      </c>
      <c r="E307" s="241" t="s">
        <v>803</v>
      </c>
      <c r="F307" s="242" t="s">
        <v>804</v>
      </c>
      <c r="G307" s="243" t="s">
        <v>165</v>
      </c>
      <c r="H307" s="244">
        <v>24</v>
      </c>
      <c r="I307" s="245"/>
      <c r="J307" s="246">
        <f>ROUND(I307*H307,2)</f>
        <v>0</v>
      </c>
      <c r="K307" s="247"/>
      <c r="L307" s="248"/>
      <c r="M307" s="249" t="s">
        <v>1</v>
      </c>
      <c r="N307" s="250" t="s">
        <v>42</v>
      </c>
      <c r="O307" s="88"/>
      <c r="P307" s="236">
        <f>O307*H307</f>
        <v>0</v>
      </c>
      <c r="Q307" s="236">
        <v>0.0028</v>
      </c>
      <c r="R307" s="236">
        <f>Q307*H307</f>
        <v>0.067199999999999996</v>
      </c>
      <c r="S307" s="236">
        <v>0</v>
      </c>
      <c r="T307" s="23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38" t="s">
        <v>227</v>
      </c>
      <c r="AT307" s="238" t="s">
        <v>130</v>
      </c>
      <c r="AU307" s="238" t="s">
        <v>128</v>
      </c>
      <c r="AY307" s="14" t="s">
        <v>121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4" t="s">
        <v>128</v>
      </c>
      <c r="BK307" s="239">
        <f>ROUND(I307*H307,2)</f>
        <v>0</v>
      </c>
      <c r="BL307" s="14" t="s">
        <v>196</v>
      </c>
      <c r="BM307" s="238" t="s">
        <v>805</v>
      </c>
    </row>
    <row r="308" s="2" customFormat="1" ht="16.5" customHeight="1">
      <c r="A308" s="35"/>
      <c r="B308" s="36"/>
      <c r="C308" s="240" t="s">
        <v>806</v>
      </c>
      <c r="D308" s="240" t="s">
        <v>130</v>
      </c>
      <c r="E308" s="241" t="s">
        <v>807</v>
      </c>
      <c r="F308" s="242" t="s">
        <v>808</v>
      </c>
      <c r="G308" s="243" t="s">
        <v>756</v>
      </c>
      <c r="H308" s="244">
        <v>3</v>
      </c>
      <c r="I308" s="245"/>
      <c r="J308" s="246">
        <f>ROUND(I308*H308,2)</f>
        <v>0</v>
      </c>
      <c r="K308" s="247"/>
      <c r="L308" s="248"/>
      <c r="M308" s="249" t="s">
        <v>1</v>
      </c>
      <c r="N308" s="250" t="s">
        <v>42</v>
      </c>
      <c r="O308" s="88"/>
      <c r="P308" s="236">
        <f>O308*H308</f>
        <v>0</v>
      </c>
      <c r="Q308" s="236">
        <v>0.0028</v>
      </c>
      <c r="R308" s="236">
        <f>Q308*H308</f>
        <v>0.0083999999999999995</v>
      </c>
      <c r="S308" s="236">
        <v>0</v>
      </c>
      <c r="T308" s="23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38" t="s">
        <v>227</v>
      </c>
      <c r="AT308" s="238" t="s">
        <v>130</v>
      </c>
      <c r="AU308" s="238" t="s">
        <v>128</v>
      </c>
      <c r="AY308" s="14" t="s">
        <v>121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4" t="s">
        <v>128</v>
      </c>
      <c r="BK308" s="239">
        <f>ROUND(I308*H308,2)</f>
        <v>0</v>
      </c>
      <c r="BL308" s="14" t="s">
        <v>196</v>
      </c>
      <c r="BM308" s="238" t="s">
        <v>809</v>
      </c>
    </row>
    <row r="309" s="2" customFormat="1" ht="16.5" customHeight="1">
      <c r="A309" s="35"/>
      <c r="B309" s="36"/>
      <c r="C309" s="226" t="s">
        <v>810</v>
      </c>
      <c r="D309" s="226" t="s">
        <v>123</v>
      </c>
      <c r="E309" s="227" t="s">
        <v>811</v>
      </c>
      <c r="F309" s="228" t="s">
        <v>812</v>
      </c>
      <c r="G309" s="229" t="s">
        <v>165</v>
      </c>
      <c r="H309" s="230">
        <v>12</v>
      </c>
      <c r="I309" s="231"/>
      <c r="J309" s="232">
        <f>ROUND(I309*H309,2)</f>
        <v>0</v>
      </c>
      <c r="K309" s="233"/>
      <c r="L309" s="41"/>
      <c r="M309" s="234" t="s">
        <v>1</v>
      </c>
      <c r="N309" s="235" t="s">
        <v>42</v>
      </c>
      <c r="O309" s="88"/>
      <c r="P309" s="236">
        <f>O309*H309</f>
        <v>0</v>
      </c>
      <c r="Q309" s="236">
        <v>0</v>
      </c>
      <c r="R309" s="236">
        <f>Q309*H309</f>
        <v>0</v>
      </c>
      <c r="S309" s="236">
        <v>0</v>
      </c>
      <c r="T309" s="23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38" t="s">
        <v>196</v>
      </c>
      <c r="AT309" s="238" t="s">
        <v>123</v>
      </c>
      <c r="AU309" s="238" t="s">
        <v>128</v>
      </c>
      <c r="AY309" s="14" t="s">
        <v>121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4" t="s">
        <v>128</v>
      </c>
      <c r="BK309" s="239">
        <f>ROUND(I309*H309,2)</f>
        <v>0</v>
      </c>
      <c r="BL309" s="14" t="s">
        <v>196</v>
      </c>
      <c r="BM309" s="238" t="s">
        <v>813</v>
      </c>
    </row>
    <row r="310" s="2" customFormat="1" ht="16.5" customHeight="1">
      <c r="A310" s="35"/>
      <c r="B310" s="36"/>
      <c r="C310" s="240" t="s">
        <v>814</v>
      </c>
      <c r="D310" s="240" t="s">
        <v>130</v>
      </c>
      <c r="E310" s="241" t="s">
        <v>815</v>
      </c>
      <c r="F310" s="242" t="s">
        <v>816</v>
      </c>
      <c r="G310" s="243" t="s">
        <v>165</v>
      </c>
      <c r="H310" s="244">
        <v>12</v>
      </c>
      <c r="I310" s="245"/>
      <c r="J310" s="246">
        <f>ROUND(I310*H310,2)</f>
        <v>0</v>
      </c>
      <c r="K310" s="247"/>
      <c r="L310" s="248"/>
      <c r="M310" s="249" t="s">
        <v>1</v>
      </c>
      <c r="N310" s="250" t="s">
        <v>42</v>
      </c>
      <c r="O310" s="88"/>
      <c r="P310" s="236">
        <f>O310*H310</f>
        <v>0</v>
      </c>
      <c r="Q310" s="236">
        <v>0.00024000000000000001</v>
      </c>
      <c r="R310" s="236">
        <f>Q310*H310</f>
        <v>0.0028800000000000002</v>
      </c>
      <c r="S310" s="236">
        <v>0</v>
      </c>
      <c r="T310" s="23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38" t="s">
        <v>227</v>
      </c>
      <c r="AT310" s="238" t="s">
        <v>130</v>
      </c>
      <c r="AU310" s="238" t="s">
        <v>128</v>
      </c>
      <c r="AY310" s="14" t="s">
        <v>121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4" t="s">
        <v>128</v>
      </c>
      <c r="BK310" s="239">
        <f>ROUND(I310*H310,2)</f>
        <v>0</v>
      </c>
      <c r="BL310" s="14" t="s">
        <v>196</v>
      </c>
      <c r="BM310" s="238" t="s">
        <v>817</v>
      </c>
    </row>
    <row r="311" s="12" customFormat="1" ht="22.8" customHeight="1">
      <c r="A311" s="12"/>
      <c r="B311" s="210"/>
      <c r="C311" s="211"/>
      <c r="D311" s="212" t="s">
        <v>75</v>
      </c>
      <c r="E311" s="224" t="s">
        <v>818</v>
      </c>
      <c r="F311" s="224" t="s">
        <v>819</v>
      </c>
      <c r="G311" s="211"/>
      <c r="H311" s="211"/>
      <c r="I311" s="214"/>
      <c r="J311" s="225">
        <f>BK311</f>
        <v>0</v>
      </c>
      <c r="K311" s="211"/>
      <c r="L311" s="216"/>
      <c r="M311" s="217"/>
      <c r="N311" s="218"/>
      <c r="O311" s="218"/>
      <c r="P311" s="219">
        <f>SUM(P312:P323)</f>
        <v>0</v>
      </c>
      <c r="Q311" s="218"/>
      <c r="R311" s="219">
        <f>SUM(R312:R323)</f>
        <v>0.80640000000000001</v>
      </c>
      <c r="S311" s="218"/>
      <c r="T311" s="220">
        <f>SUM(T312:T323)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21" t="s">
        <v>128</v>
      </c>
      <c r="AT311" s="222" t="s">
        <v>75</v>
      </c>
      <c r="AU311" s="222" t="s">
        <v>81</v>
      </c>
      <c r="AY311" s="221" t="s">
        <v>121</v>
      </c>
      <c r="BK311" s="223">
        <f>SUM(BK312:BK323)</f>
        <v>0</v>
      </c>
    </row>
    <row r="312" s="2" customFormat="1" ht="24" customHeight="1">
      <c r="A312" s="35"/>
      <c r="B312" s="36"/>
      <c r="C312" s="226" t="s">
        <v>820</v>
      </c>
      <c r="D312" s="226" t="s">
        <v>123</v>
      </c>
      <c r="E312" s="227" t="s">
        <v>821</v>
      </c>
      <c r="F312" s="228" t="s">
        <v>822</v>
      </c>
      <c r="G312" s="229" t="s">
        <v>165</v>
      </c>
      <c r="H312" s="230">
        <v>156</v>
      </c>
      <c r="I312" s="231"/>
      <c r="J312" s="232">
        <f>ROUND(I312*H312,2)</f>
        <v>0</v>
      </c>
      <c r="K312" s="233"/>
      <c r="L312" s="41"/>
      <c r="M312" s="234" t="s">
        <v>1</v>
      </c>
      <c r="N312" s="235" t="s">
        <v>42</v>
      </c>
      <c r="O312" s="88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38" t="s">
        <v>196</v>
      </c>
      <c r="AT312" s="238" t="s">
        <v>123</v>
      </c>
      <c r="AU312" s="238" t="s">
        <v>128</v>
      </c>
      <c r="AY312" s="14" t="s">
        <v>121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4" t="s">
        <v>128</v>
      </c>
      <c r="BK312" s="239">
        <f>ROUND(I312*H312,2)</f>
        <v>0</v>
      </c>
      <c r="BL312" s="14" t="s">
        <v>196</v>
      </c>
      <c r="BM312" s="238" t="s">
        <v>823</v>
      </c>
    </row>
    <row r="313" s="2" customFormat="1" ht="16.5" customHeight="1">
      <c r="A313" s="35"/>
      <c r="B313" s="36"/>
      <c r="C313" s="240" t="s">
        <v>824</v>
      </c>
      <c r="D313" s="240" t="s">
        <v>130</v>
      </c>
      <c r="E313" s="241" t="s">
        <v>825</v>
      </c>
      <c r="F313" s="242" t="s">
        <v>826</v>
      </c>
      <c r="G313" s="243" t="s">
        <v>165</v>
      </c>
      <c r="H313" s="244">
        <v>72</v>
      </c>
      <c r="I313" s="245"/>
      <c r="J313" s="246">
        <f>ROUND(I313*H313,2)</f>
        <v>0</v>
      </c>
      <c r="K313" s="247"/>
      <c r="L313" s="248"/>
      <c r="M313" s="249" t="s">
        <v>1</v>
      </c>
      <c r="N313" s="250" t="s">
        <v>42</v>
      </c>
      <c r="O313" s="88"/>
      <c r="P313" s="236">
        <f>O313*H313</f>
        <v>0</v>
      </c>
      <c r="Q313" s="236">
        <v>0.00080000000000000004</v>
      </c>
      <c r="R313" s="236">
        <f>Q313*H313</f>
        <v>0.057600000000000005</v>
      </c>
      <c r="S313" s="236">
        <v>0</v>
      </c>
      <c r="T313" s="23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38" t="s">
        <v>227</v>
      </c>
      <c r="AT313" s="238" t="s">
        <v>130</v>
      </c>
      <c r="AU313" s="238" t="s">
        <v>128</v>
      </c>
      <c r="AY313" s="14" t="s">
        <v>121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4" t="s">
        <v>128</v>
      </c>
      <c r="BK313" s="239">
        <f>ROUND(I313*H313,2)</f>
        <v>0</v>
      </c>
      <c r="BL313" s="14" t="s">
        <v>196</v>
      </c>
      <c r="BM313" s="238" t="s">
        <v>827</v>
      </c>
    </row>
    <row r="314" s="2" customFormat="1" ht="16.5" customHeight="1">
      <c r="A314" s="35"/>
      <c r="B314" s="36"/>
      <c r="C314" s="240" t="s">
        <v>828</v>
      </c>
      <c r="D314" s="240" t="s">
        <v>130</v>
      </c>
      <c r="E314" s="241" t="s">
        <v>829</v>
      </c>
      <c r="F314" s="242" t="s">
        <v>830</v>
      </c>
      <c r="G314" s="243" t="s">
        <v>165</v>
      </c>
      <c r="H314" s="244">
        <v>84</v>
      </c>
      <c r="I314" s="245"/>
      <c r="J314" s="246">
        <f>ROUND(I314*H314,2)</f>
        <v>0</v>
      </c>
      <c r="K314" s="247"/>
      <c r="L314" s="248"/>
      <c r="M314" s="249" t="s">
        <v>1</v>
      </c>
      <c r="N314" s="250" t="s">
        <v>42</v>
      </c>
      <c r="O314" s="88"/>
      <c r="P314" s="236">
        <f>O314*H314</f>
        <v>0</v>
      </c>
      <c r="Q314" s="236">
        <v>0.00080000000000000004</v>
      </c>
      <c r="R314" s="236">
        <f>Q314*H314</f>
        <v>0.06720000000000001</v>
      </c>
      <c r="S314" s="236">
        <v>0</v>
      </c>
      <c r="T314" s="23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38" t="s">
        <v>227</v>
      </c>
      <c r="AT314" s="238" t="s">
        <v>130</v>
      </c>
      <c r="AU314" s="238" t="s">
        <v>128</v>
      </c>
      <c r="AY314" s="14" t="s">
        <v>121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4" t="s">
        <v>128</v>
      </c>
      <c r="BK314" s="239">
        <f>ROUND(I314*H314,2)</f>
        <v>0</v>
      </c>
      <c r="BL314" s="14" t="s">
        <v>196</v>
      </c>
      <c r="BM314" s="238" t="s">
        <v>831</v>
      </c>
    </row>
    <row r="315" s="2" customFormat="1" ht="16.5" customHeight="1">
      <c r="A315" s="35"/>
      <c r="B315" s="36"/>
      <c r="C315" s="240" t="s">
        <v>832</v>
      </c>
      <c r="D315" s="240" t="s">
        <v>130</v>
      </c>
      <c r="E315" s="241" t="s">
        <v>833</v>
      </c>
      <c r="F315" s="242" t="s">
        <v>834</v>
      </c>
      <c r="G315" s="243" t="s">
        <v>165</v>
      </c>
      <c r="H315" s="244">
        <v>156</v>
      </c>
      <c r="I315" s="245"/>
      <c r="J315" s="246">
        <f>ROUND(I315*H315,2)</f>
        <v>0</v>
      </c>
      <c r="K315" s="247"/>
      <c r="L315" s="248"/>
      <c r="M315" s="249" t="s">
        <v>1</v>
      </c>
      <c r="N315" s="250" t="s">
        <v>42</v>
      </c>
      <c r="O315" s="88"/>
      <c r="P315" s="236">
        <f>O315*H315</f>
        <v>0</v>
      </c>
      <c r="Q315" s="236">
        <v>0.0025999999999999999</v>
      </c>
      <c r="R315" s="236">
        <f>Q315*H315</f>
        <v>0.40559999999999996</v>
      </c>
      <c r="S315" s="236">
        <v>0</v>
      </c>
      <c r="T315" s="23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38" t="s">
        <v>227</v>
      </c>
      <c r="AT315" s="238" t="s">
        <v>130</v>
      </c>
      <c r="AU315" s="238" t="s">
        <v>128</v>
      </c>
      <c r="AY315" s="14" t="s">
        <v>121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4" t="s">
        <v>128</v>
      </c>
      <c r="BK315" s="239">
        <f>ROUND(I315*H315,2)</f>
        <v>0</v>
      </c>
      <c r="BL315" s="14" t="s">
        <v>196</v>
      </c>
      <c r="BM315" s="238" t="s">
        <v>835</v>
      </c>
    </row>
    <row r="316" s="2" customFormat="1" ht="24" customHeight="1">
      <c r="A316" s="35"/>
      <c r="B316" s="36"/>
      <c r="C316" s="226" t="s">
        <v>836</v>
      </c>
      <c r="D316" s="226" t="s">
        <v>123</v>
      </c>
      <c r="E316" s="227" t="s">
        <v>837</v>
      </c>
      <c r="F316" s="228" t="s">
        <v>838</v>
      </c>
      <c r="G316" s="229" t="s">
        <v>165</v>
      </c>
      <c r="H316" s="230">
        <v>72</v>
      </c>
      <c r="I316" s="231"/>
      <c r="J316" s="232">
        <f>ROUND(I316*H316,2)</f>
        <v>0</v>
      </c>
      <c r="K316" s="233"/>
      <c r="L316" s="41"/>
      <c r="M316" s="234" t="s">
        <v>1</v>
      </c>
      <c r="N316" s="235" t="s">
        <v>42</v>
      </c>
      <c r="O316" s="88"/>
      <c r="P316" s="236">
        <f>O316*H316</f>
        <v>0</v>
      </c>
      <c r="Q316" s="236">
        <v>0</v>
      </c>
      <c r="R316" s="236">
        <f>Q316*H316</f>
        <v>0</v>
      </c>
      <c r="S316" s="236">
        <v>0</v>
      </c>
      <c r="T316" s="23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38" t="s">
        <v>196</v>
      </c>
      <c r="AT316" s="238" t="s">
        <v>123</v>
      </c>
      <c r="AU316" s="238" t="s">
        <v>128</v>
      </c>
      <c r="AY316" s="14" t="s">
        <v>121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4" t="s">
        <v>128</v>
      </c>
      <c r="BK316" s="239">
        <f>ROUND(I316*H316,2)</f>
        <v>0</v>
      </c>
      <c r="BL316" s="14" t="s">
        <v>196</v>
      </c>
      <c r="BM316" s="238" t="s">
        <v>839</v>
      </c>
    </row>
    <row r="317" s="2" customFormat="1" ht="16.5" customHeight="1">
      <c r="A317" s="35"/>
      <c r="B317" s="36"/>
      <c r="C317" s="240" t="s">
        <v>840</v>
      </c>
      <c r="D317" s="240" t="s">
        <v>130</v>
      </c>
      <c r="E317" s="241" t="s">
        <v>841</v>
      </c>
      <c r="F317" s="242" t="s">
        <v>842</v>
      </c>
      <c r="G317" s="243" t="s">
        <v>165</v>
      </c>
      <c r="H317" s="244">
        <v>42</v>
      </c>
      <c r="I317" s="245"/>
      <c r="J317" s="246">
        <f>ROUND(I317*H317,2)</f>
        <v>0</v>
      </c>
      <c r="K317" s="247"/>
      <c r="L317" s="248"/>
      <c r="M317" s="249" t="s">
        <v>1</v>
      </c>
      <c r="N317" s="250" t="s">
        <v>42</v>
      </c>
      <c r="O317" s="88"/>
      <c r="P317" s="236">
        <f>O317*H317</f>
        <v>0</v>
      </c>
      <c r="Q317" s="236">
        <v>0.00050000000000000001</v>
      </c>
      <c r="R317" s="236">
        <f>Q317*H317</f>
        <v>0.021000000000000001</v>
      </c>
      <c r="S317" s="236">
        <v>0</v>
      </c>
      <c r="T317" s="23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38" t="s">
        <v>227</v>
      </c>
      <c r="AT317" s="238" t="s">
        <v>130</v>
      </c>
      <c r="AU317" s="238" t="s">
        <v>128</v>
      </c>
      <c r="AY317" s="14" t="s">
        <v>121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4" t="s">
        <v>128</v>
      </c>
      <c r="BK317" s="239">
        <f>ROUND(I317*H317,2)</f>
        <v>0</v>
      </c>
      <c r="BL317" s="14" t="s">
        <v>196</v>
      </c>
      <c r="BM317" s="238" t="s">
        <v>843</v>
      </c>
    </row>
    <row r="318" s="2" customFormat="1" ht="24" customHeight="1">
      <c r="A318" s="35"/>
      <c r="B318" s="36"/>
      <c r="C318" s="240" t="s">
        <v>844</v>
      </c>
      <c r="D318" s="240" t="s">
        <v>130</v>
      </c>
      <c r="E318" s="241" t="s">
        <v>845</v>
      </c>
      <c r="F318" s="242" t="s">
        <v>846</v>
      </c>
      <c r="G318" s="243" t="s">
        <v>165</v>
      </c>
      <c r="H318" s="244">
        <v>30</v>
      </c>
      <c r="I318" s="245"/>
      <c r="J318" s="246">
        <f>ROUND(I318*H318,2)</f>
        <v>0</v>
      </c>
      <c r="K318" s="247"/>
      <c r="L318" s="248"/>
      <c r="M318" s="249" t="s">
        <v>1</v>
      </c>
      <c r="N318" s="250" t="s">
        <v>42</v>
      </c>
      <c r="O318" s="88"/>
      <c r="P318" s="236">
        <f>O318*H318</f>
        <v>0</v>
      </c>
      <c r="Q318" s="236">
        <v>0.00050000000000000001</v>
      </c>
      <c r="R318" s="236">
        <f>Q318*H318</f>
        <v>0.014999999999999999</v>
      </c>
      <c r="S318" s="236">
        <v>0</v>
      </c>
      <c r="T318" s="237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38" t="s">
        <v>227</v>
      </c>
      <c r="AT318" s="238" t="s">
        <v>130</v>
      </c>
      <c r="AU318" s="238" t="s">
        <v>128</v>
      </c>
      <c r="AY318" s="14" t="s">
        <v>121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4" t="s">
        <v>128</v>
      </c>
      <c r="BK318" s="239">
        <f>ROUND(I318*H318,2)</f>
        <v>0</v>
      </c>
      <c r="BL318" s="14" t="s">
        <v>196</v>
      </c>
      <c r="BM318" s="238" t="s">
        <v>847</v>
      </c>
    </row>
    <row r="319" s="2" customFormat="1" ht="16.5" customHeight="1">
      <c r="A319" s="35"/>
      <c r="B319" s="36"/>
      <c r="C319" s="240" t="s">
        <v>848</v>
      </c>
      <c r="D319" s="240" t="s">
        <v>130</v>
      </c>
      <c r="E319" s="241" t="s">
        <v>849</v>
      </c>
      <c r="F319" s="242" t="s">
        <v>834</v>
      </c>
      <c r="G319" s="243" t="s">
        <v>165</v>
      </c>
      <c r="H319" s="244">
        <v>72</v>
      </c>
      <c r="I319" s="245"/>
      <c r="J319" s="246">
        <f>ROUND(I319*H319,2)</f>
        <v>0</v>
      </c>
      <c r="K319" s="247"/>
      <c r="L319" s="248"/>
      <c r="M319" s="249" t="s">
        <v>1</v>
      </c>
      <c r="N319" s="250" t="s">
        <v>42</v>
      </c>
      <c r="O319" s="88"/>
      <c r="P319" s="236">
        <f>O319*H319</f>
        <v>0</v>
      </c>
      <c r="Q319" s="236">
        <v>0.0025999999999999999</v>
      </c>
      <c r="R319" s="236">
        <f>Q319*H319</f>
        <v>0.18719999999999998</v>
      </c>
      <c r="S319" s="236">
        <v>0</v>
      </c>
      <c r="T319" s="23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38" t="s">
        <v>227</v>
      </c>
      <c r="AT319" s="238" t="s">
        <v>130</v>
      </c>
      <c r="AU319" s="238" t="s">
        <v>128</v>
      </c>
      <c r="AY319" s="14" t="s">
        <v>121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4" t="s">
        <v>128</v>
      </c>
      <c r="BK319" s="239">
        <f>ROUND(I319*H319,2)</f>
        <v>0</v>
      </c>
      <c r="BL319" s="14" t="s">
        <v>196</v>
      </c>
      <c r="BM319" s="238" t="s">
        <v>850</v>
      </c>
    </row>
    <row r="320" s="2" customFormat="1" ht="16.5" customHeight="1">
      <c r="A320" s="35"/>
      <c r="B320" s="36"/>
      <c r="C320" s="226" t="s">
        <v>851</v>
      </c>
      <c r="D320" s="226" t="s">
        <v>123</v>
      </c>
      <c r="E320" s="227" t="s">
        <v>852</v>
      </c>
      <c r="F320" s="228" t="s">
        <v>853</v>
      </c>
      <c r="G320" s="229" t="s">
        <v>165</v>
      </c>
      <c r="H320" s="230">
        <v>24</v>
      </c>
      <c r="I320" s="231"/>
      <c r="J320" s="232">
        <f>ROUND(I320*H320,2)</f>
        <v>0</v>
      </c>
      <c r="K320" s="233"/>
      <c r="L320" s="41"/>
      <c r="M320" s="234" t="s">
        <v>1</v>
      </c>
      <c r="N320" s="235" t="s">
        <v>42</v>
      </c>
      <c r="O320" s="88"/>
      <c r="P320" s="236">
        <f>O320*H320</f>
        <v>0</v>
      </c>
      <c r="Q320" s="236">
        <v>0</v>
      </c>
      <c r="R320" s="236">
        <f>Q320*H320</f>
        <v>0</v>
      </c>
      <c r="S320" s="236">
        <v>0</v>
      </c>
      <c r="T320" s="23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38" t="s">
        <v>196</v>
      </c>
      <c r="AT320" s="238" t="s">
        <v>123</v>
      </c>
      <c r="AU320" s="238" t="s">
        <v>128</v>
      </c>
      <c r="AY320" s="14" t="s">
        <v>121</v>
      </c>
      <c r="BE320" s="239">
        <f>IF(N320="základní",J320,0)</f>
        <v>0</v>
      </c>
      <c r="BF320" s="239">
        <f>IF(N320="snížená",J320,0)</f>
        <v>0</v>
      </c>
      <c r="BG320" s="239">
        <f>IF(N320="zákl. přenesená",J320,0)</f>
        <v>0</v>
      </c>
      <c r="BH320" s="239">
        <f>IF(N320="sníž. přenesená",J320,0)</f>
        <v>0</v>
      </c>
      <c r="BI320" s="239">
        <f>IF(N320="nulová",J320,0)</f>
        <v>0</v>
      </c>
      <c r="BJ320" s="14" t="s">
        <v>128</v>
      </c>
      <c r="BK320" s="239">
        <f>ROUND(I320*H320,2)</f>
        <v>0</v>
      </c>
      <c r="BL320" s="14" t="s">
        <v>196</v>
      </c>
      <c r="BM320" s="238" t="s">
        <v>854</v>
      </c>
    </row>
    <row r="321" s="2" customFormat="1" ht="24" customHeight="1">
      <c r="A321" s="35"/>
      <c r="B321" s="36"/>
      <c r="C321" s="240" t="s">
        <v>855</v>
      </c>
      <c r="D321" s="240" t="s">
        <v>130</v>
      </c>
      <c r="E321" s="241" t="s">
        <v>856</v>
      </c>
      <c r="F321" s="242" t="s">
        <v>857</v>
      </c>
      <c r="G321" s="243" t="s">
        <v>165</v>
      </c>
      <c r="H321" s="244">
        <v>24</v>
      </c>
      <c r="I321" s="245"/>
      <c r="J321" s="246">
        <f>ROUND(I321*H321,2)</f>
        <v>0</v>
      </c>
      <c r="K321" s="247"/>
      <c r="L321" s="248"/>
      <c r="M321" s="249" t="s">
        <v>1</v>
      </c>
      <c r="N321" s="250" t="s">
        <v>42</v>
      </c>
      <c r="O321" s="88"/>
      <c r="P321" s="236">
        <f>O321*H321</f>
        <v>0</v>
      </c>
      <c r="Q321" s="236">
        <v>0.0016000000000000001</v>
      </c>
      <c r="R321" s="236">
        <f>Q321*H321</f>
        <v>0.038400000000000004</v>
      </c>
      <c r="S321" s="236">
        <v>0</v>
      </c>
      <c r="T321" s="23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38" t="s">
        <v>227</v>
      </c>
      <c r="AT321" s="238" t="s">
        <v>130</v>
      </c>
      <c r="AU321" s="238" t="s">
        <v>128</v>
      </c>
      <c r="AY321" s="14" t="s">
        <v>121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4" t="s">
        <v>128</v>
      </c>
      <c r="BK321" s="239">
        <f>ROUND(I321*H321,2)</f>
        <v>0</v>
      </c>
      <c r="BL321" s="14" t="s">
        <v>196</v>
      </c>
      <c r="BM321" s="238" t="s">
        <v>858</v>
      </c>
    </row>
    <row r="322" s="2" customFormat="1" ht="24" customHeight="1">
      <c r="A322" s="35"/>
      <c r="B322" s="36"/>
      <c r="C322" s="226" t="s">
        <v>859</v>
      </c>
      <c r="D322" s="226" t="s">
        <v>123</v>
      </c>
      <c r="E322" s="227" t="s">
        <v>860</v>
      </c>
      <c r="F322" s="228" t="s">
        <v>861</v>
      </c>
      <c r="G322" s="229" t="s">
        <v>165</v>
      </c>
      <c r="H322" s="230">
        <v>24</v>
      </c>
      <c r="I322" s="231"/>
      <c r="J322" s="232">
        <f>ROUND(I322*H322,2)</f>
        <v>0</v>
      </c>
      <c r="K322" s="233"/>
      <c r="L322" s="41"/>
      <c r="M322" s="234" t="s">
        <v>1</v>
      </c>
      <c r="N322" s="235" t="s">
        <v>42</v>
      </c>
      <c r="O322" s="88"/>
      <c r="P322" s="236">
        <f>O322*H322</f>
        <v>0</v>
      </c>
      <c r="Q322" s="236">
        <v>0</v>
      </c>
      <c r="R322" s="236">
        <f>Q322*H322</f>
        <v>0</v>
      </c>
      <c r="S322" s="236">
        <v>0</v>
      </c>
      <c r="T322" s="237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38" t="s">
        <v>196</v>
      </c>
      <c r="AT322" s="238" t="s">
        <v>123</v>
      </c>
      <c r="AU322" s="238" t="s">
        <v>128</v>
      </c>
      <c r="AY322" s="14" t="s">
        <v>121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4" t="s">
        <v>128</v>
      </c>
      <c r="BK322" s="239">
        <f>ROUND(I322*H322,2)</f>
        <v>0</v>
      </c>
      <c r="BL322" s="14" t="s">
        <v>196</v>
      </c>
      <c r="BM322" s="238" t="s">
        <v>862</v>
      </c>
    </row>
    <row r="323" s="2" customFormat="1" ht="24" customHeight="1">
      <c r="A323" s="35"/>
      <c r="B323" s="36"/>
      <c r="C323" s="240" t="s">
        <v>863</v>
      </c>
      <c r="D323" s="240" t="s">
        <v>130</v>
      </c>
      <c r="E323" s="241" t="s">
        <v>864</v>
      </c>
      <c r="F323" s="242" t="s">
        <v>865</v>
      </c>
      <c r="G323" s="243" t="s">
        <v>165</v>
      </c>
      <c r="H323" s="244">
        <v>24</v>
      </c>
      <c r="I323" s="245"/>
      <c r="J323" s="246">
        <f>ROUND(I323*H323,2)</f>
        <v>0</v>
      </c>
      <c r="K323" s="247"/>
      <c r="L323" s="248"/>
      <c r="M323" s="249" t="s">
        <v>1</v>
      </c>
      <c r="N323" s="250" t="s">
        <v>42</v>
      </c>
      <c r="O323" s="88"/>
      <c r="P323" s="236">
        <f>O323*H323</f>
        <v>0</v>
      </c>
      <c r="Q323" s="236">
        <v>0.00059999999999999995</v>
      </c>
      <c r="R323" s="236">
        <f>Q323*H323</f>
        <v>0.0144</v>
      </c>
      <c r="S323" s="236">
        <v>0</v>
      </c>
      <c r="T323" s="23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38" t="s">
        <v>227</v>
      </c>
      <c r="AT323" s="238" t="s">
        <v>130</v>
      </c>
      <c r="AU323" s="238" t="s">
        <v>128</v>
      </c>
      <c r="AY323" s="14" t="s">
        <v>121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4" t="s">
        <v>128</v>
      </c>
      <c r="BK323" s="239">
        <f>ROUND(I323*H323,2)</f>
        <v>0</v>
      </c>
      <c r="BL323" s="14" t="s">
        <v>196</v>
      </c>
      <c r="BM323" s="238" t="s">
        <v>866</v>
      </c>
    </row>
    <row r="324" s="12" customFormat="1" ht="25.92" customHeight="1">
      <c r="A324" s="12"/>
      <c r="B324" s="210"/>
      <c r="C324" s="211"/>
      <c r="D324" s="212" t="s">
        <v>75</v>
      </c>
      <c r="E324" s="213" t="s">
        <v>130</v>
      </c>
      <c r="F324" s="213" t="s">
        <v>867</v>
      </c>
      <c r="G324" s="211"/>
      <c r="H324" s="211"/>
      <c r="I324" s="214"/>
      <c r="J324" s="215">
        <f>BK324</f>
        <v>0</v>
      </c>
      <c r="K324" s="211"/>
      <c r="L324" s="216"/>
      <c r="M324" s="217"/>
      <c r="N324" s="218"/>
      <c r="O324" s="218"/>
      <c r="P324" s="219">
        <f>P325+P333</f>
        <v>0</v>
      </c>
      <c r="Q324" s="218"/>
      <c r="R324" s="219">
        <f>R325+R333</f>
        <v>11.978380000000001</v>
      </c>
      <c r="S324" s="218"/>
      <c r="T324" s="220">
        <f>T325+T333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21" t="s">
        <v>136</v>
      </c>
      <c r="AT324" s="222" t="s">
        <v>75</v>
      </c>
      <c r="AU324" s="222" t="s">
        <v>76</v>
      </c>
      <c r="AY324" s="221" t="s">
        <v>121</v>
      </c>
      <c r="BK324" s="223">
        <f>BK325+BK333</f>
        <v>0</v>
      </c>
    </row>
    <row r="325" s="12" customFormat="1" ht="22.8" customHeight="1">
      <c r="A325" s="12"/>
      <c r="B325" s="210"/>
      <c r="C325" s="211"/>
      <c r="D325" s="212" t="s">
        <v>75</v>
      </c>
      <c r="E325" s="224" t="s">
        <v>868</v>
      </c>
      <c r="F325" s="224" t="s">
        <v>869</v>
      </c>
      <c r="G325" s="211"/>
      <c r="H325" s="211"/>
      <c r="I325" s="214"/>
      <c r="J325" s="225">
        <f>BK325</f>
        <v>0</v>
      </c>
      <c r="K325" s="211"/>
      <c r="L325" s="216"/>
      <c r="M325" s="217"/>
      <c r="N325" s="218"/>
      <c r="O325" s="218"/>
      <c r="P325" s="219">
        <f>SUM(P326:P332)</f>
        <v>0</v>
      </c>
      <c r="Q325" s="218"/>
      <c r="R325" s="219">
        <f>SUM(R326:R332)</f>
        <v>0.111</v>
      </c>
      <c r="S325" s="218"/>
      <c r="T325" s="220">
        <f>SUM(T326:T332)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21" t="s">
        <v>136</v>
      </c>
      <c r="AT325" s="222" t="s">
        <v>75</v>
      </c>
      <c r="AU325" s="222" t="s">
        <v>81</v>
      </c>
      <c r="AY325" s="221" t="s">
        <v>121</v>
      </c>
      <c r="BK325" s="223">
        <f>SUM(BK326:BK332)</f>
        <v>0</v>
      </c>
    </row>
    <row r="326" s="2" customFormat="1" ht="16.5" customHeight="1">
      <c r="A326" s="35"/>
      <c r="B326" s="36"/>
      <c r="C326" s="226" t="s">
        <v>870</v>
      </c>
      <c r="D326" s="226" t="s">
        <v>123</v>
      </c>
      <c r="E326" s="227" t="s">
        <v>871</v>
      </c>
      <c r="F326" s="228" t="s">
        <v>872</v>
      </c>
      <c r="G326" s="229" t="s">
        <v>165</v>
      </c>
      <c r="H326" s="230">
        <v>24</v>
      </c>
      <c r="I326" s="231"/>
      <c r="J326" s="232">
        <f>ROUND(I326*H326,2)</f>
        <v>0</v>
      </c>
      <c r="K326" s="233"/>
      <c r="L326" s="41"/>
      <c r="M326" s="234" t="s">
        <v>1</v>
      </c>
      <c r="N326" s="235" t="s">
        <v>42</v>
      </c>
      <c r="O326" s="88"/>
      <c r="P326" s="236">
        <f>O326*H326</f>
        <v>0</v>
      </c>
      <c r="Q326" s="236">
        <v>0</v>
      </c>
      <c r="R326" s="236">
        <f>Q326*H326</f>
        <v>0</v>
      </c>
      <c r="S326" s="236">
        <v>0</v>
      </c>
      <c r="T326" s="237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38" t="s">
        <v>382</v>
      </c>
      <c r="AT326" s="238" t="s">
        <v>123</v>
      </c>
      <c r="AU326" s="238" t="s">
        <v>128</v>
      </c>
      <c r="AY326" s="14" t="s">
        <v>121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4" t="s">
        <v>128</v>
      </c>
      <c r="BK326" s="239">
        <f>ROUND(I326*H326,2)</f>
        <v>0</v>
      </c>
      <c r="BL326" s="14" t="s">
        <v>382</v>
      </c>
      <c r="BM326" s="238" t="s">
        <v>873</v>
      </c>
    </row>
    <row r="327" s="2" customFormat="1" ht="24" customHeight="1">
      <c r="A327" s="35"/>
      <c r="B327" s="36"/>
      <c r="C327" s="240" t="s">
        <v>874</v>
      </c>
      <c r="D327" s="240" t="s">
        <v>130</v>
      </c>
      <c r="E327" s="241" t="s">
        <v>875</v>
      </c>
      <c r="F327" s="242" t="s">
        <v>876</v>
      </c>
      <c r="G327" s="243" t="s">
        <v>165</v>
      </c>
      <c r="H327" s="244">
        <v>24</v>
      </c>
      <c r="I327" s="245"/>
      <c r="J327" s="246">
        <f>ROUND(I327*H327,2)</f>
        <v>0</v>
      </c>
      <c r="K327" s="247"/>
      <c r="L327" s="248"/>
      <c r="M327" s="249" t="s">
        <v>1</v>
      </c>
      <c r="N327" s="250" t="s">
        <v>42</v>
      </c>
      <c r="O327" s="88"/>
      <c r="P327" s="236">
        <f>O327*H327</f>
        <v>0</v>
      </c>
      <c r="Q327" s="236">
        <v>0.00055000000000000003</v>
      </c>
      <c r="R327" s="236">
        <f>Q327*H327</f>
        <v>0.0132</v>
      </c>
      <c r="S327" s="236">
        <v>0</v>
      </c>
      <c r="T327" s="23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38" t="s">
        <v>227</v>
      </c>
      <c r="AT327" s="238" t="s">
        <v>130</v>
      </c>
      <c r="AU327" s="238" t="s">
        <v>128</v>
      </c>
      <c r="AY327" s="14" t="s">
        <v>121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4" t="s">
        <v>128</v>
      </c>
      <c r="BK327" s="239">
        <f>ROUND(I327*H327,2)</f>
        <v>0</v>
      </c>
      <c r="BL327" s="14" t="s">
        <v>196</v>
      </c>
      <c r="BM327" s="238" t="s">
        <v>877</v>
      </c>
    </row>
    <row r="328" s="2" customFormat="1" ht="24" customHeight="1">
      <c r="A328" s="35"/>
      <c r="B328" s="36"/>
      <c r="C328" s="240" t="s">
        <v>878</v>
      </c>
      <c r="D328" s="240" t="s">
        <v>130</v>
      </c>
      <c r="E328" s="241" t="s">
        <v>879</v>
      </c>
      <c r="F328" s="242" t="s">
        <v>880</v>
      </c>
      <c r="G328" s="243" t="s">
        <v>756</v>
      </c>
      <c r="H328" s="244">
        <v>24</v>
      </c>
      <c r="I328" s="245"/>
      <c r="J328" s="246">
        <f>ROUND(I328*H328,2)</f>
        <v>0</v>
      </c>
      <c r="K328" s="247"/>
      <c r="L328" s="248"/>
      <c r="M328" s="249" t="s">
        <v>1</v>
      </c>
      <c r="N328" s="250" t="s">
        <v>42</v>
      </c>
      <c r="O328" s="88"/>
      <c r="P328" s="236">
        <f>O328*H328</f>
        <v>0</v>
      </c>
      <c r="Q328" s="236">
        <v>0.0035000000000000001</v>
      </c>
      <c r="R328" s="236">
        <f>Q328*H328</f>
        <v>0.084000000000000005</v>
      </c>
      <c r="S328" s="236">
        <v>0</v>
      </c>
      <c r="T328" s="237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38" t="s">
        <v>227</v>
      </c>
      <c r="AT328" s="238" t="s">
        <v>130</v>
      </c>
      <c r="AU328" s="238" t="s">
        <v>128</v>
      </c>
      <c r="AY328" s="14" t="s">
        <v>121</v>
      </c>
      <c r="BE328" s="239">
        <f>IF(N328="základní",J328,0)</f>
        <v>0</v>
      </c>
      <c r="BF328" s="239">
        <f>IF(N328="snížená",J328,0)</f>
        <v>0</v>
      </c>
      <c r="BG328" s="239">
        <f>IF(N328="zákl. přenesená",J328,0)</f>
        <v>0</v>
      </c>
      <c r="BH328" s="239">
        <f>IF(N328="sníž. přenesená",J328,0)</f>
        <v>0</v>
      </c>
      <c r="BI328" s="239">
        <f>IF(N328="nulová",J328,0)</f>
        <v>0</v>
      </c>
      <c r="BJ328" s="14" t="s">
        <v>128</v>
      </c>
      <c r="BK328" s="239">
        <f>ROUND(I328*H328,2)</f>
        <v>0</v>
      </c>
      <c r="BL328" s="14" t="s">
        <v>196</v>
      </c>
      <c r="BM328" s="238" t="s">
        <v>881</v>
      </c>
    </row>
    <row r="329" s="2" customFormat="1" ht="16.5" customHeight="1">
      <c r="A329" s="35"/>
      <c r="B329" s="36"/>
      <c r="C329" s="226" t="s">
        <v>882</v>
      </c>
      <c r="D329" s="226" t="s">
        <v>123</v>
      </c>
      <c r="E329" s="227" t="s">
        <v>883</v>
      </c>
      <c r="F329" s="228" t="s">
        <v>884</v>
      </c>
      <c r="G329" s="229" t="s">
        <v>165</v>
      </c>
      <c r="H329" s="230">
        <v>6</v>
      </c>
      <c r="I329" s="231"/>
      <c r="J329" s="232">
        <f>ROUND(I329*H329,2)</f>
        <v>0</v>
      </c>
      <c r="K329" s="233"/>
      <c r="L329" s="41"/>
      <c r="M329" s="234" t="s">
        <v>1</v>
      </c>
      <c r="N329" s="235" t="s">
        <v>42</v>
      </c>
      <c r="O329" s="88"/>
      <c r="P329" s="236">
        <f>O329*H329</f>
        <v>0</v>
      </c>
      <c r="Q329" s="236">
        <v>0</v>
      </c>
      <c r="R329" s="236">
        <f>Q329*H329</f>
        <v>0</v>
      </c>
      <c r="S329" s="236">
        <v>0</v>
      </c>
      <c r="T329" s="23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38" t="s">
        <v>382</v>
      </c>
      <c r="AT329" s="238" t="s">
        <v>123</v>
      </c>
      <c r="AU329" s="238" t="s">
        <v>128</v>
      </c>
      <c r="AY329" s="14" t="s">
        <v>121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4" t="s">
        <v>128</v>
      </c>
      <c r="BK329" s="239">
        <f>ROUND(I329*H329,2)</f>
        <v>0</v>
      </c>
      <c r="BL329" s="14" t="s">
        <v>382</v>
      </c>
      <c r="BM329" s="238" t="s">
        <v>885</v>
      </c>
    </row>
    <row r="330" s="2" customFormat="1" ht="24" customHeight="1">
      <c r="A330" s="35"/>
      <c r="B330" s="36"/>
      <c r="C330" s="240" t="s">
        <v>886</v>
      </c>
      <c r="D330" s="240" t="s">
        <v>130</v>
      </c>
      <c r="E330" s="241" t="s">
        <v>887</v>
      </c>
      <c r="F330" s="242" t="s">
        <v>888</v>
      </c>
      <c r="G330" s="243" t="s">
        <v>165</v>
      </c>
      <c r="H330" s="244">
        <v>3</v>
      </c>
      <c r="I330" s="245"/>
      <c r="J330" s="246">
        <f>ROUND(I330*H330,2)</f>
        <v>0</v>
      </c>
      <c r="K330" s="247"/>
      <c r="L330" s="248"/>
      <c r="M330" s="249" t="s">
        <v>1</v>
      </c>
      <c r="N330" s="250" t="s">
        <v>42</v>
      </c>
      <c r="O330" s="88"/>
      <c r="P330" s="236">
        <f>O330*H330</f>
        <v>0</v>
      </c>
      <c r="Q330" s="236">
        <v>0.00055000000000000003</v>
      </c>
      <c r="R330" s="236">
        <f>Q330*H330</f>
        <v>0.00165</v>
      </c>
      <c r="S330" s="236">
        <v>0</v>
      </c>
      <c r="T330" s="237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38" t="s">
        <v>227</v>
      </c>
      <c r="AT330" s="238" t="s">
        <v>130</v>
      </c>
      <c r="AU330" s="238" t="s">
        <v>128</v>
      </c>
      <c r="AY330" s="14" t="s">
        <v>121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4" t="s">
        <v>128</v>
      </c>
      <c r="BK330" s="239">
        <f>ROUND(I330*H330,2)</f>
        <v>0</v>
      </c>
      <c r="BL330" s="14" t="s">
        <v>196</v>
      </c>
      <c r="BM330" s="238" t="s">
        <v>889</v>
      </c>
    </row>
    <row r="331" s="2" customFormat="1" ht="24" customHeight="1">
      <c r="A331" s="35"/>
      <c r="B331" s="36"/>
      <c r="C331" s="240" t="s">
        <v>890</v>
      </c>
      <c r="D331" s="240" t="s">
        <v>130</v>
      </c>
      <c r="E331" s="241" t="s">
        <v>891</v>
      </c>
      <c r="F331" s="242" t="s">
        <v>880</v>
      </c>
      <c r="G331" s="243" t="s">
        <v>756</v>
      </c>
      <c r="H331" s="244">
        <v>3</v>
      </c>
      <c r="I331" s="245"/>
      <c r="J331" s="246">
        <f>ROUND(I331*H331,2)</f>
        <v>0</v>
      </c>
      <c r="K331" s="247"/>
      <c r="L331" s="248"/>
      <c r="M331" s="249" t="s">
        <v>1</v>
      </c>
      <c r="N331" s="250" t="s">
        <v>42</v>
      </c>
      <c r="O331" s="88"/>
      <c r="P331" s="236">
        <f>O331*H331</f>
        <v>0</v>
      </c>
      <c r="Q331" s="236">
        <v>0.0035000000000000001</v>
      </c>
      <c r="R331" s="236">
        <f>Q331*H331</f>
        <v>0.010500000000000001</v>
      </c>
      <c r="S331" s="236">
        <v>0</v>
      </c>
      <c r="T331" s="23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38" t="s">
        <v>227</v>
      </c>
      <c r="AT331" s="238" t="s">
        <v>130</v>
      </c>
      <c r="AU331" s="238" t="s">
        <v>128</v>
      </c>
      <c r="AY331" s="14" t="s">
        <v>121</v>
      </c>
      <c r="BE331" s="239">
        <f>IF(N331="základní",J331,0)</f>
        <v>0</v>
      </c>
      <c r="BF331" s="239">
        <f>IF(N331="snížená",J331,0)</f>
        <v>0</v>
      </c>
      <c r="BG331" s="239">
        <f>IF(N331="zákl. přenesená",J331,0)</f>
        <v>0</v>
      </c>
      <c r="BH331" s="239">
        <f>IF(N331="sníž. přenesená",J331,0)</f>
        <v>0</v>
      </c>
      <c r="BI331" s="239">
        <f>IF(N331="nulová",J331,0)</f>
        <v>0</v>
      </c>
      <c r="BJ331" s="14" t="s">
        <v>128</v>
      </c>
      <c r="BK331" s="239">
        <f>ROUND(I331*H331,2)</f>
        <v>0</v>
      </c>
      <c r="BL331" s="14" t="s">
        <v>196</v>
      </c>
      <c r="BM331" s="238" t="s">
        <v>892</v>
      </c>
    </row>
    <row r="332" s="2" customFormat="1" ht="16.5" customHeight="1">
      <c r="A332" s="35"/>
      <c r="B332" s="36"/>
      <c r="C332" s="240" t="s">
        <v>893</v>
      </c>
      <c r="D332" s="240" t="s">
        <v>130</v>
      </c>
      <c r="E332" s="241" t="s">
        <v>894</v>
      </c>
      <c r="F332" s="242" t="s">
        <v>895</v>
      </c>
      <c r="G332" s="243" t="s">
        <v>165</v>
      </c>
      <c r="H332" s="244">
        <v>3</v>
      </c>
      <c r="I332" s="245"/>
      <c r="J332" s="246">
        <f>ROUND(I332*H332,2)</f>
        <v>0</v>
      </c>
      <c r="K332" s="247"/>
      <c r="L332" s="248"/>
      <c r="M332" s="249" t="s">
        <v>1</v>
      </c>
      <c r="N332" s="250" t="s">
        <v>42</v>
      </c>
      <c r="O332" s="88"/>
      <c r="P332" s="236">
        <f>O332*H332</f>
        <v>0</v>
      </c>
      <c r="Q332" s="236">
        <v>0.00055000000000000003</v>
      </c>
      <c r="R332" s="236">
        <f>Q332*H332</f>
        <v>0.00165</v>
      </c>
      <c r="S332" s="236">
        <v>0</v>
      </c>
      <c r="T332" s="237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38" t="s">
        <v>227</v>
      </c>
      <c r="AT332" s="238" t="s">
        <v>130</v>
      </c>
      <c r="AU332" s="238" t="s">
        <v>128</v>
      </c>
      <c r="AY332" s="14" t="s">
        <v>121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4" t="s">
        <v>128</v>
      </c>
      <c r="BK332" s="239">
        <f>ROUND(I332*H332,2)</f>
        <v>0</v>
      </c>
      <c r="BL332" s="14" t="s">
        <v>196</v>
      </c>
      <c r="BM332" s="238" t="s">
        <v>896</v>
      </c>
    </row>
    <row r="333" s="12" customFormat="1" ht="22.8" customHeight="1">
      <c r="A333" s="12"/>
      <c r="B333" s="210"/>
      <c r="C333" s="211"/>
      <c r="D333" s="212" t="s">
        <v>75</v>
      </c>
      <c r="E333" s="224" t="s">
        <v>897</v>
      </c>
      <c r="F333" s="224" t="s">
        <v>898</v>
      </c>
      <c r="G333" s="211"/>
      <c r="H333" s="211"/>
      <c r="I333" s="214"/>
      <c r="J333" s="225">
        <f>BK333</f>
        <v>0</v>
      </c>
      <c r="K333" s="211"/>
      <c r="L333" s="216"/>
      <c r="M333" s="217"/>
      <c r="N333" s="218"/>
      <c r="O333" s="218"/>
      <c r="P333" s="219">
        <f>SUM(P334:P342)</f>
        <v>0</v>
      </c>
      <c r="Q333" s="218"/>
      <c r="R333" s="219">
        <f>SUM(R334:R342)</f>
        <v>11.867380000000001</v>
      </c>
      <c r="S333" s="218"/>
      <c r="T333" s="220">
        <f>SUM(T334:T342)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21" t="s">
        <v>136</v>
      </c>
      <c r="AT333" s="222" t="s">
        <v>75</v>
      </c>
      <c r="AU333" s="222" t="s">
        <v>81</v>
      </c>
      <c r="AY333" s="221" t="s">
        <v>121</v>
      </c>
      <c r="BK333" s="223">
        <f>SUM(BK334:BK342)</f>
        <v>0</v>
      </c>
    </row>
    <row r="334" s="2" customFormat="1" ht="24" customHeight="1">
      <c r="A334" s="35"/>
      <c r="B334" s="36"/>
      <c r="C334" s="226" t="s">
        <v>899</v>
      </c>
      <c r="D334" s="226" t="s">
        <v>123</v>
      </c>
      <c r="E334" s="227" t="s">
        <v>900</v>
      </c>
      <c r="F334" s="228" t="s">
        <v>901</v>
      </c>
      <c r="G334" s="229" t="s">
        <v>165</v>
      </c>
      <c r="H334" s="230">
        <v>3</v>
      </c>
      <c r="I334" s="231"/>
      <c r="J334" s="232">
        <f>ROUND(I334*H334,2)</f>
        <v>0</v>
      </c>
      <c r="K334" s="233"/>
      <c r="L334" s="41"/>
      <c r="M334" s="234" t="s">
        <v>1</v>
      </c>
      <c r="N334" s="235" t="s">
        <v>42</v>
      </c>
      <c r="O334" s="88"/>
      <c r="P334" s="236">
        <f>O334*H334</f>
        <v>0</v>
      </c>
      <c r="Q334" s="236">
        <v>0.018429999999999998</v>
      </c>
      <c r="R334" s="236">
        <f>Q334*H334</f>
        <v>0.055289999999999992</v>
      </c>
      <c r="S334" s="236">
        <v>0</v>
      </c>
      <c r="T334" s="237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38" t="s">
        <v>382</v>
      </c>
      <c r="AT334" s="238" t="s">
        <v>123</v>
      </c>
      <c r="AU334" s="238" t="s">
        <v>128</v>
      </c>
      <c r="AY334" s="14" t="s">
        <v>121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4" t="s">
        <v>128</v>
      </c>
      <c r="BK334" s="239">
        <f>ROUND(I334*H334,2)</f>
        <v>0</v>
      </c>
      <c r="BL334" s="14" t="s">
        <v>382</v>
      </c>
      <c r="BM334" s="238" t="s">
        <v>902</v>
      </c>
    </row>
    <row r="335" s="2" customFormat="1" ht="24" customHeight="1">
      <c r="A335" s="35"/>
      <c r="B335" s="36"/>
      <c r="C335" s="226" t="s">
        <v>903</v>
      </c>
      <c r="D335" s="226" t="s">
        <v>123</v>
      </c>
      <c r="E335" s="227" t="s">
        <v>904</v>
      </c>
      <c r="F335" s="228" t="s">
        <v>905</v>
      </c>
      <c r="G335" s="229" t="s">
        <v>165</v>
      </c>
      <c r="H335" s="230">
        <v>3</v>
      </c>
      <c r="I335" s="231"/>
      <c r="J335" s="232">
        <f>ROUND(I335*H335,2)</f>
        <v>0</v>
      </c>
      <c r="K335" s="233"/>
      <c r="L335" s="41"/>
      <c r="M335" s="234" t="s">
        <v>1</v>
      </c>
      <c r="N335" s="235" t="s">
        <v>42</v>
      </c>
      <c r="O335" s="88"/>
      <c r="P335" s="236">
        <f>O335*H335</f>
        <v>0</v>
      </c>
      <c r="Q335" s="236">
        <v>0.021610000000000001</v>
      </c>
      <c r="R335" s="236">
        <f>Q335*H335</f>
        <v>0.064829999999999999</v>
      </c>
      <c r="S335" s="236">
        <v>0</v>
      </c>
      <c r="T335" s="23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38" t="s">
        <v>382</v>
      </c>
      <c r="AT335" s="238" t="s">
        <v>123</v>
      </c>
      <c r="AU335" s="238" t="s">
        <v>128</v>
      </c>
      <c r="AY335" s="14" t="s">
        <v>121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4" t="s">
        <v>128</v>
      </c>
      <c r="BK335" s="239">
        <f>ROUND(I335*H335,2)</f>
        <v>0</v>
      </c>
      <c r="BL335" s="14" t="s">
        <v>382</v>
      </c>
      <c r="BM335" s="238" t="s">
        <v>906</v>
      </c>
    </row>
    <row r="336" s="2" customFormat="1" ht="24" customHeight="1">
      <c r="A336" s="35"/>
      <c r="B336" s="36"/>
      <c r="C336" s="226" t="s">
        <v>907</v>
      </c>
      <c r="D336" s="226" t="s">
        <v>123</v>
      </c>
      <c r="E336" s="227" t="s">
        <v>908</v>
      </c>
      <c r="F336" s="228" t="s">
        <v>909</v>
      </c>
      <c r="G336" s="229" t="s">
        <v>165</v>
      </c>
      <c r="H336" s="230">
        <v>6</v>
      </c>
      <c r="I336" s="231"/>
      <c r="J336" s="232">
        <f>ROUND(I336*H336,2)</f>
        <v>0</v>
      </c>
      <c r="K336" s="233"/>
      <c r="L336" s="41"/>
      <c r="M336" s="234" t="s">
        <v>1</v>
      </c>
      <c r="N336" s="235" t="s">
        <v>42</v>
      </c>
      <c r="O336" s="88"/>
      <c r="P336" s="236">
        <f>O336*H336</f>
        <v>0</v>
      </c>
      <c r="Q336" s="236">
        <v>0.032759999999999997</v>
      </c>
      <c r="R336" s="236">
        <f>Q336*H336</f>
        <v>0.19655999999999999</v>
      </c>
      <c r="S336" s="236">
        <v>0</v>
      </c>
      <c r="T336" s="237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38" t="s">
        <v>382</v>
      </c>
      <c r="AT336" s="238" t="s">
        <v>123</v>
      </c>
      <c r="AU336" s="238" t="s">
        <v>128</v>
      </c>
      <c r="AY336" s="14" t="s">
        <v>121</v>
      </c>
      <c r="BE336" s="239">
        <f>IF(N336="základní",J336,0)</f>
        <v>0</v>
      </c>
      <c r="BF336" s="239">
        <f>IF(N336="snížená",J336,0)</f>
        <v>0</v>
      </c>
      <c r="BG336" s="239">
        <f>IF(N336="zákl. přenesená",J336,0)</f>
        <v>0</v>
      </c>
      <c r="BH336" s="239">
        <f>IF(N336="sníž. přenesená",J336,0)</f>
        <v>0</v>
      </c>
      <c r="BI336" s="239">
        <f>IF(N336="nulová",J336,0)</f>
        <v>0</v>
      </c>
      <c r="BJ336" s="14" t="s">
        <v>128</v>
      </c>
      <c r="BK336" s="239">
        <f>ROUND(I336*H336,2)</f>
        <v>0</v>
      </c>
      <c r="BL336" s="14" t="s">
        <v>382</v>
      </c>
      <c r="BM336" s="238" t="s">
        <v>910</v>
      </c>
    </row>
    <row r="337" s="2" customFormat="1" ht="24" customHeight="1">
      <c r="A337" s="35"/>
      <c r="B337" s="36"/>
      <c r="C337" s="226" t="s">
        <v>911</v>
      </c>
      <c r="D337" s="226" t="s">
        <v>123</v>
      </c>
      <c r="E337" s="227" t="s">
        <v>912</v>
      </c>
      <c r="F337" s="228" t="s">
        <v>913</v>
      </c>
      <c r="G337" s="229" t="s">
        <v>165</v>
      </c>
      <c r="H337" s="230">
        <v>1650</v>
      </c>
      <c r="I337" s="231"/>
      <c r="J337" s="232">
        <f>ROUND(I337*H337,2)</f>
        <v>0</v>
      </c>
      <c r="K337" s="233"/>
      <c r="L337" s="41"/>
      <c r="M337" s="234" t="s">
        <v>1</v>
      </c>
      <c r="N337" s="235" t="s">
        <v>42</v>
      </c>
      <c r="O337" s="88"/>
      <c r="P337" s="236">
        <f>O337*H337</f>
        <v>0</v>
      </c>
      <c r="Q337" s="236">
        <v>0</v>
      </c>
      <c r="R337" s="236">
        <f>Q337*H337</f>
        <v>0</v>
      </c>
      <c r="S337" s="236">
        <v>0</v>
      </c>
      <c r="T337" s="23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38" t="s">
        <v>382</v>
      </c>
      <c r="AT337" s="238" t="s">
        <v>123</v>
      </c>
      <c r="AU337" s="238" t="s">
        <v>128</v>
      </c>
      <c r="AY337" s="14" t="s">
        <v>121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4" t="s">
        <v>128</v>
      </c>
      <c r="BK337" s="239">
        <f>ROUND(I337*H337,2)</f>
        <v>0</v>
      </c>
      <c r="BL337" s="14" t="s">
        <v>382</v>
      </c>
      <c r="BM337" s="238" t="s">
        <v>914</v>
      </c>
    </row>
    <row r="338" s="2" customFormat="1" ht="24" customHeight="1">
      <c r="A338" s="35"/>
      <c r="B338" s="36"/>
      <c r="C338" s="226" t="s">
        <v>915</v>
      </c>
      <c r="D338" s="226" t="s">
        <v>123</v>
      </c>
      <c r="E338" s="227" t="s">
        <v>916</v>
      </c>
      <c r="F338" s="228" t="s">
        <v>917</v>
      </c>
      <c r="G338" s="229" t="s">
        <v>149</v>
      </c>
      <c r="H338" s="230">
        <v>8600</v>
      </c>
      <c r="I338" s="231"/>
      <c r="J338" s="232">
        <f>ROUND(I338*H338,2)</f>
        <v>0</v>
      </c>
      <c r="K338" s="233"/>
      <c r="L338" s="41"/>
      <c r="M338" s="234" t="s">
        <v>1</v>
      </c>
      <c r="N338" s="235" t="s">
        <v>42</v>
      </c>
      <c r="O338" s="88"/>
      <c r="P338" s="236">
        <f>O338*H338</f>
        <v>0</v>
      </c>
      <c r="Q338" s="236">
        <v>0</v>
      </c>
      <c r="R338" s="236">
        <f>Q338*H338</f>
        <v>0</v>
      </c>
      <c r="S338" s="236">
        <v>0</v>
      </c>
      <c r="T338" s="237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38" t="s">
        <v>127</v>
      </c>
      <c r="AT338" s="238" t="s">
        <v>123</v>
      </c>
      <c r="AU338" s="238" t="s">
        <v>128</v>
      </c>
      <c r="AY338" s="14" t="s">
        <v>121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4" t="s">
        <v>128</v>
      </c>
      <c r="BK338" s="239">
        <f>ROUND(I338*H338,2)</f>
        <v>0</v>
      </c>
      <c r="BL338" s="14" t="s">
        <v>127</v>
      </c>
      <c r="BM338" s="238" t="s">
        <v>918</v>
      </c>
    </row>
    <row r="339" s="2" customFormat="1" ht="24" customHeight="1">
      <c r="A339" s="35"/>
      <c r="B339" s="36"/>
      <c r="C339" s="226" t="s">
        <v>919</v>
      </c>
      <c r="D339" s="226" t="s">
        <v>123</v>
      </c>
      <c r="E339" s="227" t="s">
        <v>920</v>
      </c>
      <c r="F339" s="228" t="s">
        <v>921</v>
      </c>
      <c r="G339" s="229" t="s">
        <v>149</v>
      </c>
      <c r="H339" s="230">
        <v>205</v>
      </c>
      <c r="I339" s="231"/>
      <c r="J339" s="232">
        <f>ROUND(I339*H339,2)</f>
        <v>0</v>
      </c>
      <c r="K339" s="233"/>
      <c r="L339" s="41"/>
      <c r="M339" s="234" t="s">
        <v>1</v>
      </c>
      <c r="N339" s="235" t="s">
        <v>42</v>
      </c>
      <c r="O339" s="88"/>
      <c r="P339" s="236">
        <f>O339*H339</f>
        <v>0</v>
      </c>
      <c r="Q339" s="236">
        <v>0</v>
      </c>
      <c r="R339" s="236">
        <f>Q339*H339</f>
        <v>0</v>
      </c>
      <c r="S339" s="236">
        <v>0</v>
      </c>
      <c r="T339" s="23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38" t="s">
        <v>382</v>
      </c>
      <c r="AT339" s="238" t="s">
        <v>123</v>
      </c>
      <c r="AU339" s="238" t="s">
        <v>128</v>
      </c>
      <c r="AY339" s="14" t="s">
        <v>121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4" t="s">
        <v>128</v>
      </c>
      <c r="BK339" s="239">
        <f>ROUND(I339*H339,2)</f>
        <v>0</v>
      </c>
      <c r="BL339" s="14" t="s">
        <v>382</v>
      </c>
      <c r="BM339" s="238" t="s">
        <v>922</v>
      </c>
    </row>
    <row r="340" s="2" customFormat="1" ht="24" customHeight="1">
      <c r="A340" s="35"/>
      <c r="B340" s="36"/>
      <c r="C340" s="226" t="s">
        <v>923</v>
      </c>
      <c r="D340" s="226" t="s">
        <v>123</v>
      </c>
      <c r="E340" s="227" t="s">
        <v>924</v>
      </c>
      <c r="F340" s="228" t="s">
        <v>925</v>
      </c>
      <c r="G340" s="229" t="s">
        <v>149</v>
      </c>
      <c r="H340" s="230">
        <v>8600</v>
      </c>
      <c r="I340" s="231"/>
      <c r="J340" s="232">
        <f>ROUND(I340*H340,2)</f>
        <v>0</v>
      </c>
      <c r="K340" s="233"/>
      <c r="L340" s="41"/>
      <c r="M340" s="234" t="s">
        <v>1</v>
      </c>
      <c r="N340" s="235" t="s">
        <v>42</v>
      </c>
      <c r="O340" s="88"/>
      <c r="P340" s="236">
        <f>O340*H340</f>
        <v>0</v>
      </c>
      <c r="Q340" s="236">
        <v>0.00014999999999999999</v>
      </c>
      <c r="R340" s="236">
        <f>Q340*H340</f>
        <v>1.2899999999999998</v>
      </c>
      <c r="S340" s="236">
        <v>0</v>
      </c>
      <c r="T340" s="237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38" t="s">
        <v>382</v>
      </c>
      <c r="AT340" s="238" t="s">
        <v>123</v>
      </c>
      <c r="AU340" s="238" t="s">
        <v>128</v>
      </c>
      <c r="AY340" s="14" t="s">
        <v>121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4" t="s">
        <v>128</v>
      </c>
      <c r="BK340" s="239">
        <f>ROUND(I340*H340,2)</f>
        <v>0</v>
      </c>
      <c r="BL340" s="14" t="s">
        <v>382</v>
      </c>
      <c r="BM340" s="238" t="s">
        <v>926</v>
      </c>
    </row>
    <row r="341" s="2" customFormat="1" ht="24" customHeight="1">
      <c r="A341" s="35"/>
      <c r="B341" s="36"/>
      <c r="C341" s="226" t="s">
        <v>927</v>
      </c>
      <c r="D341" s="226" t="s">
        <v>123</v>
      </c>
      <c r="E341" s="227" t="s">
        <v>928</v>
      </c>
      <c r="F341" s="228" t="s">
        <v>929</v>
      </c>
      <c r="G341" s="229" t="s">
        <v>149</v>
      </c>
      <c r="H341" s="230">
        <v>150</v>
      </c>
      <c r="I341" s="231"/>
      <c r="J341" s="232">
        <f>ROUND(I341*H341,2)</f>
        <v>0</v>
      </c>
      <c r="K341" s="233"/>
      <c r="L341" s="41"/>
      <c r="M341" s="234" t="s">
        <v>1</v>
      </c>
      <c r="N341" s="235" t="s">
        <v>42</v>
      </c>
      <c r="O341" s="88"/>
      <c r="P341" s="236">
        <f>O341*H341</f>
        <v>0</v>
      </c>
      <c r="Q341" s="236">
        <v>0.01095</v>
      </c>
      <c r="R341" s="236">
        <f>Q341*H341</f>
        <v>1.6424999999999999</v>
      </c>
      <c r="S341" s="236">
        <v>0</v>
      </c>
      <c r="T341" s="237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38" t="s">
        <v>382</v>
      </c>
      <c r="AT341" s="238" t="s">
        <v>123</v>
      </c>
      <c r="AU341" s="238" t="s">
        <v>128</v>
      </c>
      <c r="AY341" s="14" t="s">
        <v>121</v>
      </c>
      <c r="BE341" s="239">
        <f>IF(N341="základní",J341,0)</f>
        <v>0</v>
      </c>
      <c r="BF341" s="239">
        <f>IF(N341="snížená",J341,0)</f>
        <v>0</v>
      </c>
      <c r="BG341" s="239">
        <f>IF(N341="zákl. přenesená",J341,0)</f>
        <v>0</v>
      </c>
      <c r="BH341" s="239">
        <f>IF(N341="sníž. přenesená",J341,0)</f>
        <v>0</v>
      </c>
      <c r="BI341" s="239">
        <f>IF(N341="nulová",J341,0)</f>
        <v>0</v>
      </c>
      <c r="BJ341" s="14" t="s">
        <v>128</v>
      </c>
      <c r="BK341" s="239">
        <f>ROUND(I341*H341,2)</f>
        <v>0</v>
      </c>
      <c r="BL341" s="14" t="s">
        <v>382</v>
      </c>
      <c r="BM341" s="238" t="s">
        <v>930</v>
      </c>
    </row>
    <row r="342" s="2" customFormat="1" ht="24" customHeight="1">
      <c r="A342" s="35"/>
      <c r="B342" s="36"/>
      <c r="C342" s="226" t="s">
        <v>931</v>
      </c>
      <c r="D342" s="226" t="s">
        <v>123</v>
      </c>
      <c r="E342" s="227" t="s">
        <v>932</v>
      </c>
      <c r="F342" s="228" t="s">
        <v>933</v>
      </c>
      <c r="G342" s="229" t="s">
        <v>165</v>
      </c>
      <c r="H342" s="230">
        <v>205</v>
      </c>
      <c r="I342" s="231"/>
      <c r="J342" s="232">
        <f>ROUND(I342*H342,2)</f>
        <v>0</v>
      </c>
      <c r="K342" s="233"/>
      <c r="L342" s="41"/>
      <c r="M342" s="234" t="s">
        <v>1</v>
      </c>
      <c r="N342" s="235" t="s">
        <v>42</v>
      </c>
      <c r="O342" s="88"/>
      <c r="P342" s="236">
        <f>O342*H342</f>
        <v>0</v>
      </c>
      <c r="Q342" s="236">
        <v>0.042040000000000001</v>
      </c>
      <c r="R342" s="236">
        <f>Q342*H342</f>
        <v>8.6181999999999999</v>
      </c>
      <c r="S342" s="236">
        <v>0</v>
      </c>
      <c r="T342" s="237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38" t="s">
        <v>382</v>
      </c>
      <c r="AT342" s="238" t="s">
        <v>123</v>
      </c>
      <c r="AU342" s="238" t="s">
        <v>128</v>
      </c>
      <c r="AY342" s="14" t="s">
        <v>121</v>
      </c>
      <c r="BE342" s="239">
        <f>IF(N342="základní",J342,0)</f>
        <v>0</v>
      </c>
      <c r="BF342" s="239">
        <f>IF(N342="snížená",J342,0)</f>
        <v>0</v>
      </c>
      <c r="BG342" s="239">
        <f>IF(N342="zákl. přenesená",J342,0)</f>
        <v>0</v>
      </c>
      <c r="BH342" s="239">
        <f>IF(N342="sníž. přenesená",J342,0)</f>
        <v>0</v>
      </c>
      <c r="BI342" s="239">
        <f>IF(N342="nulová",J342,0)</f>
        <v>0</v>
      </c>
      <c r="BJ342" s="14" t="s">
        <v>128</v>
      </c>
      <c r="BK342" s="239">
        <f>ROUND(I342*H342,2)</f>
        <v>0</v>
      </c>
      <c r="BL342" s="14" t="s">
        <v>382</v>
      </c>
      <c r="BM342" s="238" t="s">
        <v>934</v>
      </c>
    </row>
    <row r="343" s="12" customFormat="1" ht="25.92" customHeight="1">
      <c r="A343" s="12"/>
      <c r="B343" s="210"/>
      <c r="C343" s="211"/>
      <c r="D343" s="212" t="s">
        <v>75</v>
      </c>
      <c r="E343" s="213" t="s">
        <v>935</v>
      </c>
      <c r="F343" s="213" t="s">
        <v>936</v>
      </c>
      <c r="G343" s="211"/>
      <c r="H343" s="211"/>
      <c r="I343" s="214"/>
      <c r="J343" s="215">
        <f>BK343</f>
        <v>0</v>
      </c>
      <c r="K343" s="211"/>
      <c r="L343" s="216"/>
      <c r="M343" s="217"/>
      <c r="N343" s="218"/>
      <c r="O343" s="218"/>
      <c r="P343" s="219">
        <f>P344</f>
        <v>0</v>
      </c>
      <c r="Q343" s="218"/>
      <c r="R343" s="219">
        <f>R344</f>
        <v>0</v>
      </c>
      <c r="S343" s="218"/>
      <c r="T343" s="220">
        <f>T344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1" t="s">
        <v>146</v>
      </c>
      <c r="AT343" s="222" t="s">
        <v>75</v>
      </c>
      <c r="AU343" s="222" t="s">
        <v>76</v>
      </c>
      <c r="AY343" s="221" t="s">
        <v>121</v>
      </c>
      <c r="BK343" s="223">
        <f>BK344</f>
        <v>0</v>
      </c>
    </row>
    <row r="344" s="12" customFormat="1" ht="22.8" customHeight="1">
      <c r="A344" s="12"/>
      <c r="B344" s="210"/>
      <c r="C344" s="211"/>
      <c r="D344" s="212" t="s">
        <v>75</v>
      </c>
      <c r="E344" s="224" t="s">
        <v>937</v>
      </c>
      <c r="F344" s="224" t="s">
        <v>938</v>
      </c>
      <c r="G344" s="211"/>
      <c r="H344" s="211"/>
      <c r="I344" s="214"/>
      <c r="J344" s="225">
        <f>BK344</f>
        <v>0</v>
      </c>
      <c r="K344" s="211"/>
      <c r="L344" s="216"/>
      <c r="M344" s="217"/>
      <c r="N344" s="218"/>
      <c r="O344" s="218"/>
      <c r="P344" s="219">
        <f>P345</f>
        <v>0</v>
      </c>
      <c r="Q344" s="218"/>
      <c r="R344" s="219">
        <f>R345</f>
        <v>0</v>
      </c>
      <c r="S344" s="218"/>
      <c r="T344" s="220">
        <f>T345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21" t="s">
        <v>146</v>
      </c>
      <c r="AT344" s="222" t="s">
        <v>75</v>
      </c>
      <c r="AU344" s="222" t="s">
        <v>81</v>
      </c>
      <c r="AY344" s="221" t="s">
        <v>121</v>
      </c>
      <c r="BK344" s="223">
        <f>BK345</f>
        <v>0</v>
      </c>
    </row>
    <row r="345" s="2" customFormat="1" ht="16.5" customHeight="1">
      <c r="A345" s="35"/>
      <c r="B345" s="36"/>
      <c r="C345" s="226" t="s">
        <v>939</v>
      </c>
      <c r="D345" s="226" t="s">
        <v>123</v>
      </c>
      <c r="E345" s="227" t="s">
        <v>940</v>
      </c>
      <c r="F345" s="228" t="s">
        <v>941</v>
      </c>
      <c r="G345" s="229" t="s">
        <v>756</v>
      </c>
      <c r="H345" s="230">
        <v>1</v>
      </c>
      <c r="I345" s="231"/>
      <c r="J345" s="232">
        <f>ROUND(I345*H345,2)</f>
        <v>0</v>
      </c>
      <c r="K345" s="233"/>
      <c r="L345" s="41"/>
      <c r="M345" s="251" t="s">
        <v>1</v>
      </c>
      <c r="N345" s="252" t="s">
        <v>42</v>
      </c>
      <c r="O345" s="253"/>
      <c r="P345" s="254">
        <f>O345*H345</f>
        <v>0</v>
      </c>
      <c r="Q345" s="254">
        <v>0</v>
      </c>
      <c r="R345" s="254">
        <f>Q345*H345</f>
        <v>0</v>
      </c>
      <c r="S345" s="254">
        <v>0</v>
      </c>
      <c r="T345" s="255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38" t="s">
        <v>942</v>
      </c>
      <c r="AT345" s="238" t="s">
        <v>123</v>
      </c>
      <c r="AU345" s="238" t="s">
        <v>128</v>
      </c>
      <c r="AY345" s="14" t="s">
        <v>121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4" t="s">
        <v>128</v>
      </c>
      <c r="BK345" s="239">
        <f>ROUND(I345*H345,2)</f>
        <v>0</v>
      </c>
      <c r="BL345" s="14" t="s">
        <v>942</v>
      </c>
      <c r="BM345" s="238" t="s">
        <v>943</v>
      </c>
    </row>
    <row r="346" s="2" customFormat="1" ht="6.96" customHeight="1">
      <c r="A346" s="35"/>
      <c r="B346" s="63"/>
      <c r="C346" s="64"/>
      <c r="D346" s="64"/>
      <c r="E346" s="64"/>
      <c r="F346" s="64"/>
      <c r="G346" s="64"/>
      <c r="H346" s="64"/>
      <c r="I346" s="174"/>
      <c r="J346" s="64"/>
      <c r="K346" s="64"/>
      <c r="L346" s="41"/>
      <c r="M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</row>
  </sheetData>
  <sheetProtection sheet="1" autoFilter="0" formatColumns="0" formatRows="0" objects="1" scenarios="1" spinCount="100000" saltValue="T8N4/7zYcdWdXCbc7zBFOMhSWmKsxXRopf+E93GO4hmVPEo09qK6OFh+VIr/p1a+UF/Nd9nhnBBCIUbJ0ep6kg==" hashValue="3iarvftAUpvHPbbHgZIl+uv7wDgBvI1EEUpAxKzZTJgFyFtx4gt3Yp0p2QDRuBbTX++Ly9lMZw1IoWDqKN/r8A==" algorithmName="SHA-512" password="CC35"/>
  <autoFilter ref="C128:K345"/>
  <mergeCells count="6">
    <mergeCell ref="E7:H7"/>
    <mergeCell ref="E16:H16"/>
    <mergeCell ref="E25:H25"/>
    <mergeCell ref="E85:H85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VL-HP-17\VL</dc:creator>
  <cp:lastModifiedBy>VL-HP-17\VL</cp:lastModifiedBy>
  <dcterms:created xsi:type="dcterms:W3CDTF">2020-06-02T16:11:11Z</dcterms:created>
  <dcterms:modified xsi:type="dcterms:W3CDTF">2020-06-02T16:11:14Z</dcterms:modified>
</cp:coreProperties>
</file>