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ROU2511 - Stavební část" sheetId="2" r:id="rId2"/>
    <sheet name="ROU2512 - Zdravotechnika" sheetId="3" r:id="rId3"/>
    <sheet name="ROU2513 - Vzduchotechnika" sheetId="4" r:id="rId4"/>
    <sheet name="ROU2514 - Elektroinstalac..." sheetId="5" r:id="rId5"/>
    <sheet name="ROU2521 - Stavební část" sheetId="6" r:id="rId6"/>
    <sheet name="ROU2522 - Elektroinstalac..." sheetId="7" r:id="rId7"/>
    <sheet name="ROU2523 - VRN" sheetId="8" r:id="rId8"/>
    <sheet name="Pokyny pro vyplnění" sheetId="9" r:id="rId9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'ROU2511 - Stavební část'!$C$108:$K$1367</definedName>
    <definedName name="_xlnm.Print_Area" localSheetId="1">'ROU2511 - Stavební část'!$C$4:$J$41,'ROU2511 - Stavební část'!$C$47:$J$88,'ROU2511 - Stavební část'!$C$94:$K$1367</definedName>
    <definedName name="_xlnm.Print_Titles" localSheetId="1">'ROU2511 - Stavební část'!$108:$108</definedName>
    <definedName name="_xlnm._FilterDatabase" localSheetId="2" hidden="1">'ROU2512 - Zdravotechnika'!$C$91:$K$199</definedName>
    <definedName name="_xlnm.Print_Area" localSheetId="2">'ROU2512 - Zdravotechnika'!$C$4:$J$41,'ROU2512 - Zdravotechnika'!$C$47:$J$71,'ROU2512 - Zdravotechnika'!$C$77:$K$199</definedName>
    <definedName name="_xlnm.Print_Titles" localSheetId="2">'ROU2512 - Zdravotechnika'!$91:$91</definedName>
    <definedName name="_xlnm._FilterDatabase" localSheetId="3" hidden="1">'ROU2513 - Vzduchotechnika'!$C$93:$K$179</definedName>
    <definedName name="_xlnm.Print_Area" localSheetId="3">'ROU2513 - Vzduchotechnika'!$C$4:$J$41,'ROU2513 - Vzduchotechnika'!$C$47:$J$73,'ROU2513 - Vzduchotechnika'!$C$79:$K$179</definedName>
    <definedName name="_xlnm.Print_Titles" localSheetId="3">'ROU2513 - Vzduchotechnika'!$93:$93</definedName>
    <definedName name="_xlnm._FilterDatabase" localSheetId="4" hidden="1">'ROU2514 - Elektroinstalac...'!$C$92:$K$264</definedName>
    <definedName name="_xlnm.Print_Area" localSheetId="4">'ROU2514 - Elektroinstalac...'!$C$4:$J$41,'ROU2514 - Elektroinstalac...'!$C$47:$J$72,'ROU2514 - Elektroinstalac...'!$C$78:$K$264</definedName>
    <definedName name="_xlnm.Print_Titles" localSheetId="4">'ROU2514 - Elektroinstalac...'!$92:$92</definedName>
    <definedName name="_xlnm._FilterDatabase" localSheetId="5" hidden="1">'ROU2521 - Stavební část'!$C$97:$K$387</definedName>
    <definedName name="_xlnm.Print_Area" localSheetId="5">'ROU2521 - Stavební část'!$C$4:$J$41,'ROU2521 - Stavební část'!$C$47:$J$77,'ROU2521 - Stavební část'!$C$83:$K$387</definedName>
    <definedName name="_xlnm.Print_Titles" localSheetId="5">'ROU2521 - Stavební část'!$97:$97</definedName>
    <definedName name="_xlnm._FilterDatabase" localSheetId="6" hidden="1">'ROU2522 - Elektroinstalac...'!$C$86:$K$108</definedName>
    <definedName name="_xlnm.Print_Area" localSheetId="6">'ROU2522 - Elektroinstalac...'!$C$4:$J$41,'ROU2522 - Elektroinstalac...'!$C$47:$J$66,'ROU2522 - Elektroinstalac...'!$C$72:$K$108</definedName>
    <definedName name="_xlnm.Print_Titles" localSheetId="6">'ROU2522 - Elektroinstalac...'!$86:$86</definedName>
    <definedName name="_xlnm._FilterDatabase" localSheetId="7" hidden="1">'ROU2523 - VRN'!$C$85:$K$91</definedName>
    <definedName name="_xlnm.Print_Area" localSheetId="7">'ROU2523 - VRN'!$C$4:$J$41,'ROU2523 - VRN'!$C$47:$J$65,'ROU2523 - VRN'!$C$71:$K$91</definedName>
    <definedName name="_xlnm.Print_Titles" localSheetId="7">'ROU2523 - VRN'!$85:$85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J39"/>
  <c r="J38"/>
  <c i="1" r="AY63"/>
  <c i="8" r="J37"/>
  <c i="1" r="AX63"/>
  <c i="8"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2"/>
  <c r="F82"/>
  <c r="F80"/>
  <c r="E78"/>
  <c r="J58"/>
  <c r="F58"/>
  <c r="F56"/>
  <c r="E54"/>
  <c r="J26"/>
  <c r="E26"/>
  <c r="J83"/>
  <c r="J25"/>
  <c r="J20"/>
  <c r="E20"/>
  <c r="F83"/>
  <c r="J19"/>
  <c r="J14"/>
  <c r="J56"/>
  <c r="E7"/>
  <c r="E50"/>
  <c i="7" r="J39"/>
  <c r="J38"/>
  <c i="1" r="AY62"/>
  <c i="7" r="J37"/>
  <c i="1" r="AX62"/>
  <c i="7"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3"/>
  <c r="F83"/>
  <c r="F81"/>
  <c r="E79"/>
  <c r="J58"/>
  <c r="F58"/>
  <c r="F56"/>
  <c r="E54"/>
  <c r="J26"/>
  <c r="E26"/>
  <c r="J84"/>
  <c r="J25"/>
  <c r="J20"/>
  <c r="E20"/>
  <c r="F84"/>
  <c r="J19"/>
  <c r="J14"/>
  <c r="J81"/>
  <c r="E7"/>
  <c r="E75"/>
  <c i="6" r="J39"/>
  <c r="J38"/>
  <c i="1" r="AY61"/>
  <c i="6" r="J37"/>
  <c i="1" r="AX61"/>
  <c i="6" r="BI371"/>
  <c r="BH371"/>
  <c r="BG371"/>
  <c r="BF371"/>
  <c r="T371"/>
  <c r="R371"/>
  <c r="P371"/>
  <c r="BI364"/>
  <c r="BH364"/>
  <c r="BG364"/>
  <c r="BF364"/>
  <c r="T364"/>
  <c r="R364"/>
  <c r="P364"/>
  <c r="BI356"/>
  <c r="BH356"/>
  <c r="BG356"/>
  <c r="BF356"/>
  <c r="T356"/>
  <c r="R356"/>
  <c r="P356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6"/>
  <c r="BH326"/>
  <c r="BG326"/>
  <c r="BF326"/>
  <c r="T326"/>
  <c r="R326"/>
  <c r="P326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09"/>
  <c r="BH309"/>
  <c r="BG309"/>
  <c r="BF309"/>
  <c r="T309"/>
  <c r="R309"/>
  <c r="P309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0"/>
  <c r="BH290"/>
  <c r="BG290"/>
  <c r="BF290"/>
  <c r="T290"/>
  <c r="R290"/>
  <c r="P290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4"/>
  <c r="BH274"/>
  <c r="BG274"/>
  <c r="BF274"/>
  <c r="T274"/>
  <c r="R274"/>
  <c r="P274"/>
  <c r="BI267"/>
  <c r="BH267"/>
  <c r="BG267"/>
  <c r="BF267"/>
  <c r="T267"/>
  <c r="R267"/>
  <c r="P267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6"/>
  <c r="BH246"/>
  <c r="BG246"/>
  <c r="BF246"/>
  <c r="T246"/>
  <c r="T245"/>
  <c r="R246"/>
  <c r="R245"/>
  <c r="P246"/>
  <c r="P245"/>
  <c r="BI242"/>
  <c r="BH242"/>
  <c r="BG242"/>
  <c r="BF242"/>
  <c r="T242"/>
  <c r="T241"/>
  <c r="R242"/>
  <c r="R241"/>
  <c r="P242"/>
  <c r="P241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4"/>
  <c r="BH214"/>
  <c r="BG214"/>
  <c r="BF214"/>
  <c r="T214"/>
  <c r="R214"/>
  <c r="P214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J94"/>
  <c r="F94"/>
  <c r="F92"/>
  <c r="E90"/>
  <c r="J58"/>
  <c r="F58"/>
  <c r="F56"/>
  <c r="E54"/>
  <c r="J26"/>
  <c r="E26"/>
  <c r="J95"/>
  <c r="J25"/>
  <c r="J20"/>
  <c r="E20"/>
  <c r="F95"/>
  <c r="J19"/>
  <c r="J14"/>
  <c r="J92"/>
  <c r="E7"/>
  <c r="E86"/>
  <c i="5" r="J39"/>
  <c r="J38"/>
  <c i="1" r="AY59"/>
  <c i="5" r="J37"/>
  <c i="1" r="AX59"/>
  <c i="5"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19"/>
  <c r="BH119"/>
  <c r="BG119"/>
  <c r="BF119"/>
  <c r="T119"/>
  <c r="R119"/>
  <c r="P119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T96"/>
  <c r="T95"/>
  <c r="R97"/>
  <c r="R96"/>
  <c r="R95"/>
  <c r="P97"/>
  <c r="P96"/>
  <c r="P95"/>
  <c r="J89"/>
  <c r="F89"/>
  <c r="F87"/>
  <c r="E85"/>
  <c r="J58"/>
  <c r="F58"/>
  <c r="F56"/>
  <c r="E54"/>
  <c r="J26"/>
  <c r="E26"/>
  <c r="J90"/>
  <c r="J25"/>
  <c r="J20"/>
  <c r="E20"/>
  <c r="F59"/>
  <c r="J19"/>
  <c r="J14"/>
  <c r="J87"/>
  <c r="E7"/>
  <c r="E81"/>
  <c i="4" r="J39"/>
  <c r="J38"/>
  <c i="1" r="AY58"/>
  <c i="4" r="J37"/>
  <c i="1" r="AX58"/>
  <c i="4"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J90"/>
  <c r="F90"/>
  <c r="F88"/>
  <c r="E86"/>
  <c r="J58"/>
  <c r="F58"/>
  <c r="F56"/>
  <c r="E54"/>
  <c r="J26"/>
  <c r="E26"/>
  <c r="J91"/>
  <c r="J25"/>
  <c r="J20"/>
  <c r="E20"/>
  <c r="F91"/>
  <c r="J19"/>
  <c r="J14"/>
  <c r="J88"/>
  <c r="E7"/>
  <c r="E50"/>
  <c i="3" r="J39"/>
  <c r="J38"/>
  <c i="1" r="AY57"/>
  <c i="3" r="J37"/>
  <c i="1" r="AX57"/>
  <c i="3"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09"/>
  <c r="BH109"/>
  <c r="BG109"/>
  <c r="BF109"/>
  <c r="T109"/>
  <c r="T108"/>
  <c r="R109"/>
  <c r="R108"/>
  <c r="P109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J88"/>
  <c r="F88"/>
  <c r="F86"/>
  <c r="E84"/>
  <c r="J58"/>
  <c r="F58"/>
  <c r="F56"/>
  <c r="E54"/>
  <c r="J26"/>
  <c r="E26"/>
  <c r="J59"/>
  <c r="J25"/>
  <c r="J20"/>
  <c r="E20"/>
  <c r="F59"/>
  <c r="J19"/>
  <c r="J14"/>
  <c r="J56"/>
  <c r="E7"/>
  <c r="E50"/>
  <c i="2" r="J39"/>
  <c r="J38"/>
  <c i="1" r="AY56"/>
  <c i="2" r="J37"/>
  <c i="1" r="AX56"/>
  <c i="2" r="BI1365"/>
  <c r="BH1365"/>
  <c r="BG1365"/>
  <c r="BF1365"/>
  <c r="T1365"/>
  <c r="R1365"/>
  <c r="P1365"/>
  <c r="BI1322"/>
  <c r="BH1322"/>
  <c r="BG1322"/>
  <c r="BF1322"/>
  <c r="T1322"/>
  <c r="R1322"/>
  <c r="P1322"/>
  <c r="BI1320"/>
  <c r="BH1320"/>
  <c r="BG1320"/>
  <c r="BF1320"/>
  <c r="T1320"/>
  <c r="R1320"/>
  <c r="P1320"/>
  <c r="BI1309"/>
  <c r="BH1309"/>
  <c r="BG1309"/>
  <c r="BF1309"/>
  <c r="T1309"/>
  <c r="R1309"/>
  <c r="P1309"/>
  <c r="BI1307"/>
  <c r="BH1307"/>
  <c r="BG1307"/>
  <c r="BF1307"/>
  <c r="T1307"/>
  <c r="R1307"/>
  <c r="P1307"/>
  <c r="BI1305"/>
  <c r="BH1305"/>
  <c r="BG1305"/>
  <c r="BF1305"/>
  <c r="T1305"/>
  <c r="R1305"/>
  <c r="P1305"/>
  <c r="BI1303"/>
  <c r="BH1303"/>
  <c r="BG1303"/>
  <c r="BF1303"/>
  <c r="T1303"/>
  <c r="R1303"/>
  <c r="P1303"/>
  <c r="BI1296"/>
  <c r="BH1296"/>
  <c r="BG1296"/>
  <c r="BF1296"/>
  <c r="T1296"/>
  <c r="R1296"/>
  <c r="P1296"/>
  <c r="BI1292"/>
  <c r="BH1292"/>
  <c r="BG1292"/>
  <c r="BF1292"/>
  <c r="T1292"/>
  <c r="R1292"/>
  <c r="P1292"/>
  <c r="BI1288"/>
  <c r="BH1288"/>
  <c r="BG1288"/>
  <c r="BF1288"/>
  <c r="T1288"/>
  <c r="R1288"/>
  <c r="P1288"/>
  <c r="BI1278"/>
  <c r="BH1278"/>
  <c r="BG1278"/>
  <c r="BF1278"/>
  <c r="T1278"/>
  <c r="R1278"/>
  <c r="P1278"/>
  <c r="BI1268"/>
  <c r="BH1268"/>
  <c r="BG1268"/>
  <c r="BF1268"/>
  <c r="T1268"/>
  <c r="R1268"/>
  <c r="P1268"/>
  <c r="BI1258"/>
  <c r="BH1258"/>
  <c r="BG1258"/>
  <c r="BF1258"/>
  <c r="T1258"/>
  <c r="R1258"/>
  <c r="P1258"/>
  <c r="BI1255"/>
  <c r="BH1255"/>
  <c r="BG1255"/>
  <c r="BF1255"/>
  <c r="T1255"/>
  <c r="R1255"/>
  <c r="P1255"/>
  <c r="BI1247"/>
  <c r="BH1247"/>
  <c r="BG1247"/>
  <c r="BF1247"/>
  <c r="T1247"/>
  <c r="R1247"/>
  <c r="P1247"/>
  <c r="BI1245"/>
  <c r="BH1245"/>
  <c r="BG1245"/>
  <c r="BF1245"/>
  <c r="T1245"/>
  <c r="R1245"/>
  <c r="P1245"/>
  <c r="BI1238"/>
  <c r="BH1238"/>
  <c r="BG1238"/>
  <c r="BF1238"/>
  <c r="T1238"/>
  <c r="R1238"/>
  <c r="P1238"/>
  <c r="BI1236"/>
  <c r="BH1236"/>
  <c r="BG1236"/>
  <c r="BF1236"/>
  <c r="T1236"/>
  <c r="R1236"/>
  <c r="P1236"/>
  <c r="BI1234"/>
  <c r="BH1234"/>
  <c r="BG1234"/>
  <c r="BF1234"/>
  <c r="T1234"/>
  <c r="R1234"/>
  <c r="P1234"/>
  <c r="BI1222"/>
  <c r="BH1222"/>
  <c r="BG1222"/>
  <c r="BF1222"/>
  <c r="T1222"/>
  <c r="R1222"/>
  <c r="P1222"/>
  <c r="BI1219"/>
  <c r="BH1219"/>
  <c r="BG1219"/>
  <c r="BF1219"/>
  <c r="T1219"/>
  <c r="R1219"/>
  <c r="P1219"/>
  <c r="BI1215"/>
  <c r="BH1215"/>
  <c r="BG1215"/>
  <c r="BF1215"/>
  <c r="T1215"/>
  <c r="R1215"/>
  <c r="P1215"/>
  <c r="BI1213"/>
  <c r="BH1213"/>
  <c r="BG1213"/>
  <c r="BF1213"/>
  <c r="T1213"/>
  <c r="R1213"/>
  <c r="P1213"/>
  <c r="BI1199"/>
  <c r="BH1199"/>
  <c r="BG1199"/>
  <c r="BF1199"/>
  <c r="T1199"/>
  <c r="R1199"/>
  <c r="P1199"/>
  <c r="BI1195"/>
  <c r="BH1195"/>
  <c r="BG1195"/>
  <c r="BF1195"/>
  <c r="T1195"/>
  <c r="R1195"/>
  <c r="P1195"/>
  <c r="BI1193"/>
  <c r="BH1193"/>
  <c r="BG1193"/>
  <c r="BF1193"/>
  <c r="T1193"/>
  <c r="R1193"/>
  <c r="P1193"/>
  <c r="BI1191"/>
  <c r="BH1191"/>
  <c r="BG1191"/>
  <c r="BF1191"/>
  <c r="T1191"/>
  <c r="R1191"/>
  <c r="P1191"/>
  <c r="BI1184"/>
  <c r="BH1184"/>
  <c r="BG1184"/>
  <c r="BF1184"/>
  <c r="T1184"/>
  <c r="R1184"/>
  <c r="P1184"/>
  <c r="BI1183"/>
  <c r="BH1183"/>
  <c r="BG1183"/>
  <c r="BF1183"/>
  <c r="T1183"/>
  <c r="R1183"/>
  <c r="P1183"/>
  <c r="BI1176"/>
  <c r="BH1176"/>
  <c r="BG1176"/>
  <c r="BF1176"/>
  <c r="T1176"/>
  <c r="R1176"/>
  <c r="P1176"/>
  <c r="BI1174"/>
  <c r="BH1174"/>
  <c r="BG1174"/>
  <c r="BF1174"/>
  <c r="T1174"/>
  <c r="R1174"/>
  <c r="P1174"/>
  <c r="BI1167"/>
  <c r="BH1167"/>
  <c r="BG1167"/>
  <c r="BF1167"/>
  <c r="T1167"/>
  <c r="R1167"/>
  <c r="P1167"/>
  <c r="BI1164"/>
  <c r="BH1164"/>
  <c r="BG1164"/>
  <c r="BF1164"/>
  <c r="T1164"/>
  <c r="R1164"/>
  <c r="P1164"/>
  <c r="BI1160"/>
  <c r="BH1160"/>
  <c r="BG1160"/>
  <c r="BF1160"/>
  <c r="T1160"/>
  <c r="R1160"/>
  <c r="P1160"/>
  <c r="BI1159"/>
  <c r="BH1159"/>
  <c r="BG1159"/>
  <c r="BF1159"/>
  <c r="T1159"/>
  <c r="R1159"/>
  <c r="P1159"/>
  <c r="BI1155"/>
  <c r="BH1155"/>
  <c r="BG1155"/>
  <c r="BF1155"/>
  <c r="T1155"/>
  <c r="R1155"/>
  <c r="P1155"/>
  <c r="BI1153"/>
  <c r="BH1153"/>
  <c r="BG1153"/>
  <c r="BF1153"/>
  <c r="T1153"/>
  <c r="R1153"/>
  <c r="P1153"/>
  <c r="BI1151"/>
  <c r="BH1151"/>
  <c r="BG1151"/>
  <c r="BF1151"/>
  <c r="T1151"/>
  <c r="R1151"/>
  <c r="P1151"/>
  <c r="BI1149"/>
  <c r="BH1149"/>
  <c r="BG1149"/>
  <c r="BF1149"/>
  <c r="T1149"/>
  <c r="R1149"/>
  <c r="P1149"/>
  <c r="BI1145"/>
  <c r="BH1145"/>
  <c r="BG1145"/>
  <c r="BF1145"/>
  <c r="T1145"/>
  <c r="R1145"/>
  <c r="P1145"/>
  <c r="BI1141"/>
  <c r="BH1141"/>
  <c r="BG1141"/>
  <c r="BF1141"/>
  <c r="T1141"/>
  <c r="R1141"/>
  <c r="P1141"/>
  <c r="BI1138"/>
  <c r="BH1138"/>
  <c r="BG1138"/>
  <c r="BF1138"/>
  <c r="T1138"/>
  <c r="R1138"/>
  <c r="P1138"/>
  <c r="BI1134"/>
  <c r="BH1134"/>
  <c r="BG1134"/>
  <c r="BF1134"/>
  <c r="T1134"/>
  <c r="R1134"/>
  <c r="P1134"/>
  <c r="BI1131"/>
  <c r="BH1131"/>
  <c r="BG1131"/>
  <c r="BF1131"/>
  <c r="T1131"/>
  <c r="R1131"/>
  <c r="P1131"/>
  <c r="BI1129"/>
  <c r="BH1129"/>
  <c r="BG1129"/>
  <c r="BF1129"/>
  <c r="T1129"/>
  <c r="R1129"/>
  <c r="P1129"/>
  <c r="BI1127"/>
  <c r="BH1127"/>
  <c r="BG1127"/>
  <c r="BF1127"/>
  <c r="T1127"/>
  <c r="R1127"/>
  <c r="P1127"/>
  <c r="BI1116"/>
  <c r="BH1116"/>
  <c r="BG1116"/>
  <c r="BF1116"/>
  <c r="T1116"/>
  <c r="R1116"/>
  <c r="P1116"/>
  <c r="BI1112"/>
  <c r="BH1112"/>
  <c r="BG1112"/>
  <c r="BF1112"/>
  <c r="T1112"/>
  <c r="R1112"/>
  <c r="P1112"/>
  <c r="BI1108"/>
  <c r="BH1108"/>
  <c r="BG1108"/>
  <c r="BF1108"/>
  <c r="T1108"/>
  <c r="R1108"/>
  <c r="P1108"/>
  <c r="BI1105"/>
  <c r="BH1105"/>
  <c r="BG1105"/>
  <c r="BF1105"/>
  <c r="T1105"/>
  <c r="R1105"/>
  <c r="P1105"/>
  <c r="BI1097"/>
  <c r="BH1097"/>
  <c r="BG1097"/>
  <c r="BF1097"/>
  <c r="T1097"/>
  <c r="R1097"/>
  <c r="P1097"/>
  <c r="BI1090"/>
  <c r="BH1090"/>
  <c r="BG1090"/>
  <c r="BF1090"/>
  <c r="T1090"/>
  <c r="R1090"/>
  <c r="P1090"/>
  <c r="BI1088"/>
  <c r="BH1088"/>
  <c r="BG1088"/>
  <c r="BF1088"/>
  <c r="T1088"/>
  <c r="R1088"/>
  <c r="P1088"/>
  <c r="BI1081"/>
  <c r="BH1081"/>
  <c r="BG1081"/>
  <c r="BF1081"/>
  <c r="T1081"/>
  <c r="R1081"/>
  <c r="P1081"/>
  <c r="BI1077"/>
  <c r="BH1077"/>
  <c r="BG1077"/>
  <c r="BF1077"/>
  <c r="T1077"/>
  <c r="R1077"/>
  <c r="P1077"/>
  <c r="BI1075"/>
  <c r="BH1075"/>
  <c r="BG1075"/>
  <c r="BF1075"/>
  <c r="T1075"/>
  <c r="R1075"/>
  <c r="P1075"/>
  <c r="BI1071"/>
  <c r="BH1071"/>
  <c r="BG1071"/>
  <c r="BF1071"/>
  <c r="T1071"/>
  <c r="R1071"/>
  <c r="P1071"/>
  <c r="BI1069"/>
  <c r="BH1069"/>
  <c r="BG1069"/>
  <c r="BF1069"/>
  <c r="T1069"/>
  <c r="R1069"/>
  <c r="P1069"/>
  <c r="BI1062"/>
  <c r="BH1062"/>
  <c r="BG1062"/>
  <c r="BF1062"/>
  <c r="T1062"/>
  <c r="R1062"/>
  <c r="P1062"/>
  <c r="BI1060"/>
  <c r="BH1060"/>
  <c r="BG1060"/>
  <c r="BF1060"/>
  <c r="T1060"/>
  <c r="R1060"/>
  <c r="P1060"/>
  <c r="BI1058"/>
  <c r="BH1058"/>
  <c r="BG1058"/>
  <c r="BF1058"/>
  <c r="T1058"/>
  <c r="R1058"/>
  <c r="P1058"/>
  <c r="BI1051"/>
  <c r="BH1051"/>
  <c r="BG1051"/>
  <c r="BF1051"/>
  <c r="T1051"/>
  <c r="R1051"/>
  <c r="P1051"/>
  <c r="BI1049"/>
  <c r="BH1049"/>
  <c r="BG1049"/>
  <c r="BF1049"/>
  <c r="T1049"/>
  <c r="R1049"/>
  <c r="P1049"/>
  <c r="BI1048"/>
  <c r="BH1048"/>
  <c r="BG1048"/>
  <c r="BF1048"/>
  <c r="T1048"/>
  <c r="R1048"/>
  <c r="P1048"/>
  <c r="BI1045"/>
  <c r="BH1045"/>
  <c r="BG1045"/>
  <c r="BF1045"/>
  <c r="T1045"/>
  <c r="R1045"/>
  <c r="P1045"/>
  <c r="BI1044"/>
  <c r="BH1044"/>
  <c r="BG1044"/>
  <c r="BF1044"/>
  <c r="T1044"/>
  <c r="R1044"/>
  <c r="P1044"/>
  <c r="BI1043"/>
  <c r="BH1043"/>
  <c r="BG1043"/>
  <c r="BF1043"/>
  <c r="T1043"/>
  <c r="R1043"/>
  <c r="P1043"/>
  <c r="BI1042"/>
  <c r="BH1042"/>
  <c r="BG1042"/>
  <c r="BF1042"/>
  <c r="T1042"/>
  <c r="R1042"/>
  <c r="P1042"/>
  <c r="BI1040"/>
  <c r="BH1040"/>
  <c r="BG1040"/>
  <c r="BF1040"/>
  <c r="T1040"/>
  <c r="R1040"/>
  <c r="P1040"/>
  <c r="BI1039"/>
  <c r="BH1039"/>
  <c r="BG1039"/>
  <c r="BF1039"/>
  <c r="T1039"/>
  <c r="R1039"/>
  <c r="P1039"/>
  <c r="BI1037"/>
  <c r="BH1037"/>
  <c r="BG1037"/>
  <c r="BF1037"/>
  <c r="T1037"/>
  <c r="R1037"/>
  <c r="P1037"/>
  <c r="BI1036"/>
  <c r="BH1036"/>
  <c r="BG1036"/>
  <c r="BF1036"/>
  <c r="T1036"/>
  <c r="R1036"/>
  <c r="P1036"/>
  <c r="BI1032"/>
  <c r="BH1032"/>
  <c r="BG1032"/>
  <c r="BF1032"/>
  <c r="T1032"/>
  <c r="R1032"/>
  <c r="P1032"/>
  <c r="BI1029"/>
  <c r="BH1029"/>
  <c r="BG1029"/>
  <c r="BF1029"/>
  <c r="T1029"/>
  <c r="R1029"/>
  <c r="P1029"/>
  <c r="BI1026"/>
  <c r="BH1026"/>
  <c r="BG1026"/>
  <c r="BF1026"/>
  <c r="T1026"/>
  <c r="R1026"/>
  <c r="P1026"/>
  <c r="BI1023"/>
  <c r="BH1023"/>
  <c r="BG1023"/>
  <c r="BF1023"/>
  <c r="T1023"/>
  <c r="R1023"/>
  <c r="P1023"/>
  <c r="BI1020"/>
  <c r="BH1020"/>
  <c r="BG1020"/>
  <c r="BF1020"/>
  <c r="T1020"/>
  <c r="R1020"/>
  <c r="P1020"/>
  <c r="BI1017"/>
  <c r="BH1017"/>
  <c r="BG1017"/>
  <c r="BF1017"/>
  <c r="T1017"/>
  <c r="R1017"/>
  <c r="P1017"/>
  <c r="BI1014"/>
  <c r="BH1014"/>
  <c r="BG1014"/>
  <c r="BF1014"/>
  <c r="T1014"/>
  <c r="R1014"/>
  <c r="P1014"/>
  <c r="BI1011"/>
  <c r="BH1011"/>
  <c r="BG1011"/>
  <c r="BF1011"/>
  <c r="T1011"/>
  <c r="R1011"/>
  <c r="P1011"/>
  <c r="BI1008"/>
  <c r="BH1008"/>
  <c r="BG1008"/>
  <c r="BF1008"/>
  <c r="T1008"/>
  <c r="R1008"/>
  <c r="P1008"/>
  <c r="BI991"/>
  <c r="BH991"/>
  <c r="BG991"/>
  <c r="BF991"/>
  <c r="T991"/>
  <c r="R991"/>
  <c r="P991"/>
  <c r="BI990"/>
  <c r="BH990"/>
  <c r="BG990"/>
  <c r="BF990"/>
  <c r="T990"/>
  <c r="R990"/>
  <c r="P990"/>
  <c r="BI987"/>
  <c r="BH987"/>
  <c r="BG987"/>
  <c r="BF987"/>
  <c r="T987"/>
  <c r="R987"/>
  <c r="P987"/>
  <c r="BI986"/>
  <c r="BH986"/>
  <c r="BG986"/>
  <c r="BF986"/>
  <c r="T986"/>
  <c r="R986"/>
  <c r="P986"/>
  <c r="BI983"/>
  <c r="BH983"/>
  <c r="BG983"/>
  <c r="BF983"/>
  <c r="T983"/>
  <c r="R983"/>
  <c r="P983"/>
  <c r="BI975"/>
  <c r="BH975"/>
  <c r="BG975"/>
  <c r="BF975"/>
  <c r="T975"/>
  <c r="R975"/>
  <c r="P975"/>
  <c r="BI971"/>
  <c r="BH971"/>
  <c r="BG971"/>
  <c r="BF971"/>
  <c r="T971"/>
  <c r="R971"/>
  <c r="P971"/>
  <c r="BI968"/>
  <c r="BH968"/>
  <c r="BG968"/>
  <c r="BF968"/>
  <c r="T968"/>
  <c r="R968"/>
  <c r="P968"/>
  <c r="BI965"/>
  <c r="BH965"/>
  <c r="BG965"/>
  <c r="BF965"/>
  <c r="T965"/>
  <c r="R965"/>
  <c r="P965"/>
  <c r="BI964"/>
  <c r="BH964"/>
  <c r="BG964"/>
  <c r="BF964"/>
  <c r="T964"/>
  <c r="R964"/>
  <c r="P964"/>
  <c r="BI961"/>
  <c r="BH961"/>
  <c r="BG961"/>
  <c r="BF961"/>
  <c r="T961"/>
  <c r="R961"/>
  <c r="P961"/>
  <c r="BI959"/>
  <c r="BH959"/>
  <c r="BG959"/>
  <c r="BF959"/>
  <c r="T959"/>
  <c r="R959"/>
  <c r="P959"/>
  <c r="BI952"/>
  <c r="BH952"/>
  <c r="BG952"/>
  <c r="BF952"/>
  <c r="T952"/>
  <c r="R952"/>
  <c r="P952"/>
  <c r="BI948"/>
  <c r="BH948"/>
  <c r="BG948"/>
  <c r="BF948"/>
  <c r="T948"/>
  <c r="R948"/>
  <c r="P948"/>
  <c r="BI945"/>
  <c r="BH945"/>
  <c r="BG945"/>
  <c r="BF945"/>
  <c r="T945"/>
  <c r="R945"/>
  <c r="P945"/>
  <c r="BI941"/>
  <c r="BH941"/>
  <c r="BG941"/>
  <c r="BF941"/>
  <c r="T941"/>
  <c r="R941"/>
  <c r="P941"/>
  <c r="BI938"/>
  <c r="BH938"/>
  <c r="BG938"/>
  <c r="BF938"/>
  <c r="T938"/>
  <c r="R938"/>
  <c r="P938"/>
  <c r="BI926"/>
  <c r="BH926"/>
  <c r="BG926"/>
  <c r="BF926"/>
  <c r="T926"/>
  <c r="R926"/>
  <c r="P926"/>
  <c r="BI919"/>
  <c r="BH919"/>
  <c r="BG919"/>
  <c r="BF919"/>
  <c r="T919"/>
  <c r="R919"/>
  <c r="P919"/>
  <c r="BI912"/>
  <c r="BH912"/>
  <c r="BG912"/>
  <c r="BF912"/>
  <c r="T912"/>
  <c r="R912"/>
  <c r="P912"/>
  <c r="BI908"/>
  <c r="BH908"/>
  <c r="BG908"/>
  <c r="BF908"/>
  <c r="T908"/>
  <c r="R908"/>
  <c r="P908"/>
  <c r="BI904"/>
  <c r="BH904"/>
  <c r="BG904"/>
  <c r="BF904"/>
  <c r="T904"/>
  <c r="R904"/>
  <c r="P904"/>
  <c r="BI900"/>
  <c r="BH900"/>
  <c r="BG900"/>
  <c r="BF900"/>
  <c r="T900"/>
  <c r="R900"/>
  <c r="P900"/>
  <c r="BI897"/>
  <c r="BH897"/>
  <c r="BG897"/>
  <c r="BF897"/>
  <c r="T897"/>
  <c r="R897"/>
  <c r="P897"/>
  <c r="BI896"/>
  <c r="BH896"/>
  <c r="BG896"/>
  <c r="BF896"/>
  <c r="T896"/>
  <c r="R896"/>
  <c r="P896"/>
  <c r="BI894"/>
  <c r="BH894"/>
  <c r="BG894"/>
  <c r="BF894"/>
  <c r="T894"/>
  <c r="R894"/>
  <c r="P894"/>
  <c r="BI893"/>
  <c r="BH893"/>
  <c r="BG893"/>
  <c r="BF893"/>
  <c r="T893"/>
  <c r="R893"/>
  <c r="P893"/>
  <c r="BI890"/>
  <c r="BH890"/>
  <c r="BG890"/>
  <c r="BF890"/>
  <c r="T890"/>
  <c r="R890"/>
  <c r="P890"/>
  <c r="BI887"/>
  <c r="BH887"/>
  <c r="BG887"/>
  <c r="BF887"/>
  <c r="T887"/>
  <c r="R887"/>
  <c r="P887"/>
  <c r="BI879"/>
  <c r="BH879"/>
  <c r="BG879"/>
  <c r="BF879"/>
  <c r="T879"/>
  <c r="R879"/>
  <c r="P879"/>
  <c r="BI875"/>
  <c r="BH875"/>
  <c r="BG875"/>
  <c r="BF875"/>
  <c r="T875"/>
  <c r="R875"/>
  <c r="P875"/>
  <c r="BI868"/>
  <c r="BH868"/>
  <c r="BG868"/>
  <c r="BF868"/>
  <c r="T868"/>
  <c r="R868"/>
  <c r="P868"/>
  <c r="BI861"/>
  <c r="BH861"/>
  <c r="BG861"/>
  <c r="BF861"/>
  <c r="T861"/>
  <c r="R861"/>
  <c r="P861"/>
  <c r="BI857"/>
  <c r="BH857"/>
  <c r="BG857"/>
  <c r="BF857"/>
  <c r="T857"/>
  <c r="R857"/>
  <c r="P857"/>
  <c r="BI853"/>
  <c r="BH853"/>
  <c r="BG853"/>
  <c r="BF853"/>
  <c r="T853"/>
  <c r="R853"/>
  <c r="P853"/>
  <c r="BI851"/>
  <c r="BH851"/>
  <c r="BG851"/>
  <c r="BF851"/>
  <c r="T851"/>
  <c r="T850"/>
  <c r="R851"/>
  <c r="R850"/>
  <c r="P851"/>
  <c r="P850"/>
  <c r="BI848"/>
  <c r="BH848"/>
  <c r="BG848"/>
  <c r="BF848"/>
  <c r="T848"/>
  <c r="R848"/>
  <c r="P848"/>
  <c r="BI847"/>
  <c r="BH847"/>
  <c r="BG847"/>
  <c r="BF847"/>
  <c r="T847"/>
  <c r="R847"/>
  <c r="P847"/>
  <c r="BI843"/>
  <c r="BH843"/>
  <c r="BG843"/>
  <c r="BF843"/>
  <c r="T843"/>
  <c r="R843"/>
  <c r="P843"/>
  <c r="BI830"/>
  <c r="BH830"/>
  <c r="BG830"/>
  <c r="BF830"/>
  <c r="T830"/>
  <c r="T829"/>
  <c r="R830"/>
  <c r="R829"/>
  <c r="P830"/>
  <c r="P829"/>
  <c r="BI823"/>
  <c r="BH823"/>
  <c r="BG823"/>
  <c r="BF823"/>
  <c r="T823"/>
  <c r="R823"/>
  <c r="P823"/>
  <c r="BI822"/>
  <c r="BH822"/>
  <c r="BG822"/>
  <c r="BF822"/>
  <c r="T822"/>
  <c r="R822"/>
  <c r="P822"/>
  <c r="BI821"/>
  <c r="BH821"/>
  <c r="BG821"/>
  <c r="BF821"/>
  <c r="T821"/>
  <c r="R821"/>
  <c r="P821"/>
  <c r="BI820"/>
  <c r="BH820"/>
  <c r="BG820"/>
  <c r="BF820"/>
  <c r="T820"/>
  <c r="R820"/>
  <c r="P820"/>
  <c r="BI819"/>
  <c r="BH819"/>
  <c r="BG819"/>
  <c r="BF819"/>
  <c r="T819"/>
  <c r="R819"/>
  <c r="P819"/>
  <c r="BI818"/>
  <c r="BH818"/>
  <c r="BG818"/>
  <c r="BF818"/>
  <c r="T818"/>
  <c r="R818"/>
  <c r="P818"/>
  <c r="BI817"/>
  <c r="BH817"/>
  <c r="BG817"/>
  <c r="BF817"/>
  <c r="T817"/>
  <c r="R817"/>
  <c r="P817"/>
  <c r="BI816"/>
  <c r="BH816"/>
  <c r="BG816"/>
  <c r="BF816"/>
  <c r="T816"/>
  <c r="R816"/>
  <c r="P816"/>
  <c r="BI815"/>
  <c r="BH815"/>
  <c r="BG815"/>
  <c r="BF815"/>
  <c r="T815"/>
  <c r="R815"/>
  <c r="P815"/>
  <c r="BI812"/>
  <c r="BH812"/>
  <c r="BG812"/>
  <c r="BF812"/>
  <c r="T812"/>
  <c r="R812"/>
  <c r="P812"/>
  <c r="BI809"/>
  <c r="BH809"/>
  <c r="BG809"/>
  <c r="BF809"/>
  <c r="T809"/>
  <c r="R809"/>
  <c r="P809"/>
  <c r="BI808"/>
  <c r="BH808"/>
  <c r="BG808"/>
  <c r="BF808"/>
  <c r="T808"/>
  <c r="R808"/>
  <c r="P808"/>
  <c r="BI805"/>
  <c r="BH805"/>
  <c r="BG805"/>
  <c r="BF805"/>
  <c r="T805"/>
  <c r="R805"/>
  <c r="P805"/>
  <c r="BI802"/>
  <c r="BH802"/>
  <c r="BG802"/>
  <c r="BF802"/>
  <c r="T802"/>
  <c r="R802"/>
  <c r="P802"/>
  <c r="BI798"/>
  <c r="BH798"/>
  <c r="BG798"/>
  <c r="BF798"/>
  <c r="T798"/>
  <c r="T797"/>
  <c r="R798"/>
  <c r="R797"/>
  <c r="P798"/>
  <c r="P797"/>
  <c r="BI795"/>
  <c r="BH795"/>
  <c r="BG795"/>
  <c r="BF795"/>
  <c r="T795"/>
  <c r="R795"/>
  <c r="P795"/>
  <c r="BI791"/>
  <c r="BH791"/>
  <c r="BG791"/>
  <c r="BF791"/>
  <c r="T791"/>
  <c r="R791"/>
  <c r="P791"/>
  <c r="BI785"/>
  <c r="BH785"/>
  <c r="BG785"/>
  <c r="BF785"/>
  <c r="T785"/>
  <c r="R785"/>
  <c r="P785"/>
  <c r="BI781"/>
  <c r="BH781"/>
  <c r="BG781"/>
  <c r="BF781"/>
  <c r="T781"/>
  <c r="R781"/>
  <c r="P781"/>
  <c r="BI778"/>
  <c r="BH778"/>
  <c r="BG778"/>
  <c r="BF778"/>
  <c r="T778"/>
  <c r="R778"/>
  <c r="P778"/>
  <c r="BI771"/>
  <c r="BH771"/>
  <c r="BG771"/>
  <c r="BF771"/>
  <c r="T771"/>
  <c r="R771"/>
  <c r="P771"/>
  <c r="BI764"/>
  <c r="BH764"/>
  <c r="BG764"/>
  <c r="BF764"/>
  <c r="T764"/>
  <c r="R764"/>
  <c r="P764"/>
  <c r="BI762"/>
  <c r="BH762"/>
  <c r="BG762"/>
  <c r="BF762"/>
  <c r="T762"/>
  <c r="R762"/>
  <c r="P762"/>
  <c r="BI742"/>
  <c r="BH742"/>
  <c r="BG742"/>
  <c r="BF742"/>
  <c r="T742"/>
  <c r="R742"/>
  <c r="P742"/>
  <c r="BI691"/>
  <c r="BH691"/>
  <c r="BG691"/>
  <c r="BF691"/>
  <c r="T691"/>
  <c r="R691"/>
  <c r="P691"/>
  <c r="BI683"/>
  <c r="BH683"/>
  <c r="BG683"/>
  <c r="BF683"/>
  <c r="T683"/>
  <c r="R683"/>
  <c r="P683"/>
  <c r="BI676"/>
  <c r="BH676"/>
  <c r="BG676"/>
  <c r="BF676"/>
  <c r="T676"/>
  <c r="R676"/>
  <c r="P676"/>
  <c r="BI672"/>
  <c r="BH672"/>
  <c r="BG672"/>
  <c r="BF672"/>
  <c r="T672"/>
  <c r="R672"/>
  <c r="P672"/>
  <c r="BI665"/>
  <c r="BH665"/>
  <c r="BG665"/>
  <c r="BF665"/>
  <c r="T665"/>
  <c r="R665"/>
  <c r="P665"/>
  <c r="BI657"/>
  <c r="BH657"/>
  <c r="BG657"/>
  <c r="BF657"/>
  <c r="T657"/>
  <c r="R657"/>
  <c r="P657"/>
  <c r="BI653"/>
  <c r="BH653"/>
  <c r="BG653"/>
  <c r="BF653"/>
  <c r="T653"/>
  <c r="R653"/>
  <c r="P653"/>
  <c r="BI649"/>
  <c r="BH649"/>
  <c r="BG649"/>
  <c r="BF649"/>
  <c r="T649"/>
  <c r="R649"/>
  <c r="P649"/>
  <c r="BI639"/>
  <c r="BH639"/>
  <c r="BG639"/>
  <c r="BF639"/>
  <c r="T639"/>
  <c r="R639"/>
  <c r="P639"/>
  <c r="BI630"/>
  <c r="BH630"/>
  <c r="BG630"/>
  <c r="BF630"/>
  <c r="T630"/>
  <c r="R630"/>
  <c r="P630"/>
  <c r="BI626"/>
  <c r="BH626"/>
  <c r="BG626"/>
  <c r="BF626"/>
  <c r="T626"/>
  <c r="R626"/>
  <c r="P626"/>
  <c r="BI622"/>
  <c r="BH622"/>
  <c r="BG622"/>
  <c r="BF622"/>
  <c r="T622"/>
  <c r="R622"/>
  <c r="P622"/>
  <c r="BI618"/>
  <c r="BH618"/>
  <c r="BG618"/>
  <c r="BF618"/>
  <c r="T618"/>
  <c r="R618"/>
  <c r="P618"/>
  <c r="BI614"/>
  <c r="BH614"/>
  <c r="BG614"/>
  <c r="BF614"/>
  <c r="T614"/>
  <c r="R614"/>
  <c r="P614"/>
  <c r="BI583"/>
  <c r="BH583"/>
  <c r="BG583"/>
  <c r="BF583"/>
  <c r="T583"/>
  <c r="R583"/>
  <c r="P583"/>
  <c r="BI576"/>
  <c r="BH576"/>
  <c r="BG576"/>
  <c r="BF576"/>
  <c r="T576"/>
  <c r="R576"/>
  <c r="P576"/>
  <c r="BI567"/>
  <c r="BH567"/>
  <c r="BG567"/>
  <c r="BF567"/>
  <c r="T567"/>
  <c r="R567"/>
  <c r="P567"/>
  <c r="BI563"/>
  <c r="BH563"/>
  <c r="BG563"/>
  <c r="BF563"/>
  <c r="T563"/>
  <c r="R563"/>
  <c r="P563"/>
  <c r="BI550"/>
  <c r="BH550"/>
  <c r="BG550"/>
  <c r="BF550"/>
  <c r="T550"/>
  <c r="R550"/>
  <c r="P550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2"/>
  <c r="BH532"/>
  <c r="BG532"/>
  <c r="BF532"/>
  <c r="T532"/>
  <c r="R532"/>
  <c r="P532"/>
  <c r="BI514"/>
  <c r="BH514"/>
  <c r="BG514"/>
  <c r="BF514"/>
  <c r="T514"/>
  <c r="R514"/>
  <c r="P514"/>
  <c r="BI492"/>
  <c r="BH492"/>
  <c r="BG492"/>
  <c r="BF492"/>
  <c r="T492"/>
  <c r="R492"/>
  <c r="P492"/>
  <c r="BI472"/>
  <c r="BH472"/>
  <c r="BG472"/>
  <c r="BF472"/>
  <c r="T472"/>
  <c r="R472"/>
  <c r="P472"/>
  <c r="BI452"/>
  <c r="BH452"/>
  <c r="BG452"/>
  <c r="BF452"/>
  <c r="T452"/>
  <c r="R452"/>
  <c r="P452"/>
  <c r="BI432"/>
  <c r="BH432"/>
  <c r="BG432"/>
  <c r="BF432"/>
  <c r="T432"/>
  <c r="R432"/>
  <c r="P432"/>
  <c r="BI426"/>
  <c r="BH426"/>
  <c r="BG426"/>
  <c r="BF426"/>
  <c r="T426"/>
  <c r="R426"/>
  <c r="P426"/>
  <c r="BI405"/>
  <c r="BH405"/>
  <c r="BG405"/>
  <c r="BF405"/>
  <c r="T405"/>
  <c r="R405"/>
  <c r="P405"/>
  <c r="BI383"/>
  <c r="BH383"/>
  <c r="BG383"/>
  <c r="BF383"/>
  <c r="T383"/>
  <c r="R383"/>
  <c r="P383"/>
  <c r="BI380"/>
  <c r="BH380"/>
  <c r="BG380"/>
  <c r="BF380"/>
  <c r="T380"/>
  <c r="R380"/>
  <c r="P380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49"/>
  <c r="BH349"/>
  <c r="BG349"/>
  <c r="BF349"/>
  <c r="T349"/>
  <c r="R349"/>
  <c r="P349"/>
  <c r="BI347"/>
  <c r="BH347"/>
  <c r="BG347"/>
  <c r="BF347"/>
  <c r="T347"/>
  <c r="R347"/>
  <c r="P347"/>
  <c r="BI343"/>
  <c r="BH343"/>
  <c r="BG343"/>
  <c r="BF343"/>
  <c r="T343"/>
  <c r="R343"/>
  <c r="P343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7"/>
  <c r="BH327"/>
  <c r="BG327"/>
  <c r="BF327"/>
  <c r="T327"/>
  <c r="R327"/>
  <c r="P327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55"/>
  <c r="BH255"/>
  <c r="BG255"/>
  <c r="BF255"/>
  <c r="T255"/>
  <c r="R255"/>
  <c r="P255"/>
  <c r="BI237"/>
  <c r="BH237"/>
  <c r="BG237"/>
  <c r="BF237"/>
  <c r="T237"/>
  <c r="R237"/>
  <c r="P237"/>
  <c r="BI233"/>
  <c r="BH233"/>
  <c r="BG233"/>
  <c r="BF233"/>
  <c r="T233"/>
  <c r="R233"/>
  <c r="P233"/>
  <c r="BI226"/>
  <c r="BH226"/>
  <c r="BG226"/>
  <c r="BF226"/>
  <c r="T226"/>
  <c r="R226"/>
  <c r="P226"/>
  <c r="BI222"/>
  <c r="BH222"/>
  <c r="BG222"/>
  <c r="BF222"/>
  <c r="T222"/>
  <c r="R222"/>
  <c r="P222"/>
  <c r="BI214"/>
  <c r="BH214"/>
  <c r="BG214"/>
  <c r="BF214"/>
  <c r="T214"/>
  <c r="R214"/>
  <c r="P214"/>
  <c r="BI207"/>
  <c r="BH207"/>
  <c r="BG207"/>
  <c r="BF207"/>
  <c r="T207"/>
  <c r="R207"/>
  <c r="P207"/>
  <c r="BI199"/>
  <c r="BH199"/>
  <c r="BG199"/>
  <c r="BF199"/>
  <c r="T199"/>
  <c r="R199"/>
  <c r="P199"/>
  <c r="BI191"/>
  <c r="BH191"/>
  <c r="BG191"/>
  <c r="BF191"/>
  <c r="T191"/>
  <c r="R191"/>
  <c r="P191"/>
  <c r="BI182"/>
  <c r="BH182"/>
  <c r="BG182"/>
  <c r="BF182"/>
  <c r="T182"/>
  <c r="R182"/>
  <c r="P182"/>
  <c r="BI171"/>
  <c r="BH171"/>
  <c r="BG171"/>
  <c r="BF171"/>
  <c r="T171"/>
  <c r="R171"/>
  <c r="P171"/>
  <c r="BI167"/>
  <c r="BH167"/>
  <c r="BG167"/>
  <c r="BF167"/>
  <c r="T167"/>
  <c r="R167"/>
  <c r="P167"/>
  <c r="BI156"/>
  <c r="BH156"/>
  <c r="BG156"/>
  <c r="BF156"/>
  <c r="T156"/>
  <c r="R156"/>
  <c r="P156"/>
  <c r="BI145"/>
  <c r="BH145"/>
  <c r="BG145"/>
  <c r="BF145"/>
  <c r="T145"/>
  <c r="R145"/>
  <c r="P145"/>
  <c r="BI138"/>
  <c r="BH138"/>
  <c r="BG138"/>
  <c r="BF138"/>
  <c r="T138"/>
  <c r="R138"/>
  <c r="P138"/>
  <c r="BI131"/>
  <c r="BH131"/>
  <c r="BG131"/>
  <c r="BF131"/>
  <c r="T131"/>
  <c r="R131"/>
  <c r="P131"/>
  <c r="BI127"/>
  <c r="BH127"/>
  <c r="BG127"/>
  <c r="BF127"/>
  <c r="T127"/>
  <c r="R127"/>
  <c r="P127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J105"/>
  <c r="F105"/>
  <c r="F103"/>
  <c r="E101"/>
  <c r="J58"/>
  <c r="F58"/>
  <c r="F56"/>
  <c r="E54"/>
  <c r="J26"/>
  <c r="E26"/>
  <c r="J106"/>
  <c r="J25"/>
  <c r="J20"/>
  <c r="E20"/>
  <c r="F59"/>
  <c r="J19"/>
  <c r="J14"/>
  <c r="J103"/>
  <c r="E7"/>
  <c r="E97"/>
  <c i="1" r="L50"/>
  <c r="AM50"/>
  <c r="AM49"/>
  <c r="L49"/>
  <c r="AM47"/>
  <c r="L47"/>
  <c r="L45"/>
  <c r="L44"/>
  <c i="2" r="BK1322"/>
  <c r="J1026"/>
  <c r="J961"/>
  <c r="BK802"/>
  <c r="J337"/>
  <c r="BK116"/>
  <c r="J1184"/>
  <c r="BK1036"/>
  <c r="BK952"/>
  <c r="BK815"/>
  <c r="J657"/>
  <c r="J356"/>
  <c r="J1247"/>
  <c r="BK1062"/>
  <c r="BK890"/>
  <c r="J785"/>
  <c r="J333"/>
  <c r="BK1305"/>
  <c r="BK1164"/>
  <c r="BK1077"/>
  <c r="BK1011"/>
  <c r="J861"/>
  <c r="J665"/>
  <c r="BK548"/>
  <c r="J327"/>
  <c r="J112"/>
  <c i="3" r="BK171"/>
  <c r="BK121"/>
  <c r="J194"/>
  <c r="J166"/>
  <c r="J97"/>
  <c r="BK163"/>
  <c r="BK123"/>
  <c r="BK186"/>
  <c r="BK179"/>
  <c r="BK145"/>
  <c r="J123"/>
  <c r="BK107"/>
  <c i="4" r="BK158"/>
  <c r="BK177"/>
  <c r="BK138"/>
  <c r="J176"/>
  <c r="BK151"/>
  <c r="J129"/>
  <c r="BK98"/>
  <c r="BK162"/>
  <c r="J134"/>
  <c r="BK109"/>
  <c i="5" r="BK246"/>
  <c r="BK233"/>
  <c r="BK187"/>
  <c r="J170"/>
  <c r="BK146"/>
  <c r="J105"/>
  <c r="J208"/>
  <c r="BK173"/>
  <c r="BK123"/>
  <c r="J205"/>
  <c r="BK164"/>
  <c r="BK108"/>
  <c r="J238"/>
  <c r="J214"/>
  <c r="J175"/>
  <c r="BK145"/>
  <c r="J124"/>
  <c i="6" r="BK290"/>
  <c r="J248"/>
  <c r="J170"/>
  <c r="J334"/>
  <c r="BK294"/>
  <c r="BK240"/>
  <c r="BK172"/>
  <c i="8" r="J89"/>
  <c i="2" r="BK1320"/>
  <c r="J1193"/>
  <c r="J1155"/>
  <c r="BK1129"/>
  <c r="J1039"/>
  <c r="BK1008"/>
  <c r="BK941"/>
  <c r="J875"/>
  <c r="J809"/>
  <c r="J547"/>
  <c r="J492"/>
  <c r="J268"/>
  <c r="J131"/>
  <c r="BK1219"/>
  <c r="J1191"/>
  <c r="J1131"/>
  <c r="J1071"/>
  <c r="BK975"/>
  <c r="J908"/>
  <c r="BK848"/>
  <c r="J802"/>
  <c r="J764"/>
  <c r="BK649"/>
  <c r="J543"/>
  <c r="BK333"/>
  <c r="BK156"/>
  <c r="BK1258"/>
  <c r="J1213"/>
  <c r="BK1108"/>
  <c r="J1036"/>
  <c r="BK961"/>
  <c r="J857"/>
  <c r="J812"/>
  <c r="J545"/>
  <c r="BK452"/>
  <c r="BK349"/>
  <c r="BK222"/>
  <c r="J1176"/>
  <c r="BK1159"/>
  <c r="J1075"/>
  <c r="J1042"/>
  <c r="J1020"/>
  <c r="BK904"/>
  <c r="J851"/>
  <c r="BK764"/>
  <c r="J622"/>
  <c r="J540"/>
  <c r="J405"/>
  <c r="BK272"/>
  <c r="BK167"/>
  <c i="3" r="BK176"/>
  <c r="J160"/>
  <c r="J145"/>
  <c r="J138"/>
  <c r="J120"/>
  <c r="BK199"/>
  <c r="J178"/>
  <c r="BK153"/>
  <c r="J131"/>
  <c r="BK99"/>
  <c r="BK188"/>
  <c r="BK182"/>
  <c r="J143"/>
  <c r="J119"/>
  <c r="J195"/>
  <c r="BK180"/>
  <c r="J171"/>
  <c r="J156"/>
  <c r="BK143"/>
  <c r="BK130"/>
  <c r="J115"/>
  <c r="J99"/>
  <c i="4" r="BK170"/>
  <c r="J137"/>
  <c r="J98"/>
  <c r="BK164"/>
  <c r="BK140"/>
  <c r="J115"/>
  <c r="BK172"/>
  <c r="J157"/>
  <c r="J150"/>
  <c r="J142"/>
  <c r="BK116"/>
  <c r="J96"/>
  <c r="J164"/>
  <c r="BK154"/>
  <c r="J132"/>
  <c r="J123"/>
  <c r="J112"/>
  <c i="5" r="J260"/>
  <c r="J251"/>
  <c r="BK236"/>
  <c r="BK227"/>
  <c r="BK212"/>
  <c r="BK183"/>
  <c r="BK175"/>
  <c r="J167"/>
  <c r="BK142"/>
  <c r="BK140"/>
  <c r="J127"/>
  <c r="BK251"/>
  <c r="BK225"/>
  <c r="BK188"/>
  <c r="BK176"/>
  <c r="J147"/>
  <c r="BK119"/>
  <c r="BK258"/>
  <c r="J225"/>
  <c r="J188"/>
  <c r="J165"/>
  <c r="J146"/>
  <c r="J122"/>
  <c r="J257"/>
  <c r="BK252"/>
  <c r="BK240"/>
  <c r="BK222"/>
  <c r="BK206"/>
  <c r="BK198"/>
  <c r="J173"/>
  <c r="J164"/>
  <c r="BK147"/>
  <c r="J132"/>
  <c r="BK125"/>
  <c i="6" r="BK267"/>
  <c r="J183"/>
  <c r="BK305"/>
  <c r="J234"/>
  <c r="J121"/>
  <c r="BK109"/>
  <c r="BK337"/>
  <c r="J298"/>
  <c r="J267"/>
  <c r="J240"/>
  <c r="BK228"/>
  <c r="J129"/>
  <c r="BK349"/>
  <c r="J309"/>
  <c r="J286"/>
  <c r="J237"/>
  <c r="BK187"/>
  <c r="J105"/>
  <c i="7" r="BK104"/>
  <c r="J95"/>
  <c r="BK95"/>
  <c r="J100"/>
  <c i="8" r="J88"/>
  <c i="2" r="BK1292"/>
  <c r="BK1160"/>
  <c r="BK1138"/>
  <c r="BK1049"/>
  <c r="BK991"/>
  <c r="J912"/>
  <c r="J817"/>
  <c r="J639"/>
  <c r="J546"/>
  <c r="BK368"/>
  <c r="J207"/>
  <c r="BK1296"/>
  <c r="BK1199"/>
  <c r="BK861"/>
  <c r="J819"/>
  <c r="BK791"/>
  <c r="BK742"/>
  <c r="BK622"/>
  <c r="BK546"/>
  <c r="BK364"/>
  <c r="J199"/>
  <c r="J138"/>
  <c r="J1268"/>
  <c r="J1255"/>
  <c r="BK1184"/>
  <c r="BK1131"/>
  <c r="J1081"/>
  <c r="J1008"/>
  <c r="J959"/>
  <c r="BK847"/>
  <c r="BK808"/>
  <c r="J576"/>
  <c r="BK432"/>
  <c r="J329"/>
  <c r="BK1307"/>
  <c r="J1183"/>
  <c r="J1138"/>
  <c r="BK1071"/>
  <c r="BK1023"/>
  <c r="J887"/>
  <c r="BK817"/>
  <c r="J691"/>
  <c r="J544"/>
  <c r="BK380"/>
  <c r="J214"/>
  <c i="1" r="AS55"/>
  <c i="3" r="BK195"/>
  <c r="J151"/>
  <c r="J112"/>
  <c r="BK189"/>
  <c r="BK159"/>
  <c i="4" r="BK125"/>
  <c r="BK174"/>
  <c r="J179"/>
  <c r="J154"/>
  <c r="BK132"/>
  <c r="J167"/>
  <c r="BK135"/>
  <c r="BK100"/>
  <c i="5" r="J234"/>
  <c r="BK199"/>
  <c r="BK162"/>
  <c r="J138"/>
  <c r="J255"/>
  <c r="J189"/>
  <c r="J148"/>
  <c r="J243"/>
  <c r="J177"/>
  <c r="BK114"/>
  <c r="BK242"/>
  <c r="J218"/>
  <c r="J178"/>
  <c r="J151"/>
  <c r="J108"/>
  <c i="6" r="BK223"/>
  <c r="BK183"/>
  <c r="J125"/>
  <c r="BK301"/>
  <c r="BK260"/>
  <c r="BK160"/>
  <c i="7" r="J103"/>
  <c r="J102"/>
  <c i="2" r="BK1303"/>
  <c r="BK1116"/>
  <c r="BK971"/>
  <c r="BK896"/>
  <c r="BK626"/>
  <c r="BK343"/>
  <c r="BK1149"/>
  <c r="J1032"/>
  <c r="BK912"/>
  <c r="J805"/>
  <c r="BK618"/>
  <c r="BK337"/>
  <c r="J1309"/>
  <c r="BK1090"/>
  <c r="J919"/>
  <c r="BK630"/>
  <c r="J368"/>
  <c r="J120"/>
  <c r="J1174"/>
  <c r="BK1069"/>
  <c r="BK857"/>
  <c r="BK809"/>
  <c r="BK547"/>
  <c r="J383"/>
  <c r="J191"/>
  <c i="3" r="J174"/>
  <c r="BK147"/>
  <c r="BK137"/>
  <c r="J117"/>
  <c r="J191"/>
  <c r="J154"/>
  <c r="J139"/>
  <c r="BK102"/>
  <c r="J167"/>
  <c r="BK139"/>
  <c r="BK115"/>
  <c r="BK187"/>
  <c r="BK169"/>
  <c r="BK149"/>
  <c r="BK141"/>
  <c r="BK122"/>
  <c r="J106"/>
  <c r="J95"/>
  <c i="4" r="BK153"/>
  <c r="J116"/>
  <c r="BK150"/>
  <c r="BK106"/>
  <c r="BK171"/>
  <c r="BK159"/>
  <c r="BK149"/>
  <c r="J122"/>
  <c r="BK103"/>
  <c r="J177"/>
  <c r="BK148"/>
  <c r="J133"/>
  <c r="J121"/>
  <c r="BK104"/>
  <c i="5" r="J256"/>
  <c r="BK235"/>
  <c r="J224"/>
  <c r="BK201"/>
  <c r="BK177"/>
  <c r="J152"/>
  <c r="BK141"/>
  <c r="BK130"/>
  <c r="BK239"/>
  <c r="BK196"/>
  <c r="J192"/>
  <c r="BK159"/>
  <c r="J128"/>
  <c r="J259"/>
  <c r="BK209"/>
  <c r="J180"/>
  <c r="J150"/>
  <c r="BK264"/>
  <c r="BK255"/>
  <c r="J235"/>
  <c r="J219"/>
  <c r="J199"/>
  <c r="BK193"/>
  <c r="BK172"/>
  <c r="BK152"/>
  <c r="J137"/>
  <c r="J114"/>
  <c i="6" r="BK278"/>
  <c r="J167"/>
  <c r="J219"/>
  <c r="BK156"/>
  <c r="J356"/>
  <c r="BK330"/>
  <c r="J287"/>
  <c r="BK219"/>
  <c r="J364"/>
  <c r="J343"/>
  <c r="J299"/>
  <c r="J284"/>
  <c r="BK234"/>
  <c r="BK158"/>
  <c r="BK113"/>
  <c i="7" r="BK105"/>
  <c r="J90"/>
  <c r="BK90"/>
  <c i="8" r="J91"/>
  <c i="2" r="BK1215"/>
  <c r="J1058"/>
  <c r="J879"/>
  <c r="J563"/>
  <c r="BK1288"/>
  <c r="J1116"/>
  <c r="J900"/>
  <c r="J762"/>
  <c r="J255"/>
  <c r="BK1112"/>
  <c r="BK945"/>
  <c r="BK583"/>
  <c r="BK1268"/>
  <c r="BK1039"/>
  <c r="BK805"/>
  <c r="J226"/>
  <c i="3" r="J164"/>
  <c r="J180"/>
  <c r="J192"/>
  <c r="BK98"/>
  <c r="BK150"/>
  <c r="BK100"/>
  <c i="4" r="BK99"/>
  <c r="J169"/>
  <c r="BK115"/>
  <c r="J149"/>
  <c i="5" r="J253"/>
  <c r="J193"/>
  <c r="BK131"/>
  <c r="J187"/>
  <c r="J250"/>
  <c r="J125"/>
  <c r="J223"/>
  <c r="J166"/>
  <c i="6" r="BK225"/>
  <c r="J117"/>
  <c r="J252"/>
  <c i="7" r="J108"/>
  <c i="2" r="BK1238"/>
  <c r="BK1097"/>
  <c r="J975"/>
  <c r="BK830"/>
  <c r="BK538"/>
  <c r="J1320"/>
  <c r="BK1176"/>
  <c r="BK1037"/>
  <c r="J893"/>
  <c r="BK781"/>
  <c r="J380"/>
  <c r="BK120"/>
  <c r="BK1151"/>
  <c r="J991"/>
  <c r="J795"/>
  <c r="J376"/>
  <c r="J1288"/>
  <c r="J1051"/>
  <c r="BK879"/>
  <c r="J781"/>
  <c r="J550"/>
  <c r="BK207"/>
  <c i="3" r="J169"/>
  <c r="J130"/>
  <c r="J102"/>
  <c r="BK162"/>
  <c r="BK196"/>
  <c r="J127"/>
  <c r="J184"/>
  <c r="BK151"/>
  <c r="BK126"/>
  <c i="4" r="J162"/>
  <c r="J173"/>
  <c r="J101"/>
  <c r="J155"/>
  <c r="J120"/>
  <c r="J178"/>
  <c r="BK142"/>
  <c r="BK102"/>
  <c i="5" r="BK232"/>
  <c r="J198"/>
  <c r="J163"/>
  <c r="BK262"/>
  <c r="BK195"/>
  <c r="J139"/>
  <c r="J240"/>
  <c r="BK129"/>
  <c r="J232"/>
  <c r="BK185"/>
  <c r="BK153"/>
  <c r="J97"/>
  <c i="6" r="BK179"/>
  <c r="BK326"/>
  <c r="J278"/>
  <c r="BK237"/>
  <c r="BK371"/>
  <c r="J337"/>
  <c r="BK274"/>
  <c r="J156"/>
  <c i="7" r="BK106"/>
  <c r="J93"/>
  <c i="8" r="BK88"/>
  <c i="2" r="J1236"/>
  <c r="BK1044"/>
  <c r="J948"/>
  <c r="BK823"/>
  <c r="J539"/>
  <c r="J233"/>
  <c r="BK1236"/>
  <c r="BK1127"/>
  <c r="BK1058"/>
  <c r="J986"/>
  <c r="BK1234"/>
  <c r="BK1081"/>
  <c r="BK990"/>
  <c r="J868"/>
  <c r="J653"/>
  <c r="BK539"/>
  <c r="BK255"/>
  <c i="3" r="J175"/>
  <c r="J141"/>
  <c r="BK109"/>
  <c r="J188"/>
  <c r="BK135"/>
  <c r="J185"/>
  <c r="BK124"/>
  <c r="BK175"/>
  <c i="4" r="J148"/>
  <c r="BK166"/>
  <c r="J168"/>
  <c r="BK139"/>
  <c r="BK179"/>
  <c r="J125"/>
  <c i="5" r="BK226"/>
  <c r="BK181"/>
  <c r="BK132"/>
  <c r="J241"/>
  <c r="J181"/>
  <c r="BK257"/>
  <c r="J157"/>
  <c r="J254"/>
  <c r="J204"/>
  <c r="BK158"/>
  <c i="6" r="J351"/>
  <c r="BK286"/>
  <c r="J323"/>
  <c r="J230"/>
  <c i="7" r="BK108"/>
  <c r="J91"/>
  <c i="2" r="BK1191"/>
  <c r="BK1014"/>
  <c r="J672"/>
  <c r="BK145"/>
  <c r="BK1048"/>
  <c r="BK897"/>
  <c r="BK691"/>
  <c r="BK191"/>
  <c r="BK1174"/>
  <c r="BK816"/>
  <c r="J347"/>
  <c r="J1222"/>
  <c r="BK1017"/>
  <c r="J742"/>
  <c r="BK356"/>
  <c i="3" r="BK178"/>
  <c r="BK140"/>
  <c r="J103"/>
  <c r="J179"/>
  <c r="BK127"/>
  <c r="J189"/>
  <c r="J126"/>
  <c r="J196"/>
  <c r="J177"/>
  <c r="BK155"/>
  <c r="J132"/>
  <c r="BK118"/>
  <c i="4" r="J163"/>
  <c r="BK176"/>
  <c r="BK134"/>
  <c r="BK97"/>
  <c r="J153"/>
  <c r="J135"/>
  <c r="J109"/>
  <c r="J161"/>
  <c r="J140"/>
  <c r="J114"/>
  <c i="5" r="J252"/>
  <c r="BK217"/>
  <c r="J182"/>
  <c r="BK165"/>
  <c r="BK137"/>
  <c r="J111"/>
  <c r="BK219"/>
  <c r="BK186"/>
  <c r="J144"/>
  <c r="BK253"/>
  <c r="BK191"/>
  <c r="J142"/>
  <c r="BK250"/>
  <c r="BK224"/>
  <c r="BK189"/>
  <c r="BK163"/>
  <c r="J130"/>
  <c i="6" r="BK309"/>
  <c r="BK332"/>
  <c r="J187"/>
  <c r="BK105"/>
  <c r="BK321"/>
  <c r="BK256"/>
  <c r="J353"/>
  <c r="J303"/>
  <c r="BK279"/>
  <c r="BK170"/>
  <c r="BK101"/>
  <c i="7" r="J97"/>
  <c r="BK97"/>
  <c i="8" r="BK89"/>
  <c i="2" r="BK1167"/>
  <c r="BK1045"/>
  <c r="BK822"/>
  <c r="J472"/>
  <c r="J1238"/>
  <c r="J1069"/>
  <c r="J843"/>
  <c r="BK563"/>
  <c r="J1322"/>
  <c r="BK1026"/>
  <c r="J821"/>
  <c r="BK405"/>
  <c r="J1199"/>
  <c r="J897"/>
  <c r="BK532"/>
  <c i="3" r="BK183"/>
  <c r="J114"/>
  <c r="BK117"/>
  <c r="J148"/>
  <c r="J163"/>
  <c r="BK120"/>
  <c i="4" r="J139"/>
  <c r="J104"/>
  <c r="BK137"/>
  <c r="J113"/>
  <c i="5" r="BK223"/>
  <c r="BK166"/>
  <c r="J233"/>
  <c r="J141"/>
  <c r="J184"/>
  <c r="J248"/>
  <c r="BK194"/>
  <c r="J131"/>
  <c i="6" r="BK319"/>
  <c r="BK343"/>
  <c r="J260"/>
  <c i="7" r="BK100"/>
  <c i="2" r="J1305"/>
  <c r="J1048"/>
  <c r="BK964"/>
  <c r="BK762"/>
  <c r="BK383"/>
  <c r="J1278"/>
  <c r="J1112"/>
  <c r="J926"/>
  <c r="J830"/>
  <c r="BK614"/>
  <c r="J182"/>
  <c r="BK1088"/>
  <c r="BK908"/>
  <c r="BK672"/>
  <c r="BK327"/>
  <c r="J1258"/>
  <c r="J1129"/>
  <c r="BK987"/>
  <c r="BK639"/>
  <c r="J343"/>
  <c i="3" r="J182"/>
  <c r="BK148"/>
  <c r="J116"/>
  <c r="J190"/>
  <c r="BK104"/>
  <c r="J153"/>
  <c r="BK198"/>
  <c r="BK167"/>
  <c r="J135"/>
  <c r="J109"/>
  <c i="4" r="BK114"/>
  <c r="BK130"/>
  <c r="BK167"/>
  <c r="J136"/>
  <c r="BK101"/>
  <c r="BK136"/>
  <c r="J110"/>
  <c i="5" r="J245"/>
  <c r="J191"/>
  <c r="J158"/>
  <c r="BK133"/>
  <c r="J212"/>
  <c r="BK155"/>
  <c r="BK208"/>
  <c r="J264"/>
  <c r="J227"/>
  <c r="BK179"/>
  <c r="J136"/>
  <c i="6" r="J326"/>
  <c r="J163"/>
  <c r="BK351"/>
  <c r="J242"/>
  <c r="BK221"/>
  <c r="BK341"/>
  <c r="BK298"/>
  <c r="BK163"/>
  <c i="7" r="BK92"/>
  <c r="J105"/>
  <c i="2" r="J1307"/>
  <c r="J1127"/>
  <c r="J1011"/>
  <c r="BK887"/>
  <c r="BK653"/>
  <c r="BK426"/>
  <c r="J1365"/>
  <c r="BK1193"/>
  <c r="BK1141"/>
  <c r="BK1042"/>
  <c r="BK938"/>
  <c r="BK926"/>
  <c r="J791"/>
  <c r="BK372"/>
  <c r="BK214"/>
  <c r="BK1278"/>
  <c r="J1062"/>
  <c r="J965"/>
  <c r="BK853"/>
  <c r="J808"/>
  <c r="J618"/>
  <c r="BK360"/>
  <c r="J145"/>
  <c i="3" r="BK165"/>
  <c r="J118"/>
  <c r="BK174"/>
  <c r="BK112"/>
  <c r="BK166"/>
  <c r="BK181"/>
  <c i="4" r="BK168"/>
  <c r="J124"/>
  <c r="BK161"/>
  <c r="BK118"/>
  <c r="J159"/>
  <c r="J119"/>
  <c i="5" r="J242"/>
  <c r="J190"/>
  <c r="J153"/>
  <c r="J200"/>
  <c r="J129"/>
  <c r="BK218"/>
  <c r="BK138"/>
  <c r="BK234"/>
  <c r="J186"/>
  <c r="BK127"/>
  <c i="6" r="J160"/>
  <c r="J345"/>
  <c r="BK248"/>
  <c r="BK117"/>
  <c i="7" r="BK96"/>
  <c i="2" r="BK1309"/>
  <c r="BK1153"/>
  <c r="J1040"/>
  <c r="J853"/>
  <c r="J452"/>
  <c r="J1088"/>
  <c r="J971"/>
  <c r="BK820"/>
  <c r="BK550"/>
  <c r="BK1245"/>
  <c r="J1044"/>
  <c r="J778"/>
  <c r="BK233"/>
  <c r="J1097"/>
  <c r="BK986"/>
  <c r="BK657"/>
  <c r="BK472"/>
  <c r="J127"/>
  <c i="3" r="BK156"/>
  <c r="J129"/>
  <c r="BK96"/>
  <c r="BK164"/>
  <c r="J113"/>
  <c r="J193"/>
  <c r="J149"/>
  <c r="J199"/>
  <c r="J183"/>
  <c r="J165"/>
  <c r="J146"/>
  <c r="J121"/>
  <c r="J98"/>
  <c i="4" r="J130"/>
  <c r="J172"/>
  <c r="J118"/>
  <c r="J166"/>
  <c r="J138"/>
  <c r="BK113"/>
  <c r="BK169"/>
  <c r="BK129"/>
  <c r="J111"/>
  <c i="5" r="J244"/>
  <c r="J231"/>
  <c r="BK192"/>
  <c r="BK169"/>
  <c r="BK134"/>
  <c r="BK256"/>
  <c r="J206"/>
  <c r="J169"/>
  <c r="BK111"/>
  <c r="BK245"/>
  <c r="BK170"/>
  <c r="J134"/>
  <c r="BK243"/>
  <c r="BK205"/>
  <c r="BK182"/>
  <c r="BK154"/>
  <c r="J133"/>
  <c r="J101"/>
  <c i="6" r="BK191"/>
  <c r="BK277"/>
  <c r="BK129"/>
  <c r="J341"/>
  <c r="J279"/>
  <c r="J154"/>
  <c r="J332"/>
  <c r="BK287"/>
  <c r="J228"/>
  <c i="7" r="BK94"/>
  <c r="BK102"/>
  <c r="BK103"/>
  <c i="8" r="BK91"/>
  <c i="2" r="BK1247"/>
  <c r="J1134"/>
  <c r="J987"/>
  <c r="BK919"/>
  <c r="J649"/>
  <c r="BK544"/>
  <c r="BK226"/>
  <c r="BK1213"/>
  <c r="BK1145"/>
  <c r="J983"/>
  <c r="J890"/>
  <c r="BK785"/>
  <c r="J541"/>
  <c r="J167"/>
  <c r="J1149"/>
  <c r="BK983"/>
  <c r="J815"/>
  <c r="J514"/>
  <c r="J237"/>
  <c r="J1108"/>
  <c r="BK1060"/>
  <c r="J945"/>
  <c r="BK821"/>
  <c r="J626"/>
  <c r="BK376"/>
  <c r="BK171"/>
  <c i="3" r="BK177"/>
  <c r="BK142"/>
  <c r="BK97"/>
  <c r="J142"/>
  <c r="BK103"/>
  <c r="J187"/>
  <c r="BK129"/>
  <c r="BK194"/>
  <c r="J170"/>
  <c r="BK138"/>
  <c r="BK131"/>
  <c r="BK114"/>
  <c i="4" r="J171"/>
  <c r="BK123"/>
  <c r="BK157"/>
  <c r="BK121"/>
  <c r="BK160"/>
  <c r="BK144"/>
  <c r="J108"/>
  <c r="J174"/>
  <c r="BK143"/>
  <c r="BK128"/>
  <c r="J99"/>
  <c i="5" r="J239"/>
  <c r="BK204"/>
  <c r="BK180"/>
  <c r="BK156"/>
  <c r="BK136"/>
  <c r="J249"/>
  <c r="BK197"/>
  <c r="BK151"/>
  <c r="BK260"/>
  <c r="J228"/>
  <c r="BK143"/>
  <c r="J258"/>
  <c r="BK228"/>
  <c r="J201"/>
  <c r="J183"/>
  <c r="J156"/>
  <c r="BK135"/>
  <c i="6" r="J330"/>
  <c r="J152"/>
  <c r="J191"/>
  <c r="BK353"/>
  <c r="BK303"/>
  <c r="J277"/>
  <c r="J225"/>
  <c r="BK154"/>
  <c i="7" r="J107"/>
  <c i="8" r="J90"/>
  <c i="2" r="J1234"/>
  <c r="J1164"/>
  <c r="J1060"/>
  <c r="J1023"/>
  <c r="BK959"/>
  <c r="J894"/>
  <c r="BK818"/>
  <c r="J630"/>
  <c r="BK545"/>
  <c r="BK347"/>
  <c r="BK199"/>
  <c r="J1245"/>
  <c r="J1195"/>
  <c r="J1151"/>
  <c r="BK1043"/>
  <c r="J1014"/>
  <c r="J964"/>
  <c r="J896"/>
  <c r="J818"/>
  <c r="BK795"/>
  <c r="BK683"/>
  <c r="J548"/>
  <c r="J360"/>
  <c r="J222"/>
  <c r="BK112"/>
  <c r="BK1222"/>
  <c r="J1141"/>
  <c r="J1045"/>
  <c r="BK1020"/>
  <c r="BK948"/>
  <c r="BK843"/>
  <c r="J683"/>
  <c r="J538"/>
  <c r="BK268"/>
  <c r="J156"/>
  <c r="J1303"/>
  <c r="J1167"/>
  <c r="J1090"/>
  <c r="BK1029"/>
  <c r="J941"/>
  <c r="BK875"/>
  <c r="J823"/>
  <c r="BK812"/>
  <c r="J676"/>
  <c r="BK567"/>
  <c r="BK514"/>
  <c r="J372"/>
  <c r="BK138"/>
  <c i="3" r="BK185"/>
  <c r="J172"/>
  <c r="BK152"/>
  <c r="BK144"/>
  <c r="BK125"/>
  <c r="J105"/>
  <c r="J197"/>
  <c r="J173"/>
  <c r="J137"/>
  <c r="BK116"/>
  <c r="BK191"/>
  <c r="J186"/>
  <c r="J150"/>
  <c r="J125"/>
  <c r="J104"/>
  <c r="BK193"/>
  <c r="J176"/>
  <c r="J162"/>
  <c r="J147"/>
  <c r="J140"/>
  <c r="BK119"/>
  <c r="BK105"/>
  <c r="J96"/>
  <c i="4" r="J151"/>
  <c r="BK126"/>
  <c r="BK96"/>
  <c r="BK155"/>
  <c r="BK122"/>
  <c r="BK178"/>
  <c r="BK163"/>
  <c r="J145"/>
  <c r="BK133"/>
  <c r="BK111"/>
  <c r="BK105"/>
  <c r="J170"/>
  <c r="J160"/>
  <c r="J147"/>
  <c r="J126"/>
  <c r="BK120"/>
  <c r="J106"/>
  <c i="5" r="BK254"/>
  <c r="BK241"/>
  <c r="J222"/>
  <c r="BK202"/>
  <c r="J179"/>
  <c r="J172"/>
  <c r="BK150"/>
  <c r="J135"/>
  <c r="BK122"/>
  <c r="BK244"/>
  <c r="J203"/>
  <c r="J185"/>
  <c r="BK168"/>
  <c r="BK126"/>
  <c r="BK97"/>
  <c r="BK249"/>
  <c r="J195"/>
  <c r="J174"/>
  <c r="J154"/>
  <c r="BK139"/>
  <c r="J263"/>
  <c r="J247"/>
  <c r="J236"/>
  <c r="J217"/>
  <c r="BK203"/>
  <c r="BK190"/>
  <c r="J168"/>
  <c r="BK157"/>
  <c r="J143"/>
  <c r="BK128"/>
  <c r="BK105"/>
  <c i="6" r="BK345"/>
  <c r="BK296"/>
  <c r="J214"/>
  <c r="J101"/>
  <c r="BK284"/>
  <c r="BK214"/>
  <c r="BK152"/>
  <c r="BK364"/>
  <c r="J319"/>
  <c r="J290"/>
  <c r="J246"/>
  <c r="BK230"/>
  <c r="BK167"/>
  <c r="BK356"/>
  <c r="BK323"/>
  <c r="J301"/>
  <c r="J283"/>
  <c r="J223"/>
  <c r="BK121"/>
  <c i="7" r="J96"/>
  <c r="J101"/>
  <c r="BK101"/>
  <c r="J92"/>
  <c i="2" r="BK1365"/>
  <c r="BK1195"/>
  <c r="J1159"/>
  <c r="J1077"/>
  <c r="J1029"/>
  <c r="J968"/>
  <c r="BK868"/>
  <c r="BK798"/>
  <c r="J567"/>
  <c r="J532"/>
  <c r="J276"/>
  <c r="BK127"/>
  <c r="BK1255"/>
  <c r="BK1183"/>
  <c r="J1153"/>
  <c r="BK1075"/>
  <c r="J1017"/>
  <c r="BK965"/>
  <c r="J904"/>
  <c r="BK894"/>
  <c r="J847"/>
  <c r="J798"/>
  <c r="BK778"/>
  <c r="BK665"/>
  <c r="J583"/>
  <c r="J426"/>
  <c r="J349"/>
  <c r="BK329"/>
  <c r="J171"/>
  <c r="J116"/>
  <c r="J1215"/>
  <c r="J1145"/>
  <c r="BK1105"/>
  <c r="J1043"/>
  <c r="BK1032"/>
  <c r="BK968"/>
  <c r="BK900"/>
  <c r="BK819"/>
  <c r="BK676"/>
  <c r="BK541"/>
  <c r="J364"/>
  <c r="J272"/>
  <c r="J1296"/>
  <c r="J1160"/>
  <c r="J1105"/>
  <c r="J1049"/>
  <c r="J1037"/>
  <c r="J938"/>
  <c r="J822"/>
  <c r="BK771"/>
  <c r="BK576"/>
  <c r="J432"/>
  <c r="BK276"/>
  <c r="BK182"/>
  <c i="3" r="BK170"/>
  <c r="J159"/>
  <c r="BK128"/>
  <c r="J101"/>
  <c r="J198"/>
  <c r="J155"/>
  <c r="J100"/>
  <c r="BK132"/>
  <c r="BK197"/>
  <c r="J168"/>
  <c r="BK154"/>
  <c i="4" r="J105"/>
  <c r="J146"/>
  <c r="BK112"/>
  <c r="BK147"/>
  <c r="BK110"/>
  <c r="J102"/>
  <c r="BK146"/>
  <c r="BK108"/>
  <c i="5" r="BK248"/>
  <c r="BK214"/>
  <c r="J171"/>
  <c r="J145"/>
  <c r="J119"/>
  <c r="J209"/>
  <c r="J162"/>
  <c r="BK101"/>
  <c r="J194"/>
  <c r="BK148"/>
  <c r="BK259"/>
  <c r="J226"/>
  <c r="J196"/>
  <c r="BK171"/>
  <c r="J140"/>
  <c i="6" r="J305"/>
  <c r="BK246"/>
  <c r="J158"/>
  <c r="J371"/>
  <c r="BK283"/>
  <c r="BK242"/>
  <c r="J179"/>
  <c i="7" r="J104"/>
  <c r="BK107"/>
  <c i="8" r="BK90"/>
  <c i="2" r="J1219"/>
  <c r="BK1051"/>
  <c r="J952"/>
  <c r="J816"/>
  <c r="BK543"/>
  <c i="1" r="AS60"/>
  <c i="2" r="BK851"/>
  <c r="J771"/>
  <c r="BK540"/>
  <c r="BK131"/>
  <c r="BK1134"/>
  <c r="J990"/>
  <c r="J848"/>
  <c r="BK492"/>
  <c r="J1292"/>
  <c r="BK1155"/>
  <c r="BK1040"/>
  <c r="BK893"/>
  <c r="J820"/>
  <c r="J614"/>
  <c r="BK237"/>
  <c i="3" r="BK192"/>
  <c r="BK168"/>
  <c r="BK146"/>
  <c r="J124"/>
  <c r="J107"/>
  <c r="J181"/>
  <c r="BK172"/>
  <c r="BK106"/>
  <c r="BK95"/>
  <c r="BK184"/>
  <c r="J152"/>
  <c r="J122"/>
  <c r="BK190"/>
  <c r="BK173"/>
  <c r="BK160"/>
  <c r="J144"/>
  <c r="J128"/>
  <c r="BK113"/>
  <c r="BK101"/>
  <c i="4" r="BK145"/>
  <c r="J97"/>
  <c r="J158"/>
  <c r="J128"/>
  <c r="BK173"/>
  <c r="J156"/>
  <c r="J143"/>
  <c r="BK119"/>
  <c r="J100"/>
  <c r="BK156"/>
  <c r="J144"/>
  <c r="BK124"/>
  <c r="J103"/>
  <c i="5" r="BK247"/>
  <c r="J237"/>
  <c r="J207"/>
  <c r="BK184"/>
  <c r="BK174"/>
  <c r="J159"/>
  <c r="J149"/>
  <c r="J123"/>
  <c r="J246"/>
  <c r="J202"/>
  <c r="BK178"/>
  <c r="BK149"/>
  <c r="BK263"/>
  <c r="BK238"/>
  <c r="BK200"/>
  <c r="J155"/>
  <c r="BK124"/>
  <c r="J262"/>
  <c r="BK237"/>
  <c r="BK231"/>
  <c r="BK207"/>
  <c r="J197"/>
  <c r="J176"/>
  <c r="BK167"/>
  <c r="BK144"/>
  <c r="J126"/>
  <c i="6" r="BK334"/>
  <c r="BK252"/>
  <c r="J296"/>
  <c r="J172"/>
  <c r="J113"/>
  <c r="J349"/>
  <c r="BK299"/>
  <c r="J274"/>
  <c r="J109"/>
  <c r="J321"/>
  <c r="J294"/>
  <c r="J256"/>
  <c r="J221"/>
  <c r="BK125"/>
  <c i="7" r="BK91"/>
  <c r="J94"/>
  <c r="J106"/>
  <c r="BK93"/>
  <c i="2" l="1" r="P111"/>
  <c r="R111"/>
  <c r="T190"/>
  <c r="T382"/>
  <c r="T537"/>
  <c r="T761"/>
  <c r="R801"/>
  <c r="R842"/>
  <c r="P852"/>
  <c r="P878"/>
  <c r="P899"/>
  <c r="T899"/>
  <c r="R967"/>
  <c r="BK1047"/>
  <c r="J1047"/>
  <c r="J80"/>
  <c r="R1047"/>
  <c r="T1050"/>
  <c r="T1107"/>
  <c r="P1140"/>
  <c r="T1140"/>
  <c r="T1166"/>
  <c r="R1221"/>
  <c r="R1257"/>
  <c r="P1308"/>
  <c i="3" r="BK94"/>
  <c r="J94"/>
  <c r="J65"/>
  <c r="BK111"/>
  <c r="J111"/>
  <c r="J68"/>
  <c r="T111"/>
  <c r="T136"/>
  <c r="P161"/>
  <c i="4" r="R95"/>
  <c r="BK117"/>
  <c r="J117"/>
  <c r="J66"/>
  <c r="P127"/>
  <c r="T131"/>
  <c r="BK152"/>
  <c r="J152"/>
  <c r="J70"/>
  <c r="P165"/>
  <c r="BK175"/>
  <c r="J175"/>
  <c r="J72"/>
  <c i="5" r="P118"/>
  <c r="P117"/>
  <c r="P213"/>
  <c r="T261"/>
  <c i="6" r="R336"/>
  <c r="P355"/>
  <c i="2" r="BK111"/>
  <c r="J111"/>
  <c r="J65"/>
  <c r="T111"/>
  <c r="T110"/>
  <c r="R190"/>
  <c r="R382"/>
  <c r="R537"/>
  <c r="R761"/>
  <c r="T801"/>
  <c r="BK842"/>
  <c r="J842"/>
  <c r="J74"/>
  <c r="BK852"/>
  <c r="J852"/>
  <c r="J76"/>
  <c r="BK878"/>
  <c r="J878"/>
  <c r="J77"/>
  <c r="BK899"/>
  <c r="J899"/>
  <c r="J78"/>
  <c r="R899"/>
  <c r="T967"/>
  <c r="P1047"/>
  <c r="T1047"/>
  <c r="R1050"/>
  <c r="R1107"/>
  <c r="BK1140"/>
  <c r="J1140"/>
  <c r="J83"/>
  <c r="R1140"/>
  <c r="R1166"/>
  <c r="T1221"/>
  <c r="T1257"/>
  <c r="T1308"/>
  <c i="3" r="P94"/>
  <c r="P93"/>
  <c r="P111"/>
  <c r="R111"/>
  <c r="R136"/>
  <c r="T161"/>
  <c i="4" r="P95"/>
  <c r="P107"/>
  <c r="R107"/>
  <c r="R117"/>
  <c r="T127"/>
  <c r="P131"/>
  <c r="BK141"/>
  <c r="J141"/>
  <c r="J69"/>
  <c r="R141"/>
  <c r="R152"/>
  <c r="T165"/>
  <c r="R175"/>
  <c i="5" r="BK100"/>
  <c r="J100"/>
  <c r="J67"/>
  <c r="R100"/>
  <c r="R94"/>
  <c r="R118"/>
  <c r="R117"/>
  <c r="R213"/>
  <c r="BK261"/>
  <c r="J261"/>
  <c r="J71"/>
  <c i="6" r="BK100"/>
  <c r="T100"/>
  <c r="R169"/>
  <c r="BK218"/>
  <c r="J218"/>
  <c r="J67"/>
  <c r="T218"/>
  <c r="BK247"/>
  <c r="J247"/>
  <c r="J71"/>
  <c r="R247"/>
  <c r="P259"/>
  <c r="T259"/>
  <c r="R289"/>
  <c r="BK325"/>
  <c r="J325"/>
  <c r="J74"/>
  <c r="BK355"/>
  <c r="J355"/>
  <c r="J76"/>
  <c i="2" r="P190"/>
  <c r="P382"/>
  <c r="P537"/>
  <c r="P761"/>
  <c r="P801"/>
  <c r="T842"/>
  <c r="T852"/>
  <c r="T878"/>
  <c r="P967"/>
  <c r="P1050"/>
  <c r="P1107"/>
  <c r="P1166"/>
  <c r="P1221"/>
  <c r="P1257"/>
  <c r="R1308"/>
  <c i="3" r="T94"/>
  <c r="T93"/>
  <c r="BK136"/>
  <c r="J136"/>
  <c r="J69"/>
  <c r="BK161"/>
  <c r="J161"/>
  <c r="J70"/>
  <c i="4" r="BK95"/>
  <c r="J95"/>
  <c r="J64"/>
  <c r="BK107"/>
  <c r="J107"/>
  <c r="J65"/>
  <c r="P117"/>
  <c r="BK127"/>
  <c r="J127"/>
  <c r="J67"/>
  <c r="BK131"/>
  <c r="J131"/>
  <c r="J68"/>
  <c r="P152"/>
  <c r="BK165"/>
  <c r="J165"/>
  <c r="J71"/>
  <c r="T175"/>
  <c i="5" r="BK118"/>
  <c r="J118"/>
  <c r="J69"/>
  <c r="BK213"/>
  <c r="J213"/>
  <c r="J70"/>
  <c r="R261"/>
  <c i="6" r="P100"/>
  <c r="P169"/>
  <c r="P218"/>
  <c r="BK259"/>
  <c r="J259"/>
  <c r="J72"/>
  <c r="P289"/>
  <c r="P336"/>
  <c r="T336"/>
  <c r="R355"/>
  <c i="7" r="BK89"/>
  <c r="J89"/>
  <c r="J65"/>
  <c r="P89"/>
  <c r="P88"/>
  <c r="P87"/>
  <c i="1" r="AU62"/>
  <c i="7" r="R89"/>
  <c r="R88"/>
  <c r="R87"/>
  <c r="T89"/>
  <c r="T88"/>
  <c r="T87"/>
  <c i="2" r="BK190"/>
  <c r="J190"/>
  <c r="J66"/>
  <c r="BK382"/>
  <c r="J382"/>
  <c r="J67"/>
  <c r="BK537"/>
  <c r="J537"/>
  <c r="J68"/>
  <c r="BK761"/>
  <c r="J761"/>
  <c r="J69"/>
  <c r="BK801"/>
  <c r="J801"/>
  <c r="J72"/>
  <c r="P842"/>
  <c r="R852"/>
  <c r="R878"/>
  <c r="BK967"/>
  <c r="J967"/>
  <c r="J79"/>
  <c r="BK1050"/>
  <c r="J1050"/>
  <c r="J81"/>
  <c r="BK1107"/>
  <c r="J1107"/>
  <c r="J82"/>
  <c r="BK1166"/>
  <c r="J1166"/>
  <c r="J84"/>
  <c r="BK1221"/>
  <c r="J1221"/>
  <c r="J85"/>
  <c r="BK1257"/>
  <c r="J1257"/>
  <c r="J86"/>
  <c r="BK1308"/>
  <c r="J1308"/>
  <c r="J87"/>
  <c i="3" r="R94"/>
  <c r="R93"/>
  <c r="P136"/>
  <c r="R161"/>
  <c i="4" r="T95"/>
  <c r="T107"/>
  <c r="T117"/>
  <c r="R127"/>
  <c r="R131"/>
  <c r="P141"/>
  <c r="T141"/>
  <c r="T152"/>
  <c r="R165"/>
  <c r="P175"/>
  <c i="5" r="P100"/>
  <c r="P94"/>
  <c r="T100"/>
  <c r="T94"/>
  <c r="T118"/>
  <c r="T117"/>
  <c r="T213"/>
  <c r="P261"/>
  <c i="6" r="R100"/>
  <c r="BK169"/>
  <c r="J169"/>
  <c r="J66"/>
  <c r="T169"/>
  <c r="R218"/>
  <c r="P247"/>
  <c r="T247"/>
  <c r="R259"/>
  <c r="BK289"/>
  <c r="J289"/>
  <c r="J73"/>
  <c r="T289"/>
  <c r="P325"/>
  <c r="R325"/>
  <c r="T325"/>
  <c r="BK336"/>
  <c r="J336"/>
  <c r="J75"/>
  <c r="T355"/>
  <c i="8" r="BK87"/>
  <c r="J87"/>
  <c r="J64"/>
  <c r="P87"/>
  <c r="P86"/>
  <c i="1" r="AU63"/>
  <c i="8" r="R87"/>
  <c r="R86"/>
  <c r="T87"/>
  <c r="T86"/>
  <c i="2" r="BK797"/>
  <c r="J797"/>
  <c r="J70"/>
  <c r="BK850"/>
  <c r="J850"/>
  <c r="J75"/>
  <c i="6" r="BK245"/>
  <c r="J245"/>
  <c r="J70"/>
  <c i="2" r="BK829"/>
  <c r="J829"/>
  <c r="J73"/>
  <c i="3" r="BK108"/>
  <c r="J108"/>
  <c r="J66"/>
  <c i="5" r="BK96"/>
  <c r="BK95"/>
  <c r="BK94"/>
  <c r="J94"/>
  <c r="J64"/>
  <c i="6" r="BK241"/>
  <c r="J241"/>
  <c r="J68"/>
  <c i="8" r="F59"/>
  <c r="E74"/>
  <c r="BE88"/>
  <c r="BE89"/>
  <c r="BE90"/>
  <c r="BE91"/>
  <c r="J80"/>
  <c i="7" r="BK88"/>
  <c r="BK87"/>
  <c r="J87"/>
  <c r="J63"/>
  <c i="8" r="J59"/>
  <c i="6" r="J100"/>
  <c r="J65"/>
  <c i="7" r="E50"/>
  <c r="BE91"/>
  <c r="BE96"/>
  <c r="BE97"/>
  <c r="BE104"/>
  <c r="F59"/>
  <c r="BE92"/>
  <c r="BE94"/>
  <c r="BE102"/>
  <c r="BE105"/>
  <c r="BE107"/>
  <c r="BE108"/>
  <c r="J59"/>
  <c r="BE90"/>
  <c r="BE95"/>
  <c r="BE100"/>
  <c r="BE101"/>
  <c r="BE103"/>
  <c r="J56"/>
  <c r="BE93"/>
  <c r="BE106"/>
  <c i="5" r="J95"/>
  <c r="J65"/>
  <c r="J96"/>
  <c r="J66"/>
  <c r="BK117"/>
  <c r="J117"/>
  <c r="J68"/>
  <c i="6" r="E50"/>
  <c r="J59"/>
  <c r="BE179"/>
  <c r="BE183"/>
  <c r="BE187"/>
  <c r="BE214"/>
  <c r="BE221"/>
  <c r="BE225"/>
  <c r="BE230"/>
  <c r="BE256"/>
  <c r="BE267"/>
  <c r="BE279"/>
  <c r="BE284"/>
  <c r="BE296"/>
  <c r="BE299"/>
  <c r="BE301"/>
  <c r="BE321"/>
  <c r="BE326"/>
  <c r="BE349"/>
  <c r="BE351"/>
  <c r="BE105"/>
  <c r="BE113"/>
  <c r="BE121"/>
  <c r="BE152"/>
  <c r="BE156"/>
  <c r="BE160"/>
  <c r="BE170"/>
  <c r="BE191"/>
  <c r="BE223"/>
  <c r="BE234"/>
  <c r="BE246"/>
  <c r="BE252"/>
  <c r="BE278"/>
  <c r="BE286"/>
  <c r="BE287"/>
  <c r="BE290"/>
  <c r="BE298"/>
  <c r="BE305"/>
  <c r="BE309"/>
  <c r="BE319"/>
  <c r="BE323"/>
  <c r="BE332"/>
  <c r="BE334"/>
  <c r="BE337"/>
  <c r="BE345"/>
  <c r="BE353"/>
  <c r="BE356"/>
  <c r="BE364"/>
  <c r="BE371"/>
  <c r="J56"/>
  <c r="F59"/>
  <c r="BE101"/>
  <c r="BE158"/>
  <c r="BE167"/>
  <c r="BE228"/>
  <c r="BE237"/>
  <c r="BE242"/>
  <c r="BE283"/>
  <c r="BE294"/>
  <c r="BE303"/>
  <c r="BE330"/>
  <c r="BE109"/>
  <c r="BE117"/>
  <c r="BE125"/>
  <c r="BE129"/>
  <c r="BE154"/>
  <c r="BE163"/>
  <c r="BE172"/>
  <c r="BE219"/>
  <c r="BE240"/>
  <c r="BE248"/>
  <c r="BE260"/>
  <c r="BE274"/>
  <c r="BE277"/>
  <c r="BE341"/>
  <c r="BE343"/>
  <c i="5" r="J56"/>
  <c r="BE108"/>
  <c r="BE119"/>
  <c r="BE122"/>
  <c r="BE133"/>
  <c r="BE134"/>
  <c r="BE137"/>
  <c r="BE141"/>
  <c r="BE142"/>
  <c r="BE147"/>
  <c r="BE148"/>
  <c r="BE149"/>
  <c r="BE150"/>
  <c r="BE154"/>
  <c r="BE162"/>
  <c r="BE168"/>
  <c r="BE170"/>
  <c r="BE173"/>
  <c r="BE180"/>
  <c r="BE181"/>
  <c r="BE186"/>
  <c r="BE187"/>
  <c r="BE190"/>
  <c r="BE199"/>
  <c r="BE201"/>
  <c r="BE202"/>
  <c r="BE208"/>
  <c r="BE209"/>
  <c r="BE212"/>
  <c r="BE237"/>
  <c r="BE238"/>
  <c r="BE251"/>
  <c r="BE253"/>
  <c r="BE263"/>
  <c r="BE264"/>
  <c r="E50"/>
  <c r="BE111"/>
  <c r="BE126"/>
  <c r="BE130"/>
  <c r="BE132"/>
  <c r="BE135"/>
  <c r="BE145"/>
  <c r="BE151"/>
  <c r="BE153"/>
  <c r="BE156"/>
  <c r="BE159"/>
  <c r="BE163"/>
  <c r="BE166"/>
  <c r="BE169"/>
  <c r="BE171"/>
  <c r="BE175"/>
  <c r="BE176"/>
  <c r="BE178"/>
  <c r="BE183"/>
  <c r="BE192"/>
  <c r="BE198"/>
  <c r="BE204"/>
  <c r="BE214"/>
  <c r="BE223"/>
  <c r="BE227"/>
  <c r="BE231"/>
  <c r="BE233"/>
  <c r="BE235"/>
  <c r="BE239"/>
  <c r="BE241"/>
  <c r="BE244"/>
  <c r="BE246"/>
  <c r="BE256"/>
  <c r="BE259"/>
  <c r="BE262"/>
  <c r="J59"/>
  <c r="F90"/>
  <c r="BE125"/>
  <c r="BE127"/>
  <c r="BE131"/>
  <c r="BE136"/>
  <c r="BE140"/>
  <c r="BE146"/>
  <c r="BE152"/>
  <c r="BE158"/>
  <c r="BE165"/>
  <c r="BE172"/>
  <c r="BE174"/>
  <c r="BE177"/>
  <c r="BE182"/>
  <c r="BE184"/>
  <c r="BE191"/>
  <c r="BE193"/>
  <c r="BE194"/>
  <c r="BE205"/>
  <c r="BE207"/>
  <c r="BE222"/>
  <c r="BE226"/>
  <c r="BE228"/>
  <c r="BE232"/>
  <c r="BE234"/>
  <c r="BE236"/>
  <c r="BE240"/>
  <c r="BE243"/>
  <c r="BE247"/>
  <c r="BE250"/>
  <c r="BE252"/>
  <c r="BE254"/>
  <c r="BE258"/>
  <c r="BE260"/>
  <c r="BE97"/>
  <c r="BE101"/>
  <c r="BE105"/>
  <c r="BE114"/>
  <c r="BE123"/>
  <c r="BE124"/>
  <c r="BE128"/>
  <c r="BE129"/>
  <c r="BE138"/>
  <c r="BE139"/>
  <c r="BE143"/>
  <c r="BE144"/>
  <c r="BE155"/>
  <c r="BE157"/>
  <c r="BE164"/>
  <c r="BE167"/>
  <c r="BE179"/>
  <c r="BE185"/>
  <c r="BE188"/>
  <c r="BE189"/>
  <c r="BE195"/>
  <c r="BE196"/>
  <c r="BE197"/>
  <c r="BE200"/>
  <c r="BE203"/>
  <c r="BE206"/>
  <c r="BE217"/>
  <c r="BE218"/>
  <c r="BE219"/>
  <c r="BE224"/>
  <c r="BE225"/>
  <c r="BE242"/>
  <c r="BE245"/>
  <c r="BE248"/>
  <c r="BE249"/>
  <c r="BE255"/>
  <c r="BE257"/>
  <c i="3" r="BK110"/>
  <c r="J110"/>
  <c r="J67"/>
  <c i="4" r="F59"/>
  <c r="BE97"/>
  <c r="BE101"/>
  <c r="BE104"/>
  <c r="BE106"/>
  <c r="BE116"/>
  <c r="BE119"/>
  <c r="BE121"/>
  <c r="BE140"/>
  <c r="BE147"/>
  <c r="BE150"/>
  <c r="BE151"/>
  <c r="BE156"/>
  <c r="BE161"/>
  <c r="BE163"/>
  <c r="BE164"/>
  <c r="BE166"/>
  <c r="BE168"/>
  <c r="BE172"/>
  <c r="BE174"/>
  <c r="BE177"/>
  <c r="BE179"/>
  <c r="J59"/>
  <c r="BE96"/>
  <c r="BE105"/>
  <c r="BE111"/>
  <c r="BE112"/>
  <c r="BE123"/>
  <c r="BE125"/>
  <c r="BE126"/>
  <c r="BE129"/>
  <c r="BE130"/>
  <c r="BE139"/>
  <c r="BE148"/>
  <c r="BE153"/>
  <c r="BE158"/>
  <c r="BE160"/>
  <c r="BE162"/>
  <c r="BE170"/>
  <c r="BE173"/>
  <c r="BE178"/>
  <c r="J56"/>
  <c r="E82"/>
  <c r="BE99"/>
  <c r="BE103"/>
  <c r="BE108"/>
  <c r="BE110"/>
  <c r="BE114"/>
  <c r="BE120"/>
  <c r="BE133"/>
  <c r="BE135"/>
  <c r="BE137"/>
  <c r="BE143"/>
  <c r="BE145"/>
  <c r="BE154"/>
  <c r="BE167"/>
  <c r="BE171"/>
  <c r="BE98"/>
  <c r="BE100"/>
  <c r="BE102"/>
  <c r="BE109"/>
  <c r="BE113"/>
  <c r="BE115"/>
  <c r="BE118"/>
  <c r="BE122"/>
  <c r="BE124"/>
  <c r="BE128"/>
  <c r="BE132"/>
  <c r="BE134"/>
  <c r="BE136"/>
  <c r="BE138"/>
  <c r="BE142"/>
  <c r="BE144"/>
  <c r="BE146"/>
  <c r="BE149"/>
  <c r="BE155"/>
  <c r="BE157"/>
  <c r="BE159"/>
  <c r="BE169"/>
  <c r="BE176"/>
  <c i="3" r="E80"/>
  <c r="J89"/>
  <c r="BE99"/>
  <c r="BE102"/>
  <c r="BE104"/>
  <c r="BE106"/>
  <c r="BE109"/>
  <c r="BE115"/>
  <c r="BE116"/>
  <c r="BE117"/>
  <c r="BE123"/>
  <c r="BE124"/>
  <c r="BE129"/>
  <c r="BE137"/>
  <c r="BE148"/>
  <c r="BE153"/>
  <c r="BE171"/>
  <c r="BE173"/>
  <c r="BE174"/>
  <c r="BE178"/>
  <c r="BE192"/>
  <c r="BE196"/>
  <c r="F89"/>
  <c r="BE95"/>
  <c r="BE118"/>
  <c r="BE120"/>
  <c r="BE138"/>
  <c r="BE140"/>
  <c r="BE142"/>
  <c r="BE144"/>
  <c r="BE146"/>
  <c r="BE159"/>
  <c r="BE164"/>
  <c r="BE168"/>
  <c r="BE170"/>
  <c r="BE176"/>
  <c r="BE179"/>
  <c r="BE180"/>
  <c r="BE181"/>
  <c r="BE183"/>
  <c r="BE189"/>
  <c r="J86"/>
  <c r="BE96"/>
  <c r="BE97"/>
  <c r="BE98"/>
  <c r="BE101"/>
  <c r="BE105"/>
  <c r="BE107"/>
  <c r="BE119"/>
  <c r="BE126"/>
  <c r="BE128"/>
  <c r="BE130"/>
  <c r="BE143"/>
  <c r="BE145"/>
  <c r="BE147"/>
  <c r="BE152"/>
  <c r="BE156"/>
  <c r="BE163"/>
  <c r="BE165"/>
  <c r="BE169"/>
  <c r="BE175"/>
  <c r="BE182"/>
  <c r="BE185"/>
  <c r="BE187"/>
  <c r="BE190"/>
  <c r="BE193"/>
  <c i="2" r="BK110"/>
  <c r="J110"/>
  <c r="J64"/>
  <c i="3" r="BE100"/>
  <c r="BE103"/>
  <c r="BE112"/>
  <c r="BE113"/>
  <c r="BE114"/>
  <c r="BE121"/>
  <c r="BE122"/>
  <c r="BE125"/>
  <c r="BE127"/>
  <c r="BE131"/>
  <c r="BE132"/>
  <c r="BE135"/>
  <c r="BE139"/>
  <c r="BE141"/>
  <c r="BE149"/>
  <c r="BE150"/>
  <c r="BE151"/>
  <c r="BE154"/>
  <c r="BE155"/>
  <c r="BE160"/>
  <c r="BE162"/>
  <c r="BE166"/>
  <c r="BE167"/>
  <c r="BE172"/>
  <c r="BE177"/>
  <c r="BE184"/>
  <c r="BE186"/>
  <c r="BE188"/>
  <c r="BE191"/>
  <c r="BE194"/>
  <c r="BE195"/>
  <c r="BE197"/>
  <c r="BE198"/>
  <c r="BE199"/>
  <c i="2" r="E50"/>
  <c r="J59"/>
  <c r="F106"/>
  <c r="BE233"/>
  <c r="BE364"/>
  <c r="BE372"/>
  <c r="BE405"/>
  <c r="BE492"/>
  <c r="BE543"/>
  <c r="BE545"/>
  <c r="BE630"/>
  <c r="BE649"/>
  <c r="BE676"/>
  <c r="BE785"/>
  <c r="BE795"/>
  <c r="BE815"/>
  <c r="BE818"/>
  <c r="BE830"/>
  <c r="BE843"/>
  <c r="BE847"/>
  <c r="BE908"/>
  <c r="BE919"/>
  <c r="BE948"/>
  <c r="BE952"/>
  <c r="BE961"/>
  <c r="BE968"/>
  <c r="BE975"/>
  <c r="BE991"/>
  <c r="BE1014"/>
  <c r="BE1032"/>
  <c r="BE1043"/>
  <c r="BE1044"/>
  <c r="BE1048"/>
  <c r="BE1112"/>
  <c r="BE1116"/>
  <c r="BE1129"/>
  <c r="BE1131"/>
  <c r="BE1138"/>
  <c r="BE1141"/>
  <c r="BE1151"/>
  <c r="BE1184"/>
  <c r="BE1191"/>
  <c r="BE1213"/>
  <c r="BE1215"/>
  <c r="BE1238"/>
  <c r="BE1245"/>
  <c r="BE1247"/>
  <c r="BE1309"/>
  <c r="BE1322"/>
  <c r="BE112"/>
  <c r="BE127"/>
  <c r="BE138"/>
  <c r="BE191"/>
  <c r="BE255"/>
  <c r="BE276"/>
  <c r="BE337"/>
  <c r="BE356"/>
  <c r="BE380"/>
  <c r="BE383"/>
  <c r="BE426"/>
  <c r="BE472"/>
  <c r="BE532"/>
  <c r="BE539"/>
  <c r="BE540"/>
  <c r="BE546"/>
  <c r="BE550"/>
  <c r="BE563"/>
  <c r="BE614"/>
  <c r="BE622"/>
  <c r="BE639"/>
  <c r="BE653"/>
  <c r="BE665"/>
  <c r="BE742"/>
  <c r="BE762"/>
  <c r="BE764"/>
  <c r="BE798"/>
  <c r="BE802"/>
  <c r="BE817"/>
  <c r="BE820"/>
  <c r="BE822"/>
  <c r="BE823"/>
  <c r="BE851"/>
  <c r="BE861"/>
  <c r="BE868"/>
  <c r="BE879"/>
  <c r="BE893"/>
  <c r="BE894"/>
  <c r="BE896"/>
  <c r="BE912"/>
  <c r="BE938"/>
  <c r="BE964"/>
  <c r="BE971"/>
  <c r="BE986"/>
  <c r="BE1011"/>
  <c r="BE1026"/>
  <c r="BE1029"/>
  <c r="BE1037"/>
  <c r="BE1040"/>
  <c r="BE1049"/>
  <c r="BE1051"/>
  <c r="BE1058"/>
  <c r="BE1069"/>
  <c r="BE1075"/>
  <c r="BE1127"/>
  <c r="BE1153"/>
  <c r="BE1159"/>
  <c r="BE1160"/>
  <c r="BE1176"/>
  <c r="BE1193"/>
  <c r="BE1195"/>
  <c r="BE1219"/>
  <c r="BE1234"/>
  <c r="BE1236"/>
  <c r="BE1278"/>
  <c r="BE1305"/>
  <c r="BE1320"/>
  <c r="J56"/>
  <c r="BE145"/>
  <c r="BE167"/>
  <c r="BE199"/>
  <c r="BE207"/>
  <c r="BE226"/>
  <c r="BE272"/>
  <c r="BE343"/>
  <c r="BE347"/>
  <c r="BE368"/>
  <c r="BE452"/>
  <c r="BE514"/>
  <c r="BE538"/>
  <c r="BE544"/>
  <c r="BE567"/>
  <c r="BE626"/>
  <c r="BE672"/>
  <c r="BE778"/>
  <c r="BE808"/>
  <c r="BE809"/>
  <c r="BE816"/>
  <c r="BE821"/>
  <c r="BE853"/>
  <c r="BE875"/>
  <c r="BE887"/>
  <c r="BE941"/>
  <c r="BE945"/>
  <c r="BE959"/>
  <c r="BE987"/>
  <c r="BE990"/>
  <c r="BE1008"/>
  <c r="BE1020"/>
  <c r="BE1023"/>
  <c r="BE1039"/>
  <c r="BE1045"/>
  <c r="BE1060"/>
  <c r="BE1077"/>
  <c r="BE1090"/>
  <c r="BE1097"/>
  <c r="BE1134"/>
  <c r="BE1155"/>
  <c r="BE1164"/>
  <c r="BE1167"/>
  <c r="BE1222"/>
  <c r="BE1258"/>
  <c r="BE1292"/>
  <c r="BE1303"/>
  <c r="BE1307"/>
  <c r="BE116"/>
  <c r="BE120"/>
  <c r="BE131"/>
  <c r="BE156"/>
  <c r="BE171"/>
  <c r="BE182"/>
  <c r="BE214"/>
  <c r="BE222"/>
  <c r="BE237"/>
  <c r="BE268"/>
  <c r="BE327"/>
  <c r="BE329"/>
  <c r="BE333"/>
  <c r="BE349"/>
  <c r="BE360"/>
  <c r="BE376"/>
  <c r="BE432"/>
  <c r="BE541"/>
  <c r="BE547"/>
  <c r="BE548"/>
  <c r="BE576"/>
  <c r="BE583"/>
  <c r="BE618"/>
  <c r="BE657"/>
  <c r="BE683"/>
  <c r="BE691"/>
  <c r="BE771"/>
  <c r="BE781"/>
  <c r="BE791"/>
  <c r="BE805"/>
  <c r="BE812"/>
  <c r="BE819"/>
  <c r="BE848"/>
  <c r="BE857"/>
  <c r="BE890"/>
  <c r="BE897"/>
  <c r="BE900"/>
  <c r="BE904"/>
  <c r="BE926"/>
  <c r="BE965"/>
  <c r="BE983"/>
  <c r="BE1017"/>
  <c r="BE1036"/>
  <c r="BE1042"/>
  <c r="BE1062"/>
  <c r="BE1071"/>
  <c r="BE1081"/>
  <c r="BE1088"/>
  <c r="BE1105"/>
  <c r="BE1108"/>
  <c r="BE1145"/>
  <c r="BE1149"/>
  <c r="BE1174"/>
  <c r="BE1183"/>
  <c r="BE1199"/>
  <c r="BE1255"/>
  <c r="BE1268"/>
  <c r="BE1288"/>
  <c r="BE1296"/>
  <c r="BE1365"/>
  <c i="3" r="J36"/>
  <c i="1" r="AW57"/>
  <c i="6" r="F37"/>
  <c i="1" r="BB61"/>
  <c i="4" r="F37"/>
  <c i="1" r="BB58"/>
  <c i="6" r="F39"/>
  <c i="1" r="BD61"/>
  <c i="7" r="F38"/>
  <c i="1" r="BC62"/>
  <c i="8" r="F36"/>
  <c i="1" r="BA63"/>
  <c i="2" r="F37"/>
  <c i="1" r="BB56"/>
  <c i="2" r="J36"/>
  <c i="1" r="AW56"/>
  <c i="5" r="F39"/>
  <c i="1" r="BD59"/>
  <c i="3" r="F39"/>
  <c i="1" r="BD57"/>
  <c i="5" r="J36"/>
  <c i="1" r="AW59"/>
  <c r="AS54"/>
  <c i="3" r="F37"/>
  <c i="1" r="BB57"/>
  <c i="3" r="F36"/>
  <c i="1" r="BA57"/>
  <c i="4" r="J36"/>
  <c i="1" r="AW58"/>
  <c i="5" r="F37"/>
  <c i="1" r="BB59"/>
  <c i="8" r="F39"/>
  <c i="1" r="BD63"/>
  <c i="2" r="F36"/>
  <c i="1" r="BA56"/>
  <c i="2" r="F38"/>
  <c i="1" r="BC56"/>
  <c i="6" r="F38"/>
  <c i="1" r="BC61"/>
  <c i="7" r="F39"/>
  <c i="1" r="BD62"/>
  <c i="3" r="F38"/>
  <c i="1" r="BC57"/>
  <c i="4" r="F36"/>
  <c i="1" r="BA58"/>
  <c i="4" r="F39"/>
  <c i="1" r="BD58"/>
  <c i="5" r="F36"/>
  <c i="1" r="BA59"/>
  <c i="6" r="F36"/>
  <c i="1" r="BA61"/>
  <c i="7" r="F37"/>
  <c i="1" r="BB62"/>
  <c i="7" r="J36"/>
  <c i="1" r="AW62"/>
  <c i="8" r="F38"/>
  <c i="1" r="BC63"/>
  <c i="8" r="J36"/>
  <c i="1" r="AW63"/>
  <c i="4" r="F38"/>
  <c i="1" r="BC58"/>
  <c i="7" r="F36"/>
  <c i="1" r="BA62"/>
  <c i="8" r="F37"/>
  <c i="1" r="BB63"/>
  <c i="2" r="F39"/>
  <c i="1" r="BD56"/>
  <c i="6" r="J36"/>
  <c i="1" r="AW61"/>
  <c i="5" r="F38"/>
  <c i="1" r="BC59"/>
  <c i="6" l="1" r="T244"/>
  <c r="R244"/>
  <c i="5" r="R93"/>
  <c r="T93"/>
  <c i="6" r="P244"/>
  <c i="4" r="P94"/>
  <c i="1" r="AU58"/>
  <c i="3" r="P110"/>
  <c r="P92"/>
  <c i="1" r="AU57"/>
  <c i="5" r="P93"/>
  <c i="1" r="AU59"/>
  <c i="4" r="R94"/>
  <c i="2" r="R800"/>
  <c r="P800"/>
  <c r="R110"/>
  <c i="6" r="R99"/>
  <c r="R98"/>
  <c i="4" r="T94"/>
  <c i="6" r="P99"/>
  <c r="P98"/>
  <c i="1" r="AU61"/>
  <c i="6" r="T99"/>
  <c r="T98"/>
  <c i="3" r="R110"/>
  <c r="R92"/>
  <c r="T110"/>
  <c r="T92"/>
  <c i="2" r="P110"/>
  <c r="P109"/>
  <c i="1" r="AU56"/>
  <c i="6" r="BK99"/>
  <c r="J99"/>
  <c r="J64"/>
  <c i="2" r="T800"/>
  <c r="T109"/>
  <c r="BK800"/>
  <c r="J800"/>
  <c r="J71"/>
  <c i="8" r="BK86"/>
  <c r="J86"/>
  <c r="J63"/>
  <c i="3" r="BK93"/>
  <c r="J93"/>
  <c r="J64"/>
  <c i="4" r="BK94"/>
  <c r="J94"/>
  <c r="J63"/>
  <c i="6" r="BK244"/>
  <c r="J244"/>
  <c r="J69"/>
  <c i="7" r="J88"/>
  <c r="J64"/>
  <c i="5" r="BK93"/>
  <c r="J93"/>
  <c i="3" r="BK92"/>
  <c r="J92"/>
  <c r="J63"/>
  <c i="2" r="BK109"/>
  <c r="J109"/>
  <c i="5" r="F35"/>
  <c i="1" r="AZ59"/>
  <c r="AU60"/>
  <c i="7" r="F35"/>
  <c i="1" r="AZ62"/>
  <c i="8" r="F35"/>
  <c i="1" r="AZ63"/>
  <c i="4" r="F35"/>
  <c i="1" r="AZ58"/>
  <c i="5" r="J35"/>
  <c i="1" r="AV59"/>
  <c r="AT59"/>
  <c i="6" r="F35"/>
  <c i="1" r="AZ61"/>
  <c i="4" r="J35"/>
  <c i="1" r="AV58"/>
  <c r="AT58"/>
  <c i="7" r="J35"/>
  <c i="1" r="AV62"/>
  <c r="AT62"/>
  <c i="8" r="J35"/>
  <c i="1" r="AV63"/>
  <c r="AT63"/>
  <c r="BB60"/>
  <c r="AX60"/>
  <c i="7" r="J32"/>
  <c i="1" r="AG62"/>
  <c r="BD60"/>
  <c r="BA60"/>
  <c r="AW60"/>
  <c i="3" r="F35"/>
  <c i="1" r="AZ57"/>
  <c r="BD55"/>
  <c r="BB55"/>
  <c i="2" r="J32"/>
  <c i="1" r="AG56"/>
  <c r="BC55"/>
  <c r="BA55"/>
  <c r="AW55"/>
  <c i="5" r="J32"/>
  <c i="1" r="AG59"/>
  <c i="6" r="J35"/>
  <c i="1" r="AV61"/>
  <c r="AT61"/>
  <c r="BC60"/>
  <c r="AY60"/>
  <c i="2" r="F35"/>
  <c i="1" r="AZ56"/>
  <c i="3" r="J35"/>
  <c i="1" r="AV57"/>
  <c r="AT57"/>
  <c i="2" r="J35"/>
  <c i="1" r="AV56"/>
  <c r="AT56"/>
  <c i="2" l="1" r="R109"/>
  <c i="6" r="BK98"/>
  <c r="J98"/>
  <c r="J63"/>
  <c i="1" r="AN62"/>
  <c i="7" r="J41"/>
  <c i="1" r="AN59"/>
  <c i="5" r="J63"/>
  <c r="J41"/>
  <c i="1" r="AN56"/>
  <c i="2" r="J63"/>
  <c r="J41"/>
  <c i="1" r="AU55"/>
  <c r="AU54"/>
  <c i="8" r="J32"/>
  <c i="1" r="AG63"/>
  <c r="BB54"/>
  <c r="W31"/>
  <c i="3" r="J32"/>
  <c i="1" r="AG57"/>
  <c r="BD54"/>
  <c r="W33"/>
  <c r="BA54"/>
  <c r="W30"/>
  <c i="4" r="J32"/>
  <c i="1" r="AG58"/>
  <c r="AX55"/>
  <c r="AY55"/>
  <c r="BC54"/>
  <c r="W32"/>
  <c r="AZ55"/>
  <c r="AV55"/>
  <c r="AT55"/>
  <c r="AZ60"/>
  <c r="AV60"/>
  <c r="AT60"/>
  <c i="4" l="1" r="J41"/>
  <c i="8" r="J41"/>
  <c i="3" r="J41"/>
  <c i="1" r="AN57"/>
  <c r="AN58"/>
  <c r="AN63"/>
  <c r="AG55"/>
  <c r="AY54"/>
  <c r="AX54"/>
  <c r="AZ54"/>
  <c r="W29"/>
  <c i="6" r="J32"/>
  <c i="1" r="AG61"/>
  <c r="AN61"/>
  <c r="AW54"/>
  <c r="AK30"/>
  <c l="1" r="AN55"/>
  <c i="6" r="J41"/>
  <c i="1" r="AG60"/>
  <c r="AV54"/>
  <c r="AK29"/>
  <c l="1" r="AN60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<sst xmlns="http://schemas.openxmlformats.org/spreadsheetml/2006/main">
  <si>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</si>
  <si>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</si>
  <si>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</si>
  <si>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</si>
  <si>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</si>
  <si>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{6a302143-d250-433e-bbe9-87d9a6e5ac9a}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</si>
  <si>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</si>
  <si>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</si>
  <si>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</si>
  <si>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</si>
  <si>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</si>
  <si>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</si>
  <si>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</si>
  <si>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</si>
  <si>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ROU25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</si>
  <si>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</si>
  <si>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</si>
  <si>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ZUŠ Šternberk, modernizace odborných učeben</t>
  </si>
  <si>
    <t>KSO:</t>
  </si>
  <si>
    <t/>
  </si>
  <si>
    <t>CC-CZ:</t>
  </si>
  <si>
    <t>Místo:</t>
  </si>
  <si>
    <t>Šternberk</t>
  </si>
  <si>
    <t>Datum:</t>
  </si>
  <si>
    <t>22. 3. 2024</t>
  </si>
  <si>
    <t>Zadavatel:</t>
  </si>
  <si>
    <t>IČ:</t>
  </si>
  <si>
    <t>Město Šternberk</t>
  </si>
  <si>
    <t>DIČ:</t>
  </si>
  <si>
    <t>Uchazeč:</t>
  </si>
  <si>
    <t>Vyplň údaj</t>
  </si>
  <si>
    <t>Projektant:</t>
  </si>
  <si>
    <t>Studio Zlamal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</si>
  <si>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</si>
  <si>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</si>
  <si>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</si>
  <si>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</si>
  <si>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</si>
  <si>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</si>
  <si>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</si>
  <si>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</si>
  <si>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</si>
  <si>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</si>
  <si>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</si>
  <si>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</si>
  <si>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</si>
  <si>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</si>
  <si>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</si>
  <si>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</si>
  <si>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</si>
  <si>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</si>
  <si>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</si>
  <si>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</si>
  <si>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</si>
  <si>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</si>
  <si>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</si>
  <si>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</si>
  <si>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</si>
  <si>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</si>
  <si>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</si>
  <si>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</si>
  <si>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</si>
  <si>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</si>
  <si>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</si>
  <si>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</si>
  <si>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</si>
  <si>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</si>
  <si>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</si>
  <si>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</si>
  <si>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</si>
  <si>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</si>
  <si>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</si>
  <si>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</si>
  <si>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</si>
  <si>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</si>
  <si>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</si>
  <si>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ROU251</t>
  </si>
  <si>
    <t>Způsobilé přímé výdaje</t>
  </si>
  <si>
    <t>STA</t>
  </si>
  <si>
    <t>1</t>
  </si>
  <si>
    <t>{c0d678f7-ef80-49d6-9ff1-eadb7b86fd79}</t>
  </si>
  <si>
    <t>2</t>
  </si>
  <si>
    <t>/</t>
  </si>
  <si>
    <t>ROU2511</t>
  </si>
  <si>
    <t>Stavební část</t>
  </si>
  <si>
    <t>Soupis</t>
  </si>
  <si>
    <t>{5c00e6dc-a491-4612-97c4-cce43c167bf5}</t>
  </si>
  <si>
    <t>ROU2512</t>
  </si>
  <si>
    <t>Zdravotechnika</t>
  </si>
  <si>
    <t>{801a0521-c92f-43a1-8ae3-0ed6a3bee840}</t>
  </si>
  <si>
    <t>ROU2513</t>
  </si>
  <si>
    <t>Vzduchotechnika</t>
  </si>
  <si>
    <t>{233df73d-c6e3-4a48-8810-a59dd861e860}</t>
  </si>
  <si>
    <t>ROU2514</t>
  </si>
  <si>
    <t>Elektroinstalace slaboproud</t>
  </si>
  <si>
    <t>{a65c780f-866a-4d72-b5ef-be5405bd02be}</t>
  </si>
  <si>
    <t>ROU252</t>
  </si>
  <si>
    <t>Způsobilé nepřímé výdaje</t>
  </si>
  <si>
    <t>{2f92d70c-a1e3-4c72-a044-97a5f83aa8bc}</t>
  </si>
  <si>
    <t>ROU2521</t>
  </si>
  <si>
    <t>{1bfb43f8-1d21-45d8-bcf0-2e4497e25be0}</t>
  </si>
  <si>
    <t>ROU2522</t>
  </si>
  <si>
    <t>{90a36931-5312-46c6-b6fd-ea4997b70405}</t>
  </si>
  <si>
    <t>ROU2523</t>
  </si>
  <si>
    <t>VRN</t>
  </si>
  <si>
    <t>{c12ee042-3f5a-4480-b8a3-6a8dd5f58d80}</t>
  </si>
  <si>
    <t>KRYCÍ LIST SOUPISU PRACÍ</t>
  </si>
  <si>
    <t>Objekt:</t>
  </si>
  <si>
    <t>ROU251 - Způsobilé přímé výdaje</t>
  </si>
  <si>
    <t>Soupis:</t>
  </si>
  <si>
    <t>ROU2511 -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</si>
  <si>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</si>
  <si>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</si>
  <si>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</si>
  <si>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</si>
  <si>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</si>
  <si>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</si>
  <si>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</si>
  <si>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601 - Sanace vlhkého zdiva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</si>
  <si>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</si>
  <si>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</si>
  <si>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</si>
  <si>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</si>
  <si>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700 - Ostatní výrobky</t>
  </si>
  <si>
    <t xml:space="preserve">    711 - Izolace proti vodě, vlhkosti a plynům</t>
  </si>
  <si>
    <t xml:space="preserve">    713 - Izolace tepelné</t>
  </si>
  <si>
    <t xml:space="preserve">    723 - Zdravotechnika - vnitřní plynovod</t>
  </si>
  <si>
    <t xml:space="preserve">    725 - Zdravotechnika - zařizovací předměty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</si>
  <si>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</si>
  <si>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</si>
  <si>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</si>
  <si>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</si>
  <si>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</si>
  <si>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772 - Podlahy z kamene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</si>
  <si>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</si>
  <si>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</si>
  <si>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</si>
  <si>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</si>
  <si>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</si>
  <si>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</si>
  <si>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</si>
  <si>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</si>
  <si>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</si>
  <si>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</si>
  <si>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</si>
  <si>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</si>
  <si>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</si>
  <si>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</si>
  <si>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</si>
  <si>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</si>
  <si>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</si>
  <si>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</si>
  <si>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</si>
  <si>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</si>
  <si>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</si>
  <si>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</si>
  <si>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</si>
  <si>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</si>
  <si>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310271015</t>
  </si>
  <si>
    <t>Zazdívka otvorů ve zdivu nadzákladovém pórobetonovými tvárnicemi plochy do 1 m2, tl. zdiva 200 mm, pevnost tvárnic přes P2 do P4</t>
  </si>
  <si>
    <t>m2</t>
  </si>
  <si>
    <t>CS ÚRS 2024 01</t>
  </si>
  <si>
    <t>4</t>
  </si>
  <si>
    <t>1364096430</t>
  </si>
  <si>
    <t>Online PSC</t>
  </si>
  <si>
    <t>https://podminky.urs.cz/item/CS_URS_2024_01/310271015</t>
  </si>
  <si>
    <t>VV</t>
  </si>
  <si>
    <t>" zazdívka po vyb. rozvaděčích "</t>
  </si>
  <si>
    <t>0,5*0,5*3</t>
  </si>
  <si>
    <t>310271055</t>
  </si>
  <si>
    <t>Zazdívka otvorů ve zdivu nadzákladovém pórobetonovými tvárnicemi plochy přes 1 do 4 m2, tl. zdiva 200 mm, pevnost tvárnic přes P2 do P4</t>
  </si>
  <si>
    <t>1536670550</t>
  </si>
  <si>
    <t>https://podminky.urs.cz/item/CS_URS_2024_01/310271055</t>
  </si>
  <si>
    <t>" m.č.205 "</t>
  </si>
  <si>
    <t>1,2*2,1</t>
  </si>
  <si>
    <t>310271071</t>
  </si>
  <si>
    <t>Zazdívka otvorů ve zdivu nadzákladovém pórobetonovými tvárnicemi plochy přes 1 do 4 m2, tl. zdiva 300 mm, pevnost tvárnic do P2</t>
  </si>
  <si>
    <t>318645223</t>
  </si>
  <si>
    <t>https://podminky.urs.cz/item/CS_URS_2024_01/310271071</t>
  </si>
  <si>
    <t>1*2</t>
  </si>
  <si>
    <t>" m.č.108-119 "</t>
  </si>
  <si>
    <t>Součet</t>
  </si>
  <si>
    <t>311272111</t>
  </si>
  <si>
    <t>Zdivo z pórobetonových tvárnic na tenké maltové lože, tl. zdiva 250 mm pevnost tvárnic do P2, objemová hmotnost do 450 kg/m3 hladkých</t>
  </si>
  <si>
    <t>-1308992721</t>
  </si>
  <si>
    <t>https://podminky.urs.cz/item/CS_URS_2024_01/311272111</t>
  </si>
  <si>
    <t>" m.č.217 "</t>
  </si>
  <si>
    <t>0,25*0,3*3,7</t>
  </si>
  <si>
    <t>5</t>
  </si>
  <si>
    <t>317142420</t>
  </si>
  <si>
    <t>Překlady nenosné z pórobetonu osazené do tenkého maltového lože, výšky do 250 mm, šířky překladu 100 mm, délky překladu do 1000 mm</t>
  </si>
  <si>
    <t>kus</t>
  </si>
  <si>
    <t>1761917310</t>
  </si>
  <si>
    <t>https://podminky.urs.cz/item/CS_URS_2024_01/317142420</t>
  </si>
  <si>
    <t>" m.č.115-120 "</t>
  </si>
  <si>
    <t>" m.č.213,214,216,217 "</t>
  </si>
  <si>
    <t>6</t>
  </si>
  <si>
    <t>317234410</t>
  </si>
  <si>
    <t>Vyzdívka mezi nosníky cihlami pálenými na maltu cementovou</t>
  </si>
  <si>
    <t>m3</t>
  </si>
  <si>
    <t>776490474</t>
  </si>
  <si>
    <t>https://podminky.urs.cz/item/CS_URS_2024_01/317234410</t>
  </si>
  <si>
    <t>" m.č.104-114 "</t>
  </si>
  <si>
    <t>0,6*1,5*0,4</t>
  </si>
  <si>
    <t>" m.č.206-207 "</t>
  </si>
  <si>
    <t>0,5*1,5*0,4</t>
  </si>
  <si>
    <t>7</t>
  </si>
  <si>
    <t>317944321</t>
  </si>
  <si>
    <t>Válcované nosníky dodatečně osazované do připravených otvorů bez zazdění hlav do č. 12</t>
  </si>
  <si>
    <t>t</t>
  </si>
  <si>
    <t>1522929717</t>
  </si>
  <si>
    <t>https://podminky.urs.cz/item/CS_URS_2024_01/317944321</t>
  </si>
  <si>
    <t>" m.č.104-114 - 3x IPN 120 "</t>
  </si>
  <si>
    <t>3*1,5*10,4*0,001</t>
  </si>
  <si>
    <t>" dtto, m.č.206-207 "</t>
  </si>
  <si>
    <t>" dtto, m.č.204-206 "</t>
  </si>
  <si>
    <t>2*1,8*10,4*0,001</t>
  </si>
  <si>
    <t>" niky pro WC v m.č.214,216 L 80/80/5mm "</t>
  </si>
  <si>
    <t>2*1*7,34*0,001</t>
  </si>
  <si>
    <t>8</t>
  </si>
  <si>
    <t>342272225</t>
  </si>
  <si>
    <t>Příčky z pórobetonových tvárnic hladkých na tenké maltové lože objemová hmotnost do 500 kg/m3, tloušťka příčky 100 mm</t>
  </si>
  <si>
    <t>685959753</t>
  </si>
  <si>
    <t>https://podminky.urs.cz/item/CS_URS_2024_01/342272225</t>
  </si>
  <si>
    <t>(2,15+2*2+2,385+1,5+2,065)*3,6</t>
  </si>
  <si>
    <t>-0,7*2*4</t>
  </si>
  <si>
    <t>(1+5,6+1,13)*3,7</t>
  </si>
  <si>
    <t>-0,7*2*3</t>
  </si>
  <si>
    <t>" zazdívky dveřních otvorů "</t>
  </si>
  <si>
    <t>1*2,1+0,9*2,1*2</t>
  </si>
  <si>
    <t>9</t>
  </si>
  <si>
    <t>342272245</t>
  </si>
  <si>
    <t>Příčky z pórobetonových tvárnic hladkých na tenké maltové lože objemová hmotnost do 500 kg/m3, tloušťka příčky 150 mm</t>
  </si>
  <si>
    <t>-359283125</t>
  </si>
  <si>
    <t>https://podminky.urs.cz/item/CS_URS_2024_01/342272245</t>
  </si>
  <si>
    <t>" m.č.205 - zazdívka "</t>
  </si>
  <si>
    <t>10</t>
  </si>
  <si>
    <t>342291121</t>
  </si>
  <si>
    <t>Ukotvení příček plochými kotvami, do konstrukce cihelné</t>
  </si>
  <si>
    <t>m</t>
  </si>
  <si>
    <t>1320488758</t>
  </si>
  <si>
    <t>https://podminky.urs.cz/item/CS_URS_2024_01/342291121</t>
  </si>
  <si>
    <t>6*3,6</t>
  </si>
  <si>
    <t>3*3,7+6*2,1+3,7</t>
  </si>
  <si>
    <t>" zazdívky v m.č.205 "</t>
  </si>
  <si>
    <t>1*2*2*3</t>
  </si>
  <si>
    <t>2*2</t>
  </si>
  <si>
    <t>11</t>
  </si>
  <si>
    <t>346244381</t>
  </si>
  <si>
    <t>Plentování ocelových válcovaných nosníků jednostranné cihlami na maltu, výška stojiny do 200 mm</t>
  </si>
  <si>
    <t>1463984181</t>
  </si>
  <si>
    <t>https://podminky.urs.cz/item/CS_URS_2024_01/346244381</t>
  </si>
  <si>
    <t>0,12*1,5*2</t>
  </si>
  <si>
    <t>" m.č.206-207,204 "</t>
  </si>
  <si>
    <t>2*1,5*0,12</t>
  </si>
  <si>
    <t>2*1,8*0,12</t>
  </si>
  <si>
    <t>Úpravy povrchů, podlahy a osazování výplní</t>
  </si>
  <si>
    <t>611131102</t>
  </si>
  <si>
    <t>Podkladní a spojovací vrstva vnitřních omítaných ploch cementový postřik nanášený ručně síťovitě (pokrytí plochy 50 až 75 %) stropů</t>
  </si>
  <si>
    <t>1974356219</t>
  </si>
  <si>
    <t>https://podminky.urs.cz/item/CS_URS_2024_01/611131102</t>
  </si>
  <si>
    <t>" m.č.101-122,124,126 "</t>
  </si>
  <si>
    <t>(14,16+38,22+10,35+25,44+8,32+22,35+19,04+8,84+6,32+9,64+7,02+10,82+7,1+27,64)*0,3</t>
  </si>
  <si>
    <t>(2,51+2,94+1,21+8,13+1,15+1,33+1,24+6,27+20,87+10,96)*0,3</t>
  </si>
  <si>
    <t>" m.č.201-207,213,214"</t>
  </si>
  <si>
    <t>(26,18+39,65+104,17+28,29+9,69+11,68+9,88+5,14)*0,3</t>
  </si>
  <si>
    <t>13</t>
  </si>
  <si>
    <t>611131121</t>
  </si>
  <si>
    <t>Podkladní a spojovací vrstva vnitřních omítaných ploch penetrace disperzní nanášená ručně stropů</t>
  </si>
  <si>
    <t>972019641</t>
  </si>
  <si>
    <t>https://podminky.urs.cz/item/CS_URS_2024_01/611131121</t>
  </si>
  <si>
    <t>14,16+38,22+10,35+25,44+8,32+22,35+19,04+8,84+6,32+9,64+7,02+10,82+7,1+27,64+2,51</t>
  </si>
  <si>
    <t>2,94+1,21+8,13+1,15+1,33+1,24+6,27+20,87+10,96</t>
  </si>
  <si>
    <t>26,18+39,65+104,17+28,29+9,69+11,68+9,88+5,14</t>
  </si>
  <si>
    <t>14</t>
  </si>
  <si>
    <t>611142001</t>
  </si>
  <si>
    <t>Pletivo vnitřních ploch v ploše nebo pruzích, na plném podkladu sklovláknité vtlačené do tmelu včetně tmelu stropů</t>
  </si>
  <si>
    <t>58597605</t>
  </si>
  <si>
    <t>https://podminky.urs.cz/item/CS_URS_2024_01/611142001</t>
  </si>
  <si>
    <t>" m.č.101-104,111 "</t>
  </si>
  <si>
    <t>14,16+38,22+10,35+25,44+7,02</t>
  </si>
  <si>
    <t>" m.č. 201,202,204,206,207 "</t>
  </si>
  <si>
    <t>26,18+39,65+28,29+9,89+11,35</t>
  </si>
  <si>
    <t>15</t>
  </si>
  <si>
    <t>611325402</t>
  </si>
  <si>
    <t>Oprava vápenocementové omítky vnitřních ploch hrubé, tloušťky do 20 mm stropů, v rozsahu opravované plochy přes 10 do 30%</t>
  </si>
  <si>
    <t>-1958177011</t>
  </si>
  <si>
    <t>https://podminky.urs.cz/item/CS_URS_2024_01/611325402</t>
  </si>
  <si>
    <t>16</t>
  </si>
  <si>
    <t>611325452</t>
  </si>
  <si>
    <t>Oprava vápenocementové omítky vnitřních ploch Příplatek k cenám za každých dalších 10 mm tloušťky omítky stropů,v rozsahu opravované plochy přes 10 do 30%</t>
  </si>
  <si>
    <t>-2090075366</t>
  </si>
  <si>
    <t>https://podminky.urs.cz/item/CS_URS_2024_01/611325452</t>
  </si>
  <si>
    <t>" viz pol. oprava omítek stropů "</t>
  </si>
  <si>
    <t>506,55</t>
  </si>
  <si>
    <t>17</t>
  </si>
  <si>
    <t>611341131</t>
  </si>
  <si>
    <t>Sádrový štuk vnitřních ploch tloušťky do 3 mm vodorovných konstrukcí stropů rovných</t>
  </si>
  <si>
    <t>29143594</t>
  </si>
  <si>
    <t>https://podminky.urs.cz/item/CS_URS_2024_01/611341131</t>
  </si>
  <si>
    <t>18</t>
  </si>
  <si>
    <t>612131102</t>
  </si>
  <si>
    <t>Podkladní a spojovací vrstva vnitřních omítaných ploch cementový postřik nanášený ručně síťovitě (pokrytí plochy 50 až 75 %) stěn</t>
  </si>
  <si>
    <t>-958571400</t>
  </si>
  <si>
    <t>https://podminky.urs.cz/item/CS_URS_2024_01/612131102</t>
  </si>
  <si>
    <t>" 30% z celkové plochy omítek stáv. stěn"</t>
  </si>
  <si>
    <t>1324*0,3</t>
  </si>
  <si>
    <t>19</t>
  </si>
  <si>
    <t>612131121</t>
  </si>
  <si>
    <t>Podkladní a spojovací vrstva vnitřních omítaných ploch penetrace disperzní nanášená ručně stěn</t>
  </si>
  <si>
    <t>1200081858</t>
  </si>
  <si>
    <t>https://podminky.urs.cz/item/CS_URS_2024_01/612131121</t>
  </si>
  <si>
    <t>" omítka stáv. stěn "</t>
  </si>
  <si>
    <t>1324</t>
  </si>
  <si>
    <t>Mezisoučet</t>
  </si>
  <si>
    <t>" omítka nových příček "</t>
  </si>
  <si>
    <t>(2,15+2*2+2,385+1,5+2,065)*3,6*2</t>
  </si>
  <si>
    <t>-0,7*2*4*2</t>
  </si>
  <si>
    <t>(1+5,6+1,13)*3,7*2</t>
  </si>
  <si>
    <t>-0,7*2*3*2</t>
  </si>
  <si>
    <t>1*2,1*2+0,9*2,1*2*2</t>
  </si>
  <si>
    <t>" odpočet obkladů "</t>
  </si>
  <si>
    <t>-116</t>
  </si>
  <si>
    <t>20</t>
  </si>
  <si>
    <t>612135101</t>
  </si>
  <si>
    <t>Hrubá výplň rýh maltou jakékoli šířky rýhy ve stěnách</t>
  </si>
  <si>
    <t>1346116951</t>
  </si>
  <si>
    <t>https://podminky.urs.cz/item/CS_URS_2024_01/612135101</t>
  </si>
  <si>
    <t xml:space="preserve">" chránička SLP - m.č.108,119 " </t>
  </si>
  <si>
    <t>(1+5)*0,07</t>
  </si>
  <si>
    <t>" potrubí k otopnému žebříku "</t>
  </si>
  <si>
    <t>2*5*0,07</t>
  </si>
  <si>
    <t>" potrubí u přesunovaných radiátorů - m.č.104,206 "</t>
  </si>
  <si>
    <t>(2*6+2*1)*0,07</t>
  </si>
  <si>
    <t>" drážky elektro "</t>
  </si>
  <si>
    <t>600*0,03</t>
  </si>
  <si>
    <t>100*0,05</t>
  </si>
  <si>
    <t>50*0,05</t>
  </si>
  <si>
    <t>612142001</t>
  </si>
  <si>
    <t>Pletivo vnitřních ploch v ploše nebo pruzích, na plném podkladu sklovláknité vtlačené do tmelu včetně tmelu stěn</t>
  </si>
  <si>
    <t>-1897888430</t>
  </si>
  <si>
    <t>https://podminky.urs.cz/item/CS_URS_2024_01/612142001</t>
  </si>
  <si>
    <t>" viz pen. nátěr stěn "</t>
  </si>
  <si>
    <t>1345</t>
  </si>
  <si>
    <t>22</t>
  </si>
  <si>
    <t>612325302</t>
  </si>
  <si>
    <t>Vápenocementová omítka ostění nebo nadpraží štuková</t>
  </si>
  <si>
    <t>-197646244</t>
  </si>
  <si>
    <t>https://podminky.urs.cz/item/CS_URS_2024_01/612325302</t>
  </si>
  <si>
    <t>" m.č.123,125 "</t>
  </si>
  <si>
    <t>(2+1+2)*0,3*2</t>
  </si>
  <si>
    <t>23</t>
  </si>
  <si>
    <t>612325402</t>
  </si>
  <si>
    <t>Oprava vápenocementové omítky vnitřních ploch hrubé, tloušťky do 20 mm stěn, v rozsahu opravované plochy přes 10 do 30%</t>
  </si>
  <si>
    <t>-870999854</t>
  </si>
  <si>
    <t>https://podminky.urs.cz/item/CS_URS_2024_01/612325402</t>
  </si>
  <si>
    <t>" m.č.101-104 "</t>
  </si>
  <si>
    <t>(8,1+20,3+0,6*2*2)*2*4,3</t>
  </si>
  <si>
    <t>-2,3*3,7*2+(3,7+2,3+3,7)*0,5*2</t>
  </si>
  <si>
    <t>-0,9*2*2</t>
  </si>
  <si>
    <t>-0,8*2*5</t>
  </si>
  <si>
    <t>-1,2*2+(2+1,2+2)*0,5</t>
  </si>
  <si>
    <t>" m.č.105,106,107,108 "</t>
  </si>
  <si>
    <t>(4,4+1,5+0,4*2+4,4+4,9+3,04+6,55+4,285+3,715)*2*3,6</t>
  </si>
  <si>
    <t>-1,2*2</t>
  </si>
  <si>
    <t>-0,8*2*2</t>
  </si>
  <si>
    <t>-0,9*2*2*2</t>
  </si>
  <si>
    <t>(4,15+4,25)*2*3,6</t>
  </si>
  <si>
    <t>-0,8*2*2+(2+0,8+2)*0,4*2</t>
  </si>
  <si>
    <t>" m.č.124,126 "</t>
  </si>
  <si>
    <t>(4,45+4,45+4,45+2,35)*2*3,6</t>
  </si>
  <si>
    <t>-0,9*2*2+(2+0,9+2)</t>
  </si>
  <si>
    <t>" m.č.109"</t>
  </si>
  <si>
    <t>(2,135+2,38)*2*3,9</t>
  </si>
  <si>
    <t>-0,6*2</t>
  </si>
  <si>
    <t>-0,8*2*2+(2+0,8+2)*0,5*2</t>
  </si>
  <si>
    <t>" m.č.112,114 "</t>
  </si>
  <si>
    <t>(6,4+2,815+6,4+4,15)*2*3,6</t>
  </si>
  <si>
    <t>-0,8*2</t>
  </si>
  <si>
    <t>-0,9*2+(2+0,9+2)*0,5</t>
  </si>
  <si>
    <t>" odpočet oken "</t>
  </si>
  <si>
    <t>-1,2*2,15*8+(2,15+1,2+2,15)*0,6*8</t>
  </si>
  <si>
    <t>---------------------------------------------------</t>
  </si>
  <si>
    <t>" m.č.201,202 "</t>
  </si>
  <si>
    <t>(8,1+12,6+0,6*2+0,6*2)*2*3,7</t>
  </si>
  <si>
    <t>-1,4*2*2+(2+1,4+2)*0,5*2</t>
  </si>
  <si>
    <t>-0,9*2*5</t>
  </si>
  <si>
    <t>-1*2*2</t>
  </si>
  <si>
    <t>(2,3+6+0,4)*2*3,7</t>
  </si>
  <si>
    <t>-0,9*2*3+(2+0,9+2)*0,55*3</t>
  </si>
  <si>
    <t>" m.č.203,204 "</t>
  </si>
  <si>
    <t>(15,505+6,55+15,505)*3,7</t>
  </si>
  <si>
    <t>(2,4+8,95+2,62)*2,75</t>
  </si>
  <si>
    <t>-1,5*3</t>
  </si>
  <si>
    <t>-14*3,7</t>
  </si>
  <si>
    <t>" m.č.205-207 "</t>
  </si>
  <si>
    <t>(4,15+1,65+4,2+2,75+3,595+2,65)*2*3,7</t>
  </si>
  <si>
    <t>-1,1*3+(3+1,1+3)*0,5</t>
  </si>
  <si>
    <t>-0,9*2*2+(2+0,9+2)*0,5*2</t>
  </si>
  <si>
    <t>-1,2*2,15*9+(2,15+1,2+2,15)*0,6*9</t>
  </si>
  <si>
    <t>24</t>
  </si>
  <si>
    <t>612325452</t>
  </si>
  <si>
    <t>Oprava vápenocementové omítky vnitřních ploch Příplatek k cenám za každých dalších 10 mm tloušťky omítky stěn, v rozsahu opravované plochy přes 10 do 30%</t>
  </si>
  <si>
    <t>983102448</t>
  </si>
  <si>
    <t>https://podminky.urs.cz/item/CS_URS_2024_01/612325452</t>
  </si>
  <si>
    <t>25</t>
  </si>
  <si>
    <t>612341131</t>
  </si>
  <si>
    <t>Sádrový štuk vnitřních ploch tloušťky do 3 mm svislých konstrukcí stěn</t>
  </si>
  <si>
    <t>-362719586</t>
  </si>
  <si>
    <t>https://podminky.urs.cz/item/CS_URS_2024_01/612341131</t>
  </si>
  <si>
    <t>26</t>
  </si>
  <si>
    <t>619991011</t>
  </si>
  <si>
    <t>Zakrytí vnitřních ploch před znečištěním fólií včetně pozdějšího odkrytí samostatných konstrukcí a prvků</t>
  </si>
  <si>
    <t>-1073091557</t>
  </si>
  <si>
    <t>https://podminky.urs.cz/item/CS_URS_2024_01/619991011</t>
  </si>
  <si>
    <t>" okna "</t>
  </si>
  <si>
    <t>1,2*2,15*11</t>
  </si>
  <si>
    <t>27</t>
  </si>
  <si>
    <t>632451(R)</t>
  </si>
  <si>
    <t>Doplnění cementového potěru na mazaninách a betonových podkladech (s dodáním hmot), hlazeného dřevěným nebo ocelovým hladítkem, plochy jednotlivě do 1 m2 a tl. přes 30 do 40 mm</t>
  </si>
  <si>
    <t>29809388</t>
  </si>
  <si>
    <t>" při výměně zárubní "</t>
  </si>
  <si>
    <t>0,2*1*38</t>
  </si>
  <si>
    <t>" zapravení drážky pro chráničku elektro v podlaze "</t>
  </si>
  <si>
    <t>8*0,07</t>
  </si>
  <si>
    <t>28</t>
  </si>
  <si>
    <t>642942111</t>
  </si>
  <si>
    <t>Osazování zárubní nebo rámů kovových dveřních lisovaných nebo z úhelníků bez dveřních křídel na cementovou maltu, plochy otvoru do 2,5 m2</t>
  </si>
  <si>
    <t>1786660740</t>
  </si>
  <si>
    <t>https://podminky.urs.cz/item/CS_URS_2024_01/642942111</t>
  </si>
  <si>
    <t>" Z/16-Z/19, Z/22-Z/23, Z /30 "</t>
  </si>
  <si>
    <t>29</t>
  </si>
  <si>
    <t>M</t>
  </si>
  <si>
    <t>55331481</t>
  </si>
  <si>
    <t>zárubeň jednokřídlá ocelová pro zdění tl stěny 75-100mm rozměru 700/1970, 2100mm</t>
  </si>
  <si>
    <t>1900481282</t>
  </si>
  <si>
    <t>P</t>
  </si>
  <si>
    <t>Poznámka k položce:_x000d_
YH, YH s drážkou, YZP</t>
  </si>
  <si>
    <t>30</t>
  </si>
  <si>
    <t>642944121</t>
  </si>
  <si>
    <t>Osazení ocelových dveřních zárubní lisovaných nebo z úhelníků dodatečně s vybetonováním prahu, plochy do 2,5 m2</t>
  </si>
  <si>
    <t>111949605</t>
  </si>
  <si>
    <t>https://podminky.urs.cz/item/CS_URS_2024_01/642944121</t>
  </si>
  <si>
    <t xml:space="preserve">"  Z/13-Z/15, Z/20, Z/21, Z/26,Z/27,Z/29, Z/31 "</t>
  </si>
  <si>
    <t>" zárubně s akustickým těsněním - Z/01-Z/07, Z/12 "</t>
  </si>
  <si>
    <t>31</t>
  </si>
  <si>
    <t>55331433</t>
  </si>
  <si>
    <t>zárubeň jednokřídlá ocelová pro dodatečnou montáž tl stěny 75-100mm rozměru 900/1970, 2100mm</t>
  </si>
  <si>
    <t>-923628157</t>
  </si>
  <si>
    <t>Poznámka k položce:_x000d_
DZUP</t>
  </si>
  <si>
    <t>" Z/20,Z/27,Z/31"</t>
  </si>
  <si>
    <t>32</t>
  </si>
  <si>
    <t>55331432</t>
  </si>
  <si>
    <t>zárubeň jednokřídlá ocelová pro dodatečnou montáž tl stěny 75-100mm rozměru 800/1970, 2100mm</t>
  </si>
  <si>
    <t>-688333566</t>
  </si>
  <si>
    <t>" Z/13,Z/14,Z/15,Z/26,Z/29 "</t>
  </si>
  <si>
    <t>33</t>
  </si>
  <si>
    <t>55331430</t>
  </si>
  <si>
    <t>zárubeň jednokřídlá ocelová pro dodatečnou montáž tl stěny 75-100mm rozměru 600/1970, 2100mm</t>
  </si>
  <si>
    <t>1091750923</t>
  </si>
  <si>
    <t>" Z/21 "</t>
  </si>
  <si>
    <t>34</t>
  </si>
  <si>
    <t>553901(R)</t>
  </si>
  <si>
    <t>zárubeň jednokřídlá ocelová pro dodatečnou montáž tl stěny 75-100mm rozměru 800/1970, 2100mm s akustickým těsněním</t>
  </si>
  <si>
    <t>1617855505</t>
  </si>
  <si>
    <t>" Z/04 "</t>
  </si>
  <si>
    <t>35</t>
  </si>
  <si>
    <t>553902(R)</t>
  </si>
  <si>
    <t>zárubeň jednokřídlá ocelová pro dodatečnou montáž tl stěny 75-100mm rozměru 900/1970, 2100mm s akustickým těsněním</t>
  </si>
  <si>
    <t>-65630243</t>
  </si>
  <si>
    <t>" Z/01-Z/03, Z/05-Z/07, Z/12 "</t>
  </si>
  <si>
    <t>36</t>
  </si>
  <si>
    <t>642944221</t>
  </si>
  <si>
    <t>Osazení ocelových dveřních zárubní lisovaných nebo z úhelníků dodatečně s vybetonováním prahu, plochy přes 2,5 m2</t>
  </si>
  <si>
    <t>975928304</t>
  </si>
  <si>
    <t>https://podminky.urs.cz/item/CS_URS_2024_01/642944221</t>
  </si>
  <si>
    <t>" Z/28 "</t>
  </si>
  <si>
    <t>37</t>
  </si>
  <si>
    <t>55331714</t>
  </si>
  <si>
    <t>zárubeň dvoukřídlá ocelová pro dodatečnou montáž tl stěny 75-100mm rozměru 1450/1970, 2100mm</t>
  </si>
  <si>
    <t>204574968</t>
  </si>
  <si>
    <t>601</t>
  </si>
  <si>
    <t>Sanace vlhkého zdiva</t>
  </si>
  <si>
    <t>38</t>
  </si>
  <si>
    <t>60000(R)</t>
  </si>
  <si>
    <t>odstranění stáv. omítek vč. vyčištění spár</t>
  </si>
  <si>
    <t>16102890</t>
  </si>
  <si>
    <t>" m.č.101 "</t>
  </si>
  <si>
    <t>9,72</t>
  </si>
  <si>
    <t>" m.č.102 "</t>
  </si>
  <si>
    <t>23,26</t>
  </si>
  <si>
    <t>" m.č.103 "</t>
  </si>
  <si>
    <t>7,72</t>
  </si>
  <si>
    <t>" m.č.105 "</t>
  </si>
  <si>
    <t>1,9</t>
  </si>
  <si>
    <t>" m.č.106 "</t>
  </si>
  <si>
    <t>5,2</t>
  </si>
  <si>
    <t>" m.č.107 "</t>
  </si>
  <si>
    <t>4,72</t>
  </si>
  <si>
    <t>" m.č.124 "</t>
  </si>
  <si>
    <t>0,89</t>
  </si>
  <si>
    <t>" m.č.125 "</t>
  </si>
  <si>
    <t>4,61</t>
  </si>
  <si>
    <t>" m.č.126 "</t>
  </si>
  <si>
    <t>1,63</t>
  </si>
  <si>
    <t>" stěny u schodiště do sklepa "</t>
  </si>
  <si>
    <t>10,21</t>
  </si>
  <si>
    <t>39</t>
  </si>
  <si>
    <t>60101(R)</t>
  </si>
  <si>
    <t>injektáž zdiva injektážním krémem</t>
  </si>
  <si>
    <t>-939494106</t>
  </si>
  <si>
    <t>"příprava na injektáž-vrtání, vysátí otvorů,osazení injektorů "</t>
  </si>
  <si>
    <t>" provedení vlastní injektáže "</t>
  </si>
  <si>
    <t>" dokončovací práce-odstranění injektorů "</t>
  </si>
  <si>
    <t>5,58</t>
  </si>
  <si>
    <t>12,48</t>
  </si>
  <si>
    <t>3,86</t>
  </si>
  <si>
    <t>2,88</t>
  </si>
  <si>
    <t>2,52</t>
  </si>
  <si>
    <t>0,56</t>
  </si>
  <si>
    <t>40</t>
  </si>
  <si>
    <t>60102(R)</t>
  </si>
  <si>
    <t>-1155703633</t>
  </si>
  <si>
    <t>7,94</t>
  </si>
  <si>
    <t>41</t>
  </si>
  <si>
    <t>60103(R)</t>
  </si>
  <si>
    <t>aplikace nástřiku proti solím vč. sanačního postřiku do výšky sanace</t>
  </si>
  <si>
    <t>-1364714302</t>
  </si>
  <si>
    <t>42</t>
  </si>
  <si>
    <t>60104(R)</t>
  </si>
  <si>
    <t>sanační omítka hrubá dle WTA, tl. do 30mm</t>
  </si>
  <si>
    <t>1840729968</t>
  </si>
  <si>
    <t>43</t>
  </si>
  <si>
    <t>60105(R)</t>
  </si>
  <si>
    <t>2121896428</t>
  </si>
  <si>
    <t>44</t>
  </si>
  <si>
    <t>60106(R)</t>
  </si>
  <si>
    <t>sanační omítka štuková</t>
  </si>
  <si>
    <t>-1582085924</t>
  </si>
  <si>
    <t>10,2</t>
  </si>
  <si>
    <t>24,5</t>
  </si>
  <si>
    <t>8,1</t>
  </si>
  <si>
    <t>2,05</t>
  </si>
  <si>
    <t>5,46</t>
  </si>
  <si>
    <t>4,95</t>
  </si>
  <si>
    <t>4,84</t>
  </si>
  <si>
    <t>1,76</t>
  </si>
  <si>
    <t>45</t>
  </si>
  <si>
    <t>60107(R)</t>
  </si>
  <si>
    <t>D+M odvětrávacích lišt interierových DLD-i</t>
  </si>
  <si>
    <t>1935170719</t>
  </si>
  <si>
    <t>24,97</t>
  </si>
  <si>
    <t>8,9</t>
  </si>
  <si>
    <t>2,55</t>
  </si>
  <si>
    <t>46</t>
  </si>
  <si>
    <t>60108(R)</t>
  </si>
  <si>
    <t>sanace - ostatní náklady</t>
  </si>
  <si>
    <t>kpl</t>
  </si>
  <si>
    <t>410357656</t>
  </si>
  <si>
    <t>" doprava, přesun hmot a injektážních technologií "</t>
  </si>
  <si>
    <t>" čištění injektážní soupravy, likvidace N odpadu po injektážní směsi "</t>
  </si>
  <si>
    <t>" odvoz a likvidace stavební suti vč. nakládky na kontejnery "</t>
  </si>
  <si>
    <t>Ostatní konstrukce a práce, bourání</t>
  </si>
  <si>
    <t>47</t>
  </si>
  <si>
    <t>901(R)</t>
  </si>
  <si>
    <t xml:space="preserve">vyklizení nábytku </t>
  </si>
  <si>
    <t>hod</t>
  </si>
  <si>
    <t>-1647763236</t>
  </si>
  <si>
    <t>48</t>
  </si>
  <si>
    <t>902(R)</t>
  </si>
  <si>
    <t>demontáž kuch linky vč. odvozu a poplatku za uložení na skládce</t>
  </si>
  <si>
    <t>ks</t>
  </si>
  <si>
    <t>-924223043</t>
  </si>
  <si>
    <t>49</t>
  </si>
  <si>
    <t>904(R)</t>
  </si>
  <si>
    <t>odstranění vitriny ve schodišťovém prostoru vč. likvidace</t>
  </si>
  <si>
    <t>-665814250</t>
  </si>
  <si>
    <t>50</t>
  </si>
  <si>
    <t>905(R)</t>
  </si>
  <si>
    <t>odstranění dř. garnýže v m. č.203 vč. likvidace</t>
  </si>
  <si>
    <t>-883342243</t>
  </si>
  <si>
    <t>6,5+15,3</t>
  </si>
  <si>
    <t>51</t>
  </si>
  <si>
    <t>906(R)</t>
  </si>
  <si>
    <t>D+ M plastové chráničky pro el. kabel průměru 3cm</t>
  </si>
  <si>
    <t>-1423447711</t>
  </si>
  <si>
    <t>52</t>
  </si>
  <si>
    <t>907(R)</t>
  </si>
  <si>
    <t>zhotovení prostupu ve stropě nad I n.p. (klenba) pro chráničku elektro průměru 30mm</t>
  </si>
  <si>
    <t>-73862373</t>
  </si>
  <si>
    <t>53</t>
  </si>
  <si>
    <t>908(R)</t>
  </si>
  <si>
    <t>D+M tryskového vysoušeče rukou</t>
  </si>
  <si>
    <t>-1749668031</t>
  </si>
  <si>
    <t>54</t>
  </si>
  <si>
    <t>909(R)</t>
  </si>
  <si>
    <t xml:space="preserve">D+M střešního výlezu 600/600mm - rozkrytí střešní krytiny, výměna, osazení výlezu + zapravení krytiny </t>
  </si>
  <si>
    <t>-1107400497</t>
  </si>
  <si>
    <t>55</t>
  </si>
  <si>
    <t>910(R)</t>
  </si>
  <si>
    <t>D+M lávky na střeše 600/4000mm vč. zábradlí - přístup k jednotkám VZT</t>
  </si>
  <si>
    <t>1850241245</t>
  </si>
  <si>
    <t>56</t>
  </si>
  <si>
    <t>949101111</t>
  </si>
  <si>
    <t>Lešení pomocné pracovní pro objekty pozemních staveb pro zatížení do 150 kg/m2, o výšce lešeňové podlahy do 1,9 m</t>
  </si>
  <si>
    <t>945651445</t>
  </si>
  <si>
    <t>https://podminky.urs.cz/item/CS_URS_2024_01/949101111</t>
  </si>
  <si>
    <t>57</t>
  </si>
  <si>
    <t>962031132</t>
  </si>
  <si>
    <t>Bourání příček nebo přizdívek z cihel pálených plných nebo dutých, tl. do 100 mm</t>
  </si>
  <si>
    <t>-776220907</t>
  </si>
  <si>
    <t>https://podminky.urs.cz/item/CS_URS_2024_01/962031132</t>
  </si>
  <si>
    <t>" m.č.112-113 "</t>
  </si>
  <si>
    <t>2,715*4,1-0,8*2</t>
  </si>
  <si>
    <t>" m.č.115-121 "</t>
  </si>
  <si>
    <t>4,25*3,6</t>
  </si>
  <si>
    <t>(1,505*2+4,25+2*0,8)*2,3</t>
  </si>
  <si>
    <t>-0,6*2*5</t>
  </si>
  <si>
    <t>" m.č.108-122 "</t>
  </si>
  <si>
    <t>3,74*3,6</t>
  </si>
  <si>
    <t>" m.č.213-214 "</t>
  </si>
  <si>
    <t>2,185*3,7-0,8*2</t>
  </si>
  <si>
    <t>58</t>
  </si>
  <si>
    <t>962032111</t>
  </si>
  <si>
    <t>Bourání zdiva nadzákladového z cihel keramických děrovaných na maltu vápenocementovou, objemu do 1 m3</t>
  </si>
  <si>
    <t>-1409364379</t>
  </si>
  <si>
    <t>https://podminky.urs.cz/item/CS_URS_2024_01/962032111</t>
  </si>
  <si>
    <t>" m.č.204-206 "</t>
  </si>
  <si>
    <t>0,2*3*1,5</t>
  </si>
  <si>
    <t>59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</si>
  <si>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</si>
  <si>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</si>
  <si>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-1673084360</t>
  </si>
  <si>
    <t>https://podminky.urs.cz/item/CS_URS_2024_01/967031132</t>
  </si>
  <si>
    <t>0,65*2,1*2</t>
  </si>
  <si>
    <t>0,5*0,9*2</t>
  </si>
  <si>
    <t>0,2*3*2</t>
  </si>
  <si>
    <t>60</t>
  </si>
  <si>
    <t>967031733</t>
  </si>
  <si>
    <t>Přisekání (špicování) plošné nebo rovných ostění zdiva z cihel pálených plošné, na maltu vápennou nebo vápenocementovou, tl. na maltu vápennou nebo vápenocementovou, tl. do 150 mm</t>
  </si>
  <si>
    <t>-945672833</t>
  </si>
  <si>
    <t>https://podminky.urs.cz/item/CS_URS_2024_01/967031733</t>
  </si>
  <si>
    <t>" m.č.102-105 "</t>
  </si>
  <si>
    <t>0,15*2,1*2</t>
  </si>
  <si>
    <t>" m.č.102-115,118 "</t>
  </si>
  <si>
    <t>0,5*2,1*2*2</t>
  </si>
  <si>
    <t>61</t>
  </si>
  <si>
    <t>968072455</t>
  </si>
  <si>
    <t>Vybourání kovových rámů oken s křídly, dveřních zárubní, vrat, stěn, ostění nebo obkladů dveřních zárubní, plochy do 2 m2</t>
  </si>
  <si>
    <t>-1508083132</t>
  </si>
  <si>
    <t>https://podminky.urs.cz/item/CS_URS_2024_01/968072455</t>
  </si>
  <si>
    <t>" m.č.109-110,104,112 "</t>
  </si>
  <si>
    <t>0,6*2</t>
  </si>
  <si>
    <t>0,8*2*2</t>
  </si>
  <si>
    <t>" m.č.112-114 "</t>
  </si>
  <si>
    <t>0,8*2</t>
  </si>
  <si>
    <t>" m.č.105-102,106,107 "</t>
  </si>
  <si>
    <t>0,9*2*2</t>
  </si>
  <si>
    <t>" m.č.107-108 "</t>
  </si>
  <si>
    <t>" sociálky m.č.115-121 "</t>
  </si>
  <si>
    <t>0,6*2*7</t>
  </si>
  <si>
    <t>0,9*2</t>
  </si>
  <si>
    <t>" m.č.102-123 "</t>
  </si>
  <si>
    <t>" m.č.126-102,125,125 "</t>
  </si>
  <si>
    <t>0,9*2*3</t>
  </si>
  <si>
    <t>-----------------------------------</t>
  </si>
  <si>
    <t>" m.č.213-212,214 "</t>
  </si>
  <si>
    <t>-(0,8+0,9)*2</t>
  </si>
  <si>
    <t>" m.č.201-214 "</t>
  </si>
  <si>
    <t>" m.č. 202-205,207 "</t>
  </si>
  <si>
    <t>" m.č. 205-207 "</t>
  </si>
  <si>
    <t>" m.č.207-206 "</t>
  </si>
  <si>
    <t>62</t>
  </si>
  <si>
    <t>968072641</t>
  </si>
  <si>
    <t>Vybourání kovových rámů oken s křídly, dveřních zárubní, vrat, stěn, ostění nebo obkladů stěn jakýchkoliv, kromě výkladních jakékoliv plochy</t>
  </si>
  <si>
    <t>551439542</t>
  </si>
  <si>
    <t>https://podminky.urs.cz/item/CS_URS_2024_01/968072641</t>
  </si>
  <si>
    <t>3,1*4,15*2</t>
  </si>
  <si>
    <t>63</t>
  </si>
  <si>
    <t>971033561</t>
  </si>
  <si>
    <t>Vybourání otvorů ve zdivu základovém nebo nadzákladovém z cihel, tvárnic, příčkovek z cihel pálených na maltu vápennou nebo vápenocementovou plochy do 1 m2, tl. do 600 mm</t>
  </si>
  <si>
    <t>53726054</t>
  </si>
  <si>
    <t>https://podminky.urs.cz/item/CS_URS_2024_01/971033561</t>
  </si>
  <si>
    <t>0,5*1,1*0,9</t>
  </si>
  <si>
    <t>64</t>
  </si>
  <si>
    <t>971033681</t>
  </si>
  <si>
    <t>Vybourání otvorů ve zdivu základovém nebo nadzákladovém z cihel, tvárnic, příčkovek z cihel pálených na maltu vápennou nebo vápenocementovou plochy do 4 m2, tl. do 900 mm</t>
  </si>
  <si>
    <t>1238553009</t>
  </si>
  <si>
    <t>https://podminky.urs.cz/item/CS_URS_2024_01/971033681</t>
  </si>
  <si>
    <t>0,65*1,15*2,1</t>
  </si>
  <si>
    <t>65</t>
  </si>
  <si>
    <t>973031151</t>
  </si>
  <si>
    <t>Vysekání výklenků nebo kapes ve zdivu z cihel na maltu vápennou nebo vápenocementovou výklenků, pohledové plochy přes 0,25 m2</t>
  </si>
  <si>
    <t>1228938804</t>
  </si>
  <si>
    <t>https://podminky.urs.cz/item/CS_URS_2024_01/973031151</t>
  </si>
  <si>
    <t>" niky pro WC v m.č.214,216"</t>
  </si>
  <si>
    <t>0,15*0,7*1,25*2</t>
  </si>
  <si>
    <t>66</t>
  </si>
  <si>
    <t>974031132</t>
  </si>
  <si>
    <t>Vysekání rýh ve zdivu cihelném na maltu vápennou nebo vápenocementovou do hl. 50 mm a šířky do 70 mm</t>
  </si>
  <si>
    <t>867212458</t>
  </si>
  <si>
    <t>https://podminky.urs.cz/item/CS_URS_2024_01/974031132</t>
  </si>
  <si>
    <t>1+5</t>
  </si>
  <si>
    <t>2*5</t>
  </si>
  <si>
    <t>2*6+2*1</t>
  </si>
  <si>
    <t>67</t>
  </si>
  <si>
    <t>974031664</t>
  </si>
  <si>
    <t>Vysekání rýh ve zdivu cihelném na maltu vápennou nebo vápenocementovou pro vtahování nosníků do zdí, před vybouráním otvoru do hl. 150 mm, při v. nosníku do 150 mm</t>
  </si>
  <si>
    <t>828955004</t>
  </si>
  <si>
    <t>https://podminky.urs.cz/item/CS_URS_2024_01/974031664</t>
  </si>
  <si>
    <t>5*1,5</t>
  </si>
  <si>
    <t>4*1,5</t>
  </si>
  <si>
    <t>2*1,8</t>
  </si>
  <si>
    <t>" niky pro WC v m.č.214,216 "</t>
  </si>
  <si>
    <t>2*1</t>
  </si>
  <si>
    <t>68</t>
  </si>
  <si>
    <t>974042532</t>
  </si>
  <si>
    <t>Vysekání rýh v betonové nebo jiné monolitické dlažbě s betonovým podkladem do hl. 50 mm a šířky do 70 mm</t>
  </si>
  <si>
    <t>-257539408</t>
  </si>
  <si>
    <t>https://podminky.urs.cz/item/CS_URS_2024_01/974042532</t>
  </si>
  <si>
    <t>" drážka pro chráničku SLP v podlaze m.č.209,215 "</t>
  </si>
  <si>
    <t>69</t>
  </si>
  <si>
    <t>974042533</t>
  </si>
  <si>
    <t>Vysekání rýh v betonové nebo jiné monolitické dlažbě s betonovým podkladem do hl. 50 mm a šířky do 100 mm</t>
  </si>
  <si>
    <t>-367067079</t>
  </si>
  <si>
    <t>https://podminky.urs.cz/item/CS_URS_2024_01/974042533</t>
  </si>
  <si>
    <t>" při bourání ocel. zárubní "</t>
  </si>
  <si>
    <t>2*1*38</t>
  </si>
  <si>
    <t>70</t>
  </si>
  <si>
    <t>975043111</t>
  </si>
  <si>
    <t>Jednořadové podchycení stropů pro osazení nosníků dřevěnou výztuhou v. podchycení do 3,5 m, a při zatížení hmotností do 750 kg/m</t>
  </si>
  <si>
    <t>-1739721963</t>
  </si>
  <si>
    <t>https://podminky.urs.cz/item/CS_URS_2024_01/975043111</t>
  </si>
  <si>
    <t>2*3</t>
  </si>
  <si>
    <t>71</t>
  </si>
  <si>
    <t>977151113</t>
  </si>
  <si>
    <t>Jádrové vrty diamantovými korunkami do stavebních materiálů (železobetonu, betonu, cihel, obkladů, dlažeb, kamene) průměru přes 40 do 50 mm</t>
  </si>
  <si>
    <t>-1728760844</t>
  </si>
  <si>
    <t>https://podminky.urs.cz/item/CS_URS_2024_01/977151113</t>
  </si>
  <si>
    <t>" pro chráničku SLP - m.č.209,215 "</t>
  </si>
  <si>
    <t>0,1+0,8</t>
  </si>
  <si>
    <t>" m.č.106-108 "</t>
  </si>
  <si>
    <t>0,3+0,3+0,5</t>
  </si>
  <si>
    <t>72</t>
  </si>
  <si>
    <t>977211121</t>
  </si>
  <si>
    <t>Řezání konstrukcí stěnovou pilou z cihel nebo tvárnic hloubka řezu do 200 mm</t>
  </si>
  <si>
    <t>1997825117</t>
  </si>
  <si>
    <t>https://podminky.urs.cz/item/CS_URS_2024_01/977211121</t>
  </si>
  <si>
    <t>" vyb. zárubně v m.č.109-110 "</t>
  </si>
  <si>
    <t>73</t>
  </si>
  <si>
    <t>977311111</t>
  </si>
  <si>
    <t>Řezání stávajících betonových mazanin bez vyztužení hloubky do 50 mm</t>
  </si>
  <si>
    <t>2146525746</t>
  </si>
  <si>
    <t>https://podminky.urs.cz/item/CS_URS_2024_01/977311111</t>
  </si>
  <si>
    <t>8*2</t>
  </si>
  <si>
    <t>74</t>
  </si>
  <si>
    <t>978011141</t>
  </si>
  <si>
    <t>Otlučení vápenných nebo vápenocementových omítek vnitřních ploch stropů, v rozsahu přes 10 do 30 %</t>
  </si>
  <si>
    <t>-997091254</t>
  </si>
  <si>
    <t>https://podminky.urs.cz/item/CS_URS_2024_01/978011141</t>
  </si>
  <si>
    <t>75</t>
  </si>
  <si>
    <t>978013141</t>
  </si>
  <si>
    <t>Otlučení vápenných nebo vápenocementových omítek vnitřních ploch stěn s vyškrabáním spar, s očištěním zdiva, v rozsahu přes 10 do 30 %</t>
  </si>
  <si>
    <t>1569644538</t>
  </si>
  <si>
    <t>https://podminky.urs.cz/item/CS_URS_2024_01/978013141</t>
  </si>
  <si>
    <t>76</t>
  </si>
  <si>
    <t>978059541</t>
  </si>
  <si>
    <t>Odsekání obkladů stěn včetně otlučení podkladní omítky až na zdivo z obkládaček vnitřních, z jakýchkoliv materiálů, plochy přes 1 m2</t>
  </si>
  <si>
    <t>-639735159</t>
  </si>
  <si>
    <t>https://podminky.urs.cz/item/CS_URS_2024_01/978059541</t>
  </si>
  <si>
    <t>" m.č.114 "</t>
  </si>
  <si>
    <t>1,4*0,4</t>
  </si>
  <si>
    <t>2*1,2</t>
  </si>
  <si>
    <t>2,3*1,2</t>
  </si>
  <si>
    <t>(0,5+0,8+0,8+1,505*0,8)*1,4</t>
  </si>
  <si>
    <t>(1+3)*1,4</t>
  </si>
  <si>
    <t>" m.č.122 "</t>
  </si>
  <si>
    <t>3,7*1,4</t>
  </si>
  <si>
    <t>-----------------</t>
  </si>
  <si>
    <t>" m.č.213 "</t>
  </si>
  <si>
    <t>2*1,4</t>
  </si>
  <si>
    <t>" m.č.207 "</t>
  </si>
  <si>
    <t>997</t>
  </si>
  <si>
    <t>Přesun sutě</t>
  </si>
  <si>
    <t>77</t>
  </si>
  <si>
    <t>997006012</t>
  </si>
  <si>
    <t>Úprava stavebního odpadu třídění ruční</t>
  </si>
  <si>
    <t>CS ÚRS 2023 02</t>
  </si>
  <si>
    <t>1955061244</t>
  </si>
  <si>
    <t>https://podminky.urs.cz/item/CS_URS_2023_02/997006012</t>
  </si>
  <si>
    <t>78</t>
  </si>
  <si>
    <t>997013213</t>
  </si>
  <si>
    <t>Vnitrostaveništní doprava suti a vybouraných hmot vodorovně do 50 m s naložením ručně pro budovy a haly výšky přes 9 do 12 m</t>
  </si>
  <si>
    <t>84640664</t>
  </si>
  <si>
    <t>https://podminky.urs.cz/item/CS_URS_2024_01/997013213</t>
  </si>
  <si>
    <t>" suť z rozpočtu st. část "</t>
  </si>
  <si>
    <t>48,455</t>
  </si>
  <si>
    <t>" suť z rozpočtu elektro - 1,5m3 "</t>
  </si>
  <si>
    <t>1,5*1,8</t>
  </si>
  <si>
    <t>79</t>
  </si>
  <si>
    <t>997013501</t>
  </si>
  <si>
    <t>Odvoz suti a vybouraných hmot na skládku nebo meziskládku se složením, na vzdálenost do 1 km</t>
  </si>
  <si>
    <t>-1390476343</t>
  </si>
  <si>
    <t>https://podminky.urs.cz/item/CS_URS_2024_01/997013501</t>
  </si>
  <si>
    <t>" stavební suť - st. část + elektro"</t>
  </si>
  <si>
    <t>51,155</t>
  </si>
  <si>
    <t>" demontované podium - odhad množství "</t>
  </si>
  <si>
    <t>80</t>
  </si>
  <si>
    <t>997013509</t>
  </si>
  <si>
    <t>Odvoz suti a vybouraných hmot na skládku nebo meziskládku se složením, na vzdálenost Příplatek k ceně za každý další započatý 1 km přes 1 km</t>
  </si>
  <si>
    <t>1406861668</t>
  </si>
  <si>
    <t>https://podminky.urs.cz/item/CS_URS_2024_01/997013509</t>
  </si>
  <si>
    <t>57,155*29</t>
  </si>
  <si>
    <t>81</t>
  </si>
  <si>
    <t>997901(R)</t>
  </si>
  <si>
    <t xml:space="preserve">poplatek za skládku - beton k recyklaci </t>
  </si>
  <si>
    <t>-11283964</t>
  </si>
  <si>
    <t>" 50% kusy vel. do 40/40cm "</t>
  </si>
  <si>
    <t>" podlaha "</t>
  </si>
  <si>
    <t>0,064+0,836</t>
  </si>
  <si>
    <t>82</t>
  </si>
  <si>
    <t>997904(R)</t>
  </si>
  <si>
    <t xml:space="preserve">poplatek za skládku - cihla, ker. mat. k recyklaci </t>
  </si>
  <si>
    <t>-431345701</t>
  </si>
  <si>
    <t>" cihelné konstrukce + omítky, obklady a dlažba "</t>
  </si>
  <si>
    <t>10,708+0,9+0,266+1,328+0,891+2,826+0,473+0,18+0,802</t>
  </si>
  <si>
    <t>5,066+13,231</t>
  </si>
  <si>
    <t>1,817+2,061</t>
  </si>
  <si>
    <t>83</t>
  </si>
  <si>
    <t>997906(R)</t>
  </si>
  <si>
    <t>poplatek za skládku - směsný odpad</t>
  </si>
  <si>
    <t>-734923011</t>
  </si>
  <si>
    <t>" směsný odpad z odstr. budov - dřevo, plast, SDK aj."</t>
  </si>
  <si>
    <t>57,155-0,9-40,549-3,349</t>
  </si>
  <si>
    <t>84</t>
  </si>
  <si>
    <t>997907(R)</t>
  </si>
  <si>
    <t>oc. konstrukce - zárubně - recyklace</t>
  </si>
  <si>
    <t>-1257513884</t>
  </si>
  <si>
    <t>2,706+0,643</t>
  </si>
  <si>
    <t>998</t>
  </si>
  <si>
    <t>Přesun hmot</t>
  </si>
  <si>
    <t>85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</si>
  <si>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</si>
  <si>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</si>
  <si>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-1211411920</t>
  </si>
  <si>
    <t>https://podminky.urs.cz/item/CS_URS_2024_01/998018002</t>
  </si>
  <si>
    <t>PSV</t>
  </si>
  <si>
    <t>Práce a dodávky PSV</t>
  </si>
  <si>
    <t>700</t>
  </si>
  <si>
    <t>Ostatní výrobky</t>
  </si>
  <si>
    <t>86</t>
  </si>
  <si>
    <t>7001(R)</t>
  </si>
  <si>
    <t xml:space="preserve">O/01 + O/02 - D+M dvojumyvadla zapuštěného do kompaktní desky 2150/500mm, vč. pákové baterie a vynášecí konstrukce - viz výpis prvků </t>
  </si>
  <si>
    <t>-1010802996</t>
  </si>
  <si>
    <t>" m.č.118,115 "</t>
  </si>
  <si>
    <t>87</t>
  </si>
  <si>
    <t>7002(R)</t>
  </si>
  <si>
    <t>O/03 + O/04 - D+M zrcadla 2150/800mm na předsazené konstrukci, vč. LED pásku osazeného v AL liště pod zrcadlem, vč. trafa - viz výpis prvků</t>
  </si>
  <si>
    <t>466573440</t>
  </si>
  <si>
    <t>" m.č.115,118 "</t>
  </si>
  <si>
    <t>88</t>
  </si>
  <si>
    <t>7003(R)</t>
  </si>
  <si>
    <t>O/05 - D+M přebalovacího sklopného pultu 550/480/890mm - viz výpis prvků</t>
  </si>
  <si>
    <t>-789818698</t>
  </si>
  <si>
    <t>89</t>
  </si>
  <si>
    <t>7004(R)</t>
  </si>
  <si>
    <t>O/06 + O/07 - D+M umyvadla zapuštěného do kompaktní desky 965/500mm, vč. pákové baterie a vynášecí konstrukce - viz výpis prvků</t>
  </si>
  <si>
    <t>795399193</t>
  </si>
  <si>
    <t>" m.č.214,216 "</t>
  </si>
  <si>
    <t>90</t>
  </si>
  <si>
    <t>7005(R)</t>
  </si>
  <si>
    <t>O/08 + O/09 - D+M zrcadla 965/800mm na předsazené konstrukci, vč. LED pásku osazeného v AL liště pod zrcadlem, vč. trafa - viz výpis prvků</t>
  </si>
  <si>
    <t>-464024074</t>
  </si>
  <si>
    <t>91</t>
  </si>
  <si>
    <t>7006(R)</t>
  </si>
  <si>
    <t>O/10 - D+M vyrovnávacího interiérového schodiště 1000/900/1500mm vč. zábradlí a povrchové úpravy - viz výpis prvků</t>
  </si>
  <si>
    <t>-1095108012</t>
  </si>
  <si>
    <t>92</t>
  </si>
  <si>
    <t>7007(R)</t>
  </si>
  <si>
    <t>O/11 - D+M podia vč. povrchové úpravy - viz výpis prvků</t>
  </si>
  <si>
    <t>371926338</t>
  </si>
  <si>
    <t>93</t>
  </si>
  <si>
    <t>7008(R)</t>
  </si>
  <si>
    <t>O/12 - D+M ocelové vodicí kolejnice délky 10m vč. kotvení - viz výpis prvků</t>
  </si>
  <si>
    <t>-835505013</t>
  </si>
  <si>
    <t>94</t>
  </si>
  <si>
    <t>7009(R)</t>
  </si>
  <si>
    <t>O/13 - D+M hliníkové tyče dl. 6m průměr 52/2mm, 5 x kotvení do stropu</t>
  </si>
  <si>
    <t>400844415</t>
  </si>
  <si>
    <t>95</t>
  </si>
  <si>
    <t>7010(R)</t>
  </si>
  <si>
    <t>O/14 - D+M stropního držáku na projektor - viz výpis prvků</t>
  </si>
  <si>
    <t>-1635698105</t>
  </si>
  <si>
    <t>96</t>
  </si>
  <si>
    <t>7011(R)</t>
  </si>
  <si>
    <t>O/15 - D+M průchodky pro kabeláž - 2x potrubí HTprům.70mm + plastová manžeta, vč. jádrového vrtu dl. 600mm - viz výpis prvků</t>
  </si>
  <si>
    <t>-2032882547</t>
  </si>
  <si>
    <t>97</t>
  </si>
  <si>
    <t>7012(R)</t>
  </si>
  <si>
    <t>O/16 - D+M průchodky pro kabeláž - 2x potrubí HTprům.70mm + plastová manžeta, vč. jádrového vrtu dl. 200mm - viz výpis prvků</t>
  </si>
  <si>
    <t>-687173291</t>
  </si>
  <si>
    <t>98</t>
  </si>
  <si>
    <t>7013(R)</t>
  </si>
  <si>
    <t>O/17 - D+M zatemňujících interierových rolet 1200/2150mm - viz výpis prvků</t>
  </si>
  <si>
    <t>-990984199</t>
  </si>
  <si>
    <t>99</t>
  </si>
  <si>
    <t>7014(R)</t>
  </si>
  <si>
    <t>O/19 - D+M obkladu stěny z akustických desek (dřevní hmota + cement) tl. 25mm, vč. roštu - viz výpis prvků</t>
  </si>
  <si>
    <t>1987116689</t>
  </si>
  <si>
    <t>" m.č.108 "</t>
  </si>
  <si>
    <t>4,285*3,15</t>
  </si>
  <si>
    <t>2*3,25*(4,2+1,65)-1*2</t>
  </si>
  <si>
    <t>711</t>
  </si>
  <si>
    <t>Izolace proti vodě, vlhkosti a plynům</t>
  </si>
  <si>
    <t>100</t>
  </si>
  <si>
    <t>71101(R)</t>
  </si>
  <si>
    <t>hydroizolační stěrka vč. provedení detailů (spára podlaha/stěna, stěna/stěna)</t>
  </si>
  <si>
    <t>785322425</t>
  </si>
  <si>
    <t>4,29+2,66+1,88+6,99+1,43+1,43</t>
  </si>
  <si>
    <t>" sokl "</t>
  </si>
  <si>
    <t>(2,15+1,785+2+1,285+2+0,9+1,5*2+0,9*2+2,585+2,85)*2*0,3</t>
  </si>
  <si>
    <t>" II n.p. - m.č.213,214,216,217 "</t>
  </si>
  <si>
    <t>6,29+2,83+3,06+2,18</t>
  </si>
  <si>
    <t>(2,875+0,9+2,875+1,055+1,7+1,68)*2*0,3</t>
  </si>
  <si>
    <t>" sprcha "</t>
  </si>
  <si>
    <t>3*1*1,7</t>
  </si>
  <si>
    <t>713</t>
  </si>
  <si>
    <t>Izolace tepelné</t>
  </si>
  <si>
    <t>101</t>
  </si>
  <si>
    <t>713131145</t>
  </si>
  <si>
    <t>Montáž tepelné izolace stěn rohožemi, pásy, deskami, dílci, bloky (izolační materiál ve specifikaci) lepením bodově bez mechanického kotvení</t>
  </si>
  <si>
    <t>1491829166</t>
  </si>
  <si>
    <t>https://podminky.urs.cz/item/CS_URS_2024_01/713131145</t>
  </si>
  <si>
    <t>" zazdívka otvoru v m.č.205 "</t>
  </si>
  <si>
    <t>102</t>
  </si>
  <si>
    <t>60701(R)</t>
  </si>
  <si>
    <t>deska zvukově izolační tl.15cm</t>
  </si>
  <si>
    <t>1363398886</t>
  </si>
  <si>
    <t>103</t>
  </si>
  <si>
    <t>998713312</t>
  </si>
  <si>
    <t>Přesun hmot pro izolace tepelné stanovený procentní sazbou (%) z ceny vodorovná dopravní vzdálenost do 50 m ruční (bez užití mechanizace) v objektech výšky přes 6 m do 12 m</t>
  </si>
  <si>
    <t>%</t>
  </si>
  <si>
    <t>1529722438</t>
  </si>
  <si>
    <t>https://podminky.urs.cz/item/CS_URS_2024_01/998713312</t>
  </si>
  <si>
    <t>723</t>
  </si>
  <si>
    <t>Zdravotechnika - vnitřní plynovod</t>
  </si>
  <si>
    <t>104</t>
  </si>
  <si>
    <t>72301(R)</t>
  </si>
  <si>
    <t xml:space="preserve">zaslepení plyn. potrubí v I p.p. </t>
  </si>
  <si>
    <t>1422913982</t>
  </si>
  <si>
    <t>725</t>
  </si>
  <si>
    <t>Zdravotechnika - zařizovací předměty</t>
  </si>
  <si>
    <t>105</t>
  </si>
  <si>
    <t>725110811</t>
  </si>
  <si>
    <t>Demontáž klozetů splachovacích s nádrží nebo tlakovým splachovačem</t>
  </si>
  <si>
    <t>soubor</t>
  </si>
  <si>
    <t>-993080994</t>
  </si>
  <si>
    <t>https://podminky.urs.cz/item/CS_URS_2024_01/725110811</t>
  </si>
  <si>
    <t>" m.č. 117,119,120,121 "</t>
  </si>
  <si>
    <t>106</t>
  </si>
  <si>
    <t>725130811</t>
  </si>
  <si>
    <t>Demontáž pisoárových stání s nádrží jednodílných</t>
  </si>
  <si>
    <t>771720707</t>
  </si>
  <si>
    <t>https://podminky.urs.cz/item/CS_URS_2024_01/725130811</t>
  </si>
  <si>
    <t>"m.č.112 "</t>
  </si>
  <si>
    <t>107</t>
  </si>
  <si>
    <t>725210821</t>
  </si>
  <si>
    <t>Demontáž umyvadel bez výtokových armatur umyvadel</t>
  </si>
  <si>
    <t>-139931678</t>
  </si>
  <si>
    <t>https://podminky.urs.cz/item/CS_URS_2024_01/725210821</t>
  </si>
  <si>
    <t>" m.č.106,107,115,118 "</t>
  </si>
  <si>
    <t>1+1+1+2</t>
  </si>
  <si>
    <t xml:space="preserve"> " m.č.207 "</t>
  </si>
  <si>
    <t>108</t>
  </si>
  <si>
    <t>725820802</t>
  </si>
  <si>
    <t>Demontáž baterií stojánkových do 1 otvoru</t>
  </si>
  <si>
    <t>798621456</t>
  </si>
  <si>
    <t>https://podminky.urs.cz/item/CS_URS_2024_01/725820802</t>
  </si>
  <si>
    <t>109</t>
  </si>
  <si>
    <t>725860811</t>
  </si>
  <si>
    <t>Demontáž zápachových uzávěrek pro zařizovací předměty jednoduchých</t>
  </si>
  <si>
    <t>-1921478915</t>
  </si>
  <si>
    <t>https://podminky.urs.cz/item/CS_URS_2024_01/725860811</t>
  </si>
  <si>
    <t>6+2</t>
  </si>
  <si>
    <t>735</t>
  </si>
  <si>
    <t>Ústřední vytápění - otopná tělesa</t>
  </si>
  <si>
    <t>110</t>
  </si>
  <si>
    <t>73001(R)</t>
  </si>
  <si>
    <t>demontáž a zpětná montáž radiátoru vč. nového těsnění</t>
  </si>
  <si>
    <t>1928131083</t>
  </si>
  <si>
    <t>" v rámci realizace sanačních omítek "</t>
  </si>
  <si>
    <t>" přesun radiátoru v m.č.104 "</t>
  </si>
  <si>
    <t>" dtto, v m.č.206 "</t>
  </si>
  <si>
    <t>111</t>
  </si>
  <si>
    <t>73002(R)</t>
  </si>
  <si>
    <t>demontáž radiátoru vč. likvidace</t>
  </si>
  <si>
    <t>687192615</t>
  </si>
  <si>
    <t>" m.č.214 "</t>
  </si>
  <si>
    <t>112</t>
  </si>
  <si>
    <t>73003(R)</t>
  </si>
  <si>
    <t>D+M otopného žebříku 450/900 vč. připojovacího potrubí 5m/ks</t>
  </si>
  <si>
    <t>2055040661</t>
  </si>
  <si>
    <t>113</t>
  </si>
  <si>
    <t>73004(R)</t>
  </si>
  <si>
    <t>vypuštění vody ze systému + nové napuštění</t>
  </si>
  <si>
    <t>-952745569</t>
  </si>
  <si>
    <t>114</t>
  </si>
  <si>
    <t>73005(R)</t>
  </si>
  <si>
    <t xml:space="preserve">nové potrubí při přesunech radiátorů - m.č. 104,206 </t>
  </si>
  <si>
    <t>979297396</t>
  </si>
  <si>
    <t>115</t>
  </si>
  <si>
    <t>73006(R)</t>
  </si>
  <si>
    <t>dvojnásobný nátěr radiátoru vč. očištění</t>
  </si>
  <si>
    <t>-476426617</t>
  </si>
  <si>
    <t>116</t>
  </si>
  <si>
    <t>998735312</t>
  </si>
  <si>
    <t>Přesun hmot pro otopná tělesa stanovený procentní sazbou (%) z ceny vodorovná dopravní vzdálenost do 50 m ruční (bez užití mechanizace) v objektech výšky přes 6 do 12 m</t>
  </si>
  <si>
    <t>-1690817863</t>
  </si>
  <si>
    <t>https://podminky.urs.cz/item/CS_URS_2024_01/998735312</t>
  </si>
  <si>
    <t>763</t>
  </si>
  <si>
    <t>Konstrukce suché výstavby</t>
  </si>
  <si>
    <t>117</t>
  </si>
  <si>
    <t>763111811</t>
  </si>
  <si>
    <t>Demontáž příček ze sádrokartonových desek s nosnou konstrukcí z ocelových profilů jednoduchých, opláštění jednoduché</t>
  </si>
  <si>
    <t>1851342751</t>
  </si>
  <si>
    <t>https://podminky.urs.cz/item/CS_URS_2024_01/763111811</t>
  </si>
  <si>
    <t>" odstranění zástěny v m.č.211 "</t>
  </si>
  <si>
    <t>3*2</t>
  </si>
  <si>
    <t>118</t>
  </si>
  <si>
    <t>763113313</t>
  </si>
  <si>
    <t>Příčka instalační ze sádrokartonových desek s nosnou konstrukcí ze zdvojených ocelových profilů UW, CW s mezerou, CW profily navzájem spojeny páskem sádry dvojitě opláštěná deskami standardními A tl. 2 x 12,5 mm s izolací, EI 60, Rw do 54 dB, příčka tl. 155 - 650 mm, profil 50</t>
  </si>
  <si>
    <t>493113758</t>
  </si>
  <si>
    <t>https://podminky.urs.cz/item/CS_URS_2024_01/763113313</t>
  </si>
  <si>
    <t>" m.č.117,119,120 "</t>
  </si>
  <si>
    <t>0,9*1,25*3</t>
  </si>
  <si>
    <t>119</t>
  </si>
  <si>
    <t>763121411</t>
  </si>
  <si>
    <t>Stěna předsazená ze sádrokartonových desek s nosnou konstrukcí z ocelových profilů CW, UW jednoduše opláštěná deskou standardní A tl. 12,5 mm bez izolace, EI 15, stěna tl. 62,5 mm, profil 50</t>
  </si>
  <si>
    <t>1011392382</t>
  </si>
  <si>
    <t>https://podminky.urs.cz/item/CS_URS_2024_01/763121411</t>
  </si>
  <si>
    <t>" m.č.214,216 WC "</t>
  </si>
  <si>
    <t>0,7*1,3*2</t>
  </si>
  <si>
    <t>120</t>
  </si>
  <si>
    <t>763131411</t>
  </si>
  <si>
    <t>Podhled ze sádrokartonových desek dvouvrstvá zavěšená spodní konstrukce z ocelových profilů CD, UD jednoduše opláštěná deskou standardní A, tl. 12,5 mm, bez izolace</t>
  </si>
  <si>
    <t>-3704435</t>
  </si>
  <si>
    <t>https://podminky.urs.cz/item/CS_URS_2024_01/763131411</t>
  </si>
  <si>
    <t>" m.č. 105,109,110,112,115-120,126 "</t>
  </si>
  <si>
    <t>8,32+6,32+9,54+18,11+4,29+2,66+1,88+6,99+1,43+1,43+10,96</t>
  </si>
  <si>
    <t>6,29+2,83+3,06+2,1</t>
  </si>
  <si>
    <t>121</t>
  </si>
  <si>
    <t>763131412</t>
  </si>
  <si>
    <t>Podhled ze sádrokartonových desek dvouvrstvá zavěšená spodní konstrukce z ocelových profilů CD, UD jednoduše opláštěná deskou standardní A, tl. 12,5 mm, s izolací</t>
  </si>
  <si>
    <t>-1261227175</t>
  </si>
  <si>
    <t>https://podminky.urs.cz/item/CS_URS_2024_01/763131412</t>
  </si>
  <si>
    <t>" m.č.106,107,114,124 "</t>
  </si>
  <si>
    <t>22,35+19,08+27,64+20,67</t>
  </si>
  <si>
    <t>" odpočet plochy akustického podhledu "</t>
  </si>
  <si>
    <t>-64,425</t>
  </si>
  <si>
    <t>122</t>
  </si>
  <si>
    <t>763131491</t>
  </si>
  <si>
    <t>Podhled ze sádrokartonových desek dvouvrstvá zavěšená spodní konstrukce z ocelových profilů CD, UD jednoduše opláštěná deskou akustickou, tl. 12,5 mm, s izolací, REI do 90</t>
  </si>
  <si>
    <t>1204552708</t>
  </si>
  <si>
    <t>https://podminky.urs.cz/item/CS_URS_2024_01/763131491</t>
  </si>
  <si>
    <t>3,8*4,3</t>
  </si>
  <si>
    <t>(1,7+2,44)/2*5,95</t>
  </si>
  <si>
    <t>3,55*5,9</t>
  </si>
  <si>
    <t>3,85*3,85</t>
  </si>
  <si>
    <t>" m.č.203 "</t>
  </si>
  <si>
    <t>100,58+(15,05+6,05)*2*0,3</t>
  </si>
  <si>
    <t>123</t>
  </si>
  <si>
    <t>763131714</t>
  </si>
  <si>
    <t>Podhled ze sádrokartonových desek ostatní práce a konstrukce na podhledech ze sádrokartonových desek základní penetrační nátěr</t>
  </si>
  <si>
    <t>-1298764963</t>
  </si>
  <si>
    <t>https://podminky.urs.cz/item/CS_URS_2024_01/763131714</t>
  </si>
  <si>
    <t>86,21+25,315+177,665+9,825*1,3</t>
  </si>
  <si>
    <t>124</t>
  </si>
  <si>
    <t>763131732</t>
  </si>
  <si>
    <t>Podhled ze sádrokartonových desek ostatní práce a konstrukce na podhledech ze sádrokartonových desek čelo pro kazetové pohledy (F lišta) tl. 15 mm</t>
  </si>
  <si>
    <t>95151569</t>
  </si>
  <si>
    <t>https://podminky.urs.cz/item/CS_URS_2024_01/763131732</t>
  </si>
  <si>
    <t>(15,05+6,05)*2</t>
  </si>
  <si>
    <t>125</t>
  </si>
  <si>
    <t>763131771</t>
  </si>
  <si>
    <t>Podhled ze sádrokartonových desek Příplatek k cenám za rovinnost kvality speciální tmelení kvality Q3</t>
  </si>
  <si>
    <t>-1598645661</t>
  </si>
  <si>
    <t>https://podminky.urs.cz/item/CS_URS_2024_01/763131771</t>
  </si>
  <si>
    <t>126</t>
  </si>
  <si>
    <t>763164652</t>
  </si>
  <si>
    <t>Obklad konstrukcí sádrokartonovými deskami včetně ochranných úhelníků ve tvaru U rozvinuté šíře přes 1,2 m, opláštěný deskou standardní A, tl. 15 mm</t>
  </si>
  <si>
    <t>-274477612</t>
  </si>
  <si>
    <t>https://podminky.urs.cz/item/CS_URS_2024_01/763164652</t>
  </si>
  <si>
    <t>" opláštění nadpraží nad podiem - m.č.203 "</t>
  </si>
  <si>
    <t>(0,6+0,3+0,6)*6,55</t>
  </si>
  <si>
    <t>127</t>
  </si>
  <si>
    <t>763431031</t>
  </si>
  <si>
    <t>Montáž podhledu minerálního včetně zavěšeného roštu skrytého s panely vyjímatelnými jakékoliv velikosti panelů</t>
  </si>
  <si>
    <t>-1737315960</t>
  </si>
  <si>
    <t>https://podminky.urs.cz/item/CS_URS_2024_01/763431031</t>
  </si>
  <si>
    <t>14,7</t>
  </si>
  <si>
    <t>6,45</t>
  </si>
  <si>
    <t>128</t>
  </si>
  <si>
    <t>631263(R)</t>
  </si>
  <si>
    <t>panel akustický povrch velice porézní skelná tkanina hrana zatřená skrytá αw=0,90 skrytý rastr bílý tl 20mm</t>
  </si>
  <si>
    <t>-78018762</t>
  </si>
  <si>
    <t>Poznámka k položce:_x000d_
A2-s1,d0</t>
  </si>
  <si>
    <t>129</t>
  </si>
  <si>
    <t>763901(R)</t>
  </si>
  <si>
    <t>Montáž akustických stěnových panelů</t>
  </si>
  <si>
    <t>237476456</t>
  </si>
  <si>
    <t>2+10+2+10</t>
  </si>
  <si>
    <t>130</t>
  </si>
  <si>
    <t>763902(R)</t>
  </si>
  <si>
    <t>Dodání stěnových akustických panelů 600/2700mm - viz akustická studie</t>
  </si>
  <si>
    <t>1719727789</t>
  </si>
  <si>
    <t>131</t>
  </si>
  <si>
    <t>998763512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</si>
  <si>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6 do 12 m</t>
  </si>
  <si>
    <t>-618356644</t>
  </si>
  <si>
    <t>https://podminky.urs.cz/item/CS_URS_2024_01/998763512</t>
  </si>
  <si>
    <t>766</t>
  </si>
  <si>
    <t>Konstrukce truhlářské</t>
  </si>
  <si>
    <t>132</t>
  </si>
  <si>
    <t>76601(R)</t>
  </si>
  <si>
    <t>demontáž podia vč. vynesení na kontejner</t>
  </si>
  <si>
    <t>201861473</t>
  </si>
  <si>
    <t>" odhad množství "</t>
  </si>
  <si>
    <t>200</t>
  </si>
  <si>
    <t>133</t>
  </si>
  <si>
    <t>766411811</t>
  </si>
  <si>
    <t>Demontáž obložení stěn panely, plochy do 1,5 m2</t>
  </si>
  <si>
    <t>1178224882</t>
  </si>
  <si>
    <t>https://podminky.urs.cz/item/CS_URS_2024_01/766411811</t>
  </si>
  <si>
    <t>" m.č.106,107 "</t>
  </si>
  <si>
    <t>4,9*3*2</t>
  </si>
  <si>
    <t>134</t>
  </si>
  <si>
    <t>766411821</t>
  </si>
  <si>
    <t>Demontáž obložení stěn palubkami</t>
  </si>
  <si>
    <t>-1705895166</t>
  </si>
  <si>
    <t>https://podminky.urs.cz/item/CS_URS_2024_01/766411821</t>
  </si>
  <si>
    <t>3,85*1,1*2</t>
  </si>
  <si>
    <t>(4,2+2,75)*2*1,1</t>
  </si>
  <si>
    <t>-0,9*1,1*2</t>
  </si>
  <si>
    <t>135</t>
  </si>
  <si>
    <t>766411822</t>
  </si>
  <si>
    <t>Demontáž obložení stěn podkladových roštů</t>
  </si>
  <si>
    <t>75835358</t>
  </si>
  <si>
    <t>https://podminky.urs.cz/item/CS_URS_2024_01/766411822</t>
  </si>
  <si>
    <t>29,4+21,78</t>
  </si>
  <si>
    <t>136</t>
  </si>
  <si>
    <t>76650(R)</t>
  </si>
  <si>
    <t>D+M sanitárních příček s dveřmi - WC m.č.214,216</t>
  </si>
  <si>
    <t>1392517024</t>
  </si>
  <si>
    <t>137</t>
  </si>
  <si>
    <t>76660(R)</t>
  </si>
  <si>
    <t>Dodání a montáž dveřního interierového kování - (klika/klika)</t>
  </si>
  <si>
    <t>-601841704</t>
  </si>
  <si>
    <t>" T/01-T/07, T/12-T/23, T/26-T/31 "</t>
  </si>
  <si>
    <t>138</t>
  </si>
  <si>
    <t>76663(R)</t>
  </si>
  <si>
    <t>T/24, T/25 - repase dvoukřídlých dveří vč. prahu a zárubně 1400/2000mm, vč. výměny kování - viz výpis prvků</t>
  </si>
  <si>
    <t>401694958</t>
  </si>
  <si>
    <t>139</t>
  </si>
  <si>
    <t>766660002</t>
  </si>
  <si>
    <t>Montáž dveřních křídel dřevěných nebo plastových otevíravých do ocelové zárubně povrchově upravených jednokřídlových, šířky přes 800 mm</t>
  </si>
  <si>
    <t>769638985</t>
  </si>
  <si>
    <t>https://podminky.urs.cz/item/CS_URS_2024_01/766660002</t>
  </si>
  <si>
    <t xml:space="preserve">" T/21  - laminát,barva "</t>
  </si>
  <si>
    <t>" T/13, T/14, T/15, T/26, T/29 - laminát , barva"</t>
  </si>
  <si>
    <t>" T/27 - laminát,barva "</t>
  </si>
  <si>
    <t>" T/16-T/19, T/22,T/23, T/30 "</t>
  </si>
  <si>
    <t>" T/20,T/31 - dýha "</t>
  </si>
  <si>
    <t>" T/01, T/02, T/03, T/05, T/06, T/07, T/12 - dýha, se zvukovou izolací min. 42dB "</t>
  </si>
  <si>
    <t>" T/04 - laminát, barva, se zvuk, izolací min.42dB "</t>
  </si>
  <si>
    <t>140</t>
  </si>
  <si>
    <t>61161000</t>
  </si>
  <si>
    <t>dveře jednokřídlé voštinové povrch lakovaný plné 600x1970-2100mm</t>
  </si>
  <si>
    <t>-813114746</t>
  </si>
  <si>
    <t>141</t>
  </si>
  <si>
    <t>61161002</t>
  </si>
  <si>
    <t>dveře jednokřídlé voštinové povrch lakovaný plné 800x1970-2100mm</t>
  </si>
  <si>
    <t>505608428</t>
  </si>
  <si>
    <t>142</t>
  </si>
  <si>
    <t>61161001</t>
  </si>
  <si>
    <t>dveře jednokřídlé voštinové povrch lakovaný plné 700x1970-2100mm</t>
  </si>
  <si>
    <t>-130751122</t>
  </si>
  <si>
    <t>" T/19, T/22,T/23, T/30 "</t>
  </si>
  <si>
    <t>143</t>
  </si>
  <si>
    <t>61161001(R)</t>
  </si>
  <si>
    <t>dveře jednokřídlé voštinové povrch lakovaný plné 700x1970-2100mm - WC zámek</t>
  </si>
  <si>
    <t>1809037599</t>
  </si>
  <si>
    <t>" T/16-T/18 "</t>
  </si>
  <si>
    <t>144</t>
  </si>
  <si>
    <t>61161003</t>
  </si>
  <si>
    <t>dveře jednokřídlé voštinové povrch lakovaný plné 900x1970-2100mm</t>
  </si>
  <si>
    <t>-1343738024</t>
  </si>
  <si>
    <t>145</t>
  </si>
  <si>
    <t>61162003</t>
  </si>
  <si>
    <t>dveře jednokřídlé dřevotřískové povrch dýhovaný plné 900x1970-2100mm</t>
  </si>
  <si>
    <t>1380199777</t>
  </si>
  <si>
    <t>146</t>
  </si>
  <si>
    <t>611901(R)</t>
  </si>
  <si>
    <t xml:space="preserve">dveře jednokřídlé CPL povrch dýhovaný plné 900x1970-2100mm se zvukovou izolací min.42dB - viz výpis prvků  </t>
  </si>
  <si>
    <t>1393420013</t>
  </si>
  <si>
    <t>147</t>
  </si>
  <si>
    <t>611902(R)</t>
  </si>
  <si>
    <t>2009923323</t>
  </si>
  <si>
    <t>148</t>
  </si>
  <si>
    <t>766660011</t>
  </si>
  <si>
    <t>Montáž dveřních křídel dřevěných nebo plastových otevíravých do ocelové zárubně povrchově upravených dvoukřídlových, šířky do 1450 mm</t>
  </si>
  <si>
    <t>1414484901</t>
  </si>
  <si>
    <t>https://podminky.urs.cz/item/CS_URS_2024_01/766660011</t>
  </si>
  <si>
    <t>" T/28 "</t>
  </si>
  <si>
    <t>149</t>
  </si>
  <si>
    <t>61161031</t>
  </si>
  <si>
    <t>dveře dvoukřídlé voštinové povrch lakovaný plné 1450x1970-2100mm</t>
  </si>
  <si>
    <t>643372378</t>
  </si>
  <si>
    <t>150</t>
  </si>
  <si>
    <t>766695213</t>
  </si>
  <si>
    <t>Montáž ostatních truhlářských konstrukcí prahů dveří jednokřídlových, šířky přes 100 mm</t>
  </si>
  <si>
    <t>1384539113</t>
  </si>
  <si>
    <t>https://podminky.urs.cz/item/CS_URS_2024_01/766695213</t>
  </si>
  <si>
    <t>151</t>
  </si>
  <si>
    <t>61187181</t>
  </si>
  <si>
    <t>práh dveřní dřevěný dubový tl 20mm dl 920mm š 150mm</t>
  </si>
  <si>
    <t>-1219809229</t>
  </si>
  <si>
    <t>152</t>
  </si>
  <si>
    <t>766695233</t>
  </si>
  <si>
    <t>Montáž ostatních truhlářských konstrukcí prahů dveří dvoukřídlových, šířky přes 100 mm</t>
  </si>
  <si>
    <t>1095216311</t>
  </si>
  <si>
    <t>https://podminky.urs.cz/item/CS_URS_2024_01/766695233</t>
  </si>
  <si>
    <t>153</t>
  </si>
  <si>
    <t>61187261</t>
  </si>
  <si>
    <t>práh dveřní dřevěný dubový tl 20mm dl 1470mm š 150mm</t>
  </si>
  <si>
    <t>1166487495</t>
  </si>
  <si>
    <t>154</t>
  </si>
  <si>
    <t>77651(R)</t>
  </si>
  <si>
    <t xml:space="preserve">truhlářská repase akustického obkladu stěny v m.č.203 </t>
  </si>
  <si>
    <t>323837850</t>
  </si>
  <si>
    <t>155</t>
  </si>
  <si>
    <t>77652(R)</t>
  </si>
  <si>
    <t>demontáž dř. schodiště v m.č.205 vč. odvozu a likvidace suti</t>
  </si>
  <si>
    <t>1578597441</t>
  </si>
  <si>
    <t>156</t>
  </si>
  <si>
    <t>998766312</t>
  </si>
  <si>
    <t>Přesun hmot pro konstrukce truhlářské stanovený procentní sazbou (%) z ceny vodorovná dopravní vzdálenost do 50 m ruční (bez užití mechanizace) v objektech výšky přes 6 do 12 m</t>
  </si>
  <si>
    <t>1167881302</t>
  </si>
  <si>
    <t>https://podminky.urs.cz/item/CS_URS_2024_01/998766312</t>
  </si>
  <si>
    <t>767</t>
  </si>
  <si>
    <t>Konstrukce zámečnické</t>
  </si>
  <si>
    <t>157</t>
  </si>
  <si>
    <t>76701(R)</t>
  </si>
  <si>
    <t>Z/32 - D+M prosklenné stěny s dvoukřídlými dveřmi , 3100/4150mm vč. kování, samozavírače a polepu viz výpis prvků</t>
  </si>
  <si>
    <t>144748572</t>
  </si>
  <si>
    <t>158</t>
  </si>
  <si>
    <t>76702(R)</t>
  </si>
  <si>
    <t>Z/33 - D+M prosklenné stěny s dvoukřídlými dveřmi , 3100/4150mm vč. kování, samozavírače a polepu viz výpis prvků</t>
  </si>
  <si>
    <t>973436512</t>
  </si>
  <si>
    <t>771</t>
  </si>
  <si>
    <t>Podlahy z dlaždic</t>
  </si>
  <si>
    <t>159</t>
  </si>
  <si>
    <t>771111011</t>
  </si>
  <si>
    <t>Příprava podkladu před provedením dlažby vysátí podlah</t>
  </si>
  <si>
    <t>1340531608</t>
  </si>
  <si>
    <t>https://podminky.urs.cz/item/CS_URS_2024_01/771111011</t>
  </si>
  <si>
    <t>" I n.p. - m.č.115-120 "</t>
  </si>
  <si>
    <t>160</t>
  </si>
  <si>
    <t>771121011</t>
  </si>
  <si>
    <t>Příprava podkladu před provedením dlažby nátěr penetrační na podlahu</t>
  </si>
  <si>
    <t>-73265277</t>
  </si>
  <si>
    <t>https://podminky.urs.cz/item/CS_URS_2024_01/771121011</t>
  </si>
  <si>
    <t>161</t>
  </si>
  <si>
    <t>771151023</t>
  </si>
  <si>
    <t>Příprava podkladu před provedením dlažby samonivelační stěrka min.pevnosti 30 MPa, tloušťky přes 5 do 8 mm</t>
  </si>
  <si>
    <t>2041002258</t>
  </si>
  <si>
    <t>https://podminky.urs.cz/item/CS_URS_2024_01/771151023</t>
  </si>
  <si>
    <t>162</t>
  </si>
  <si>
    <t>771161021</t>
  </si>
  <si>
    <t>Příprava podkladu před provedením dlažby montáž profilu ukončujícího profilu pro plynulý přechod (dlažba-koberec apod.)</t>
  </si>
  <si>
    <t>-647652760</t>
  </si>
  <si>
    <t>https://podminky.urs.cz/item/CS_URS_2024_01/771161021</t>
  </si>
  <si>
    <t>" m.č.202-210,215 "</t>
  </si>
  <si>
    <t>163</t>
  </si>
  <si>
    <t>59054(R)</t>
  </si>
  <si>
    <t xml:space="preserve">profil přechodový </t>
  </si>
  <si>
    <t>-1297369315</t>
  </si>
  <si>
    <t>3*1,1 'Přepočtené koeficientem množství</t>
  </si>
  <si>
    <t>164</t>
  </si>
  <si>
    <t>771474112</t>
  </si>
  <si>
    <t>Montáž soklů z dlaždic keramických lepených cementovým flexibilním lepidlem rovných, výšky přes 65 do 90 mm</t>
  </si>
  <si>
    <t>-829577811</t>
  </si>
  <si>
    <t>https://podminky.urs.cz/item/CS_URS_2024_01/771474112</t>
  </si>
  <si>
    <t>(4,6+1,13+0,55*3)*2</t>
  </si>
  <si>
    <t>165</t>
  </si>
  <si>
    <t>59761184</t>
  </si>
  <si>
    <t>sokl keramický mrazuvzdorný povrch hladký/matný tl do 10mm výšky přes 65 do 90mm</t>
  </si>
  <si>
    <t>-308638505</t>
  </si>
  <si>
    <t>14,76*1,1 'Přepočtené koeficientem množství</t>
  </si>
  <si>
    <t>166</t>
  </si>
  <si>
    <t>771571810</t>
  </si>
  <si>
    <t>Demontáž podlah z dlaždic keramických kladených do malty</t>
  </si>
  <si>
    <t>1991466737</t>
  </si>
  <si>
    <t>https://podminky.urs.cz/item/CS_URS_2024_01/771571810</t>
  </si>
  <si>
    <t>" I n.p. - m.č.115-122 "</t>
  </si>
  <si>
    <t>2,51+2,94+1,21+8,13+1,15+1,33+1,24+6,27</t>
  </si>
  <si>
    <t>167</t>
  </si>
  <si>
    <t>771574479</t>
  </si>
  <si>
    <t>Montáž podlah z dlaždic keramických lepených cementovým flexibilním lepidlem pro vysoké mechanické zatížení, tloušťky přes 10 mm přes 22 do 25 ks/m2</t>
  </si>
  <si>
    <t>-768908942</t>
  </si>
  <si>
    <t>https://podminky.urs.cz/item/CS_URS_2024_01/771574479</t>
  </si>
  <si>
    <t>168</t>
  </si>
  <si>
    <t>597901(R)</t>
  </si>
  <si>
    <t>dodání dlažby protiskluzové R10 (zátěž 43) vč. dopravy</t>
  </si>
  <si>
    <t>170764381</t>
  </si>
  <si>
    <t>33*1,05</t>
  </si>
  <si>
    <t>169</t>
  </si>
  <si>
    <t>771577211</t>
  </si>
  <si>
    <t>Montáž podlah z dlaždic keramických lepených cementovým flexibilním lepidlem Příplatek k cenám za plochu do 5 m2 jednotlivě</t>
  </si>
  <si>
    <t>354251166</t>
  </si>
  <si>
    <t>https://podminky.urs.cz/item/CS_URS_2024_01/771577211</t>
  </si>
  <si>
    <t>" I n.p. - m.č.115-117,119,120 "</t>
  </si>
  <si>
    <t>4,29+2,66+1,88+1,43+1,43</t>
  </si>
  <si>
    <t>" II n.p. - m.č.214,216,217 "</t>
  </si>
  <si>
    <t>2,83+3,06+2,18</t>
  </si>
  <si>
    <t>170</t>
  </si>
  <si>
    <t>771591115</t>
  </si>
  <si>
    <t>Podlahy - dokončovací práce spárování silikonem</t>
  </si>
  <si>
    <t>1395617401</t>
  </si>
  <si>
    <t>https://podminky.urs.cz/item/CS_URS_2024_01/771591115</t>
  </si>
  <si>
    <t>(0,5+2,15+1,785+2+1,285+0,9+2+1,5*2+0,9*2+2,565+2,65+0,5)*2</t>
  </si>
  <si>
    <t>(0,9+2,875+1,065+2,875+1,7+1,68)*2</t>
  </si>
  <si>
    <t>171</t>
  </si>
  <si>
    <t>998771312</t>
  </si>
  <si>
    <t>Přesun hmot pro podlahy z dlaždic stanovený procentní sazbou (%) z ceny vodorovná dopravní vzdálenost do 50 m ruční (bez užití mechanizace) v objektech výšky přes 6 do 12 m</t>
  </si>
  <si>
    <t>-837918506</t>
  </si>
  <si>
    <t>https://podminky.urs.cz/item/CS_URS_2024_01/998771312</t>
  </si>
  <si>
    <t>772</t>
  </si>
  <si>
    <t>Podlahy z kamene</t>
  </si>
  <si>
    <t>172</t>
  </si>
  <si>
    <t>772423812</t>
  </si>
  <si>
    <t>Demontáž obkladu soklů z kamenných desek k dalšímu použití lepených rovných</t>
  </si>
  <si>
    <t>-877692266</t>
  </si>
  <si>
    <t>https://podminky.urs.cz/item/CS_URS_2024_01/772423812</t>
  </si>
  <si>
    <t>" sokl I n.p. "</t>
  </si>
  <si>
    <t>20+4,4+4,615+1</t>
  </si>
  <si>
    <t>173</t>
  </si>
  <si>
    <t>772524912</t>
  </si>
  <si>
    <t>Oprava kamenné dlažby opravným tmelem vyspravovaná plocha velikosti přes 2 do 5 cm2</t>
  </si>
  <si>
    <t>-1517541840</t>
  </si>
  <si>
    <t>https://podminky.urs.cz/item/CS_URS_2024_01/772524912</t>
  </si>
  <si>
    <t>174</t>
  </si>
  <si>
    <t>772591914</t>
  </si>
  <si>
    <t>Dlažby z kamene oprava - ostatní práce očištění tryskáním pískem</t>
  </si>
  <si>
    <t>-743529158</t>
  </si>
  <si>
    <t>https://podminky.urs.cz/item/CS_URS_2024_01/772591914</t>
  </si>
  <si>
    <t>" I n.p. - m.č.101-104 "</t>
  </si>
  <si>
    <t>1,16+38,22+10,35+25,44</t>
  </si>
  <si>
    <t>" II n.p. m.č.201,202 "</t>
  </si>
  <si>
    <t>26,18+39,65</t>
  </si>
  <si>
    <t>(12,6+8+4)*2*0,1</t>
  </si>
  <si>
    <t>" podstupnice "</t>
  </si>
  <si>
    <t>1,5*26*2*0,2</t>
  </si>
  <si>
    <t>175</t>
  </si>
  <si>
    <t>772591922</t>
  </si>
  <si>
    <t>Dlažby z kamene oprava - ostatní práce nátěr impregnační a zpevňující</t>
  </si>
  <si>
    <t>1015842410</t>
  </si>
  <si>
    <t>https://podminky.urs.cz/item/CS_URS_2024_01/772591922</t>
  </si>
  <si>
    <t>176</t>
  </si>
  <si>
    <t>772591923</t>
  </si>
  <si>
    <t>Dlažby z kamene oprava - ostatní práce nátěr uzavírací transparentní</t>
  </si>
  <si>
    <t>-196645674</t>
  </si>
  <si>
    <t>https://podminky.urs.cz/item/CS_URS_2024_01/772591923</t>
  </si>
  <si>
    <t>177</t>
  </si>
  <si>
    <t>772901(R)</t>
  </si>
  <si>
    <t xml:space="preserve">oprava soklu v II n.p. - výměna soklových pásků </t>
  </si>
  <si>
    <t>mb</t>
  </si>
  <si>
    <t>1979774036</t>
  </si>
  <si>
    <t xml:space="preserve">" odhad množství  "</t>
  </si>
  <si>
    <t>178</t>
  </si>
  <si>
    <t>772991442</t>
  </si>
  <si>
    <t>Očištění vybouraných kamenných dlažeb k dalšímu použití od lepidla</t>
  </si>
  <si>
    <t>1907668691</t>
  </si>
  <si>
    <t>https://podminky.urs.cz/item/CS_URS_2024_01/772991442</t>
  </si>
  <si>
    <t>30*0,1</t>
  </si>
  <si>
    <t>179</t>
  </si>
  <si>
    <t>998772312</t>
  </si>
  <si>
    <t>Přesun hmot pro kamenné dlažby, obklady schodišťových stupňů a soklů stanovený procentní sazbou (%) z ceny vodorovná dopravní vzdálenost do 50 m ruční (bez užití mechanizace) v objektech výšky přes 6 do 12 m</t>
  </si>
  <si>
    <t>-906010390</t>
  </si>
  <si>
    <t>https://podminky.urs.cz/item/CS_URS_2024_01/998772312</t>
  </si>
  <si>
    <t>775</t>
  </si>
  <si>
    <t>Podlahy skládané</t>
  </si>
  <si>
    <t>180</t>
  </si>
  <si>
    <t>775411810</t>
  </si>
  <si>
    <t>Demontáž soklíků nebo lišt dřevěných do suti přibíjených</t>
  </si>
  <si>
    <t>1408796378</t>
  </si>
  <si>
    <t>https://podminky.urs.cz/item/CS_URS_2024_01/775411810</t>
  </si>
  <si>
    <t>" II n.p. - m.č.203 "</t>
  </si>
  <si>
    <t>15,505*2+6,55*2+0,2*6*2</t>
  </si>
  <si>
    <t>181</t>
  </si>
  <si>
    <t>775413115</t>
  </si>
  <si>
    <t>Montáž podlahového soklíku nebo lišty obvodové (soklové) dřevěné bez základního nátěru lišty ze dřeva tvrdého nebo měkkého, v přírodní barvě lepené</t>
  </si>
  <si>
    <t>1440637768</t>
  </si>
  <si>
    <t>https://podminky.urs.cz/item/CS_URS_2024_01/775413115</t>
  </si>
  <si>
    <t>182</t>
  </si>
  <si>
    <t>61418101</t>
  </si>
  <si>
    <t>lišta podlahová dřevěná dub 8x35mm</t>
  </si>
  <si>
    <t>-336124647</t>
  </si>
  <si>
    <t>46,51*1,08 'Přepočtené koeficientem množství</t>
  </si>
  <si>
    <t>183</t>
  </si>
  <si>
    <t>775510952</t>
  </si>
  <si>
    <t>Doplnění podlah vlysových bez broušení a olištování tl. do 22 mm, plochy přes 0,25 do 1 m2</t>
  </si>
  <si>
    <t>-1986172247</t>
  </si>
  <si>
    <t>https://podminky.urs.cz/item/CS_URS_2024_01/775510952</t>
  </si>
  <si>
    <t>184</t>
  </si>
  <si>
    <t>61192580</t>
  </si>
  <si>
    <t>vlysy parketové š 60mm do dl 300mm I třída dub</t>
  </si>
  <si>
    <t>781579849</t>
  </si>
  <si>
    <t>20*1,1 'Přepočtené koeficientem množství</t>
  </si>
  <si>
    <t>185</t>
  </si>
  <si>
    <t>775521810</t>
  </si>
  <si>
    <t>Demontáž parketových tabulí s lištami do suti přibíjených</t>
  </si>
  <si>
    <t>-1696875934</t>
  </si>
  <si>
    <t>https://podminky.urs.cz/item/CS_URS_2024_01/775521810</t>
  </si>
  <si>
    <t>" I n.p. - m.č.124 "</t>
  </si>
  <si>
    <t>20,67</t>
  </si>
  <si>
    <t>186</t>
  </si>
  <si>
    <t>77559(R)</t>
  </si>
  <si>
    <t>Oprava podlah dřevěných - nátěr tvrdo olejem a přeleštění</t>
  </si>
  <si>
    <t>-259595508</t>
  </si>
  <si>
    <t>187</t>
  </si>
  <si>
    <t>775591919</t>
  </si>
  <si>
    <t>Ostatní práce při opravách dřevěných podlah broušení podlah vlysových, palubkových, parketových nebo mozaikových celkové včetně tmelení s broušením hrubým, středním a jemným</t>
  </si>
  <si>
    <t>-611830118</t>
  </si>
  <si>
    <t>https://podminky.urs.cz/item/CS_URS_2024_01/775591919</t>
  </si>
  <si>
    <t>100,58</t>
  </si>
  <si>
    <t>188</t>
  </si>
  <si>
    <t>998775312</t>
  </si>
  <si>
    <t>Přesun hmot pro podlahy skládané stanovený procentní sazbou (%) z ceny vodorovná dopravní vzdálenost do 50 m ruční (bez užití mechanizace) v objektech výšky přes 6 do 12 m</t>
  </si>
  <si>
    <t>-18114672</t>
  </si>
  <si>
    <t>https://podminky.urs.cz/item/CS_URS_2024_01/998775312</t>
  </si>
  <si>
    <t>776</t>
  </si>
  <si>
    <t>Podlahy povlakové</t>
  </si>
  <si>
    <t>189</t>
  </si>
  <si>
    <t>776111311</t>
  </si>
  <si>
    <t>Příprava podkladu povlakových podlah a stěn vysátí podlah</t>
  </si>
  <si>
    <t>-825336176</t>
  </si>
  <si>
    <t>https://podminky.urs.cz/item/CS_URS_2024_01/776111311</t>
  </si>
  <si>
    <t>" I n.p. m.č.105-108,112,114,124,126 "</t>
  </si>
  <si>
    <t>8,32+22,35+19,08+14,7+18,11+27,64+20,67+10,96</t>
  </si>
  <si>
    <t>" II n.p. - m.č.205,207 "</t>
  </si>
  <si>
    <t>6,45+11,35</t>
  </si>
  <si>
    <t>190</t>
  </si>
  <si>
    <t>776121321</t>
  </si>
  <si>
    <t>Příprava podkladu povlakových podlah a stěn penetrace neředěná podlah</t>
  </si>
  <si>
    <t>1116421024</t>
  </si>
  <si>
    <t>https://podminky.urs.cz/item/CS_URS_2024_01/776121321</t>
  </si>
  <si>
    <t>191</t>
  </si>
  <si>
    <t>776131111</t>
  </si>
  <si>
    <t>Příprava podkladu povlakových podlah a stěn vyztužení podkladu armovacím pletivem ze skelných vláken</t>
  </si>
  <si>
    <t>1245352144</t>
  </si>
  <si>
    <t>https://podminky.urs.cz/item/CS_URS_2024_01/776131111</t>
  </si>
  <si>
    <t>" vinyl "</t>
  </si>
  <si>
    <t>160 "</t>
  </si>
  <si>
    <t>" pod dlažbu - viz díl 771 "</t>
  </si>
  <si>
    <t>192</t>
  </si>
  <si>
    <t>7761411(R)</t>
  </si>
  <si>
    <t>Stěrka podlahová nivelační pro vyrovnání podkladu povlakových podlah pevnosti 30 MPa tl přes 8 do 10 mm</t>
  </si>
  <si>
    <t>1861406316</t>
  </si>
  <si>
    <t>193</t>
  </si>
  <si>
    <t>776201811</t>
  </si>
  <si>
    <t>Demontáž povlakových podlahovin lepených ručně bez podložky</t>
  </si>
  <si>
    <t>1430454832</t>
  </si>
  <si>
    <t>https://podminky.urs.cz/item/CS_URS_2024_01/776201811</t>
  </si>
  <si>
    <t>" I n.p. - m.č.105-108,112-114,126 "</t>
  </si>
  <si>
    <t>8,32+22,35+19,04+8,84+10,82+7,1+27,64+10,96</t>
  </si>
  <si>
    <t>" II n.p. - m.č.204-207,213,214 "</t>
  </si>
  <si>
    <t>28,29+6,45+9,89+5,15</t>
  </si>
  <si>
    <t>194</t>
  </si>
  <si>
    <t>776231111</t>
  </si>
  <si>
    <t>Montáž podlahovin z vinylu lepením lamel nebo čtverců standardním lepidlem</t>
  </si>
  <si>
    <t>663939578</t>
  </si>
  <si>
    <t>https://podminky.urs.cz/item/CS_URS_2024_01/776231111</t>
  </si>
  <si>
    <t>195</t>
  </si>
  <si>
    <t>28411052</t>
  </si>
  <si>
    <t>dílce vinylové tl 3,0mm, nášlapná vrstva 0,70mm, úprava PUR, třída zátěže 23/34/43, otlak 0,05mm, R10, třída otěru T, hořlavost Bfl S1, bez ftalátů</t>
  </si>
  <si>
    <t>-1931187832</t>
  </si>
  <si>
    <t>160*1,1</t>
  </si>
  <si>
    <t>196</t>
  </si>
  <si>
    <t>776410811</t>
  </si>
  <si>
    <t>Demontáž soklíků nebo lišt pryžových nebo plastových</t>
  </si>
  <si>
    <t>-1692351349</t>
  </si>
  <si>
    <t>https://podminky.urs.cz/item/CS_URS_2024_01/776410811</t>
  </si>
  <si>
    <t>" viz pol. montáž soklíků "</t>
  </si>
  <si>
    <t>197</t>
  </si>
  <si>
    <t>776411111</t>
  </si>
  <si>
    <t>Montáž soklíků lepením obvodových, výšky do 80 mm</t>
  </si>
  <si>
    <t>795567042</t>
  </si>
  <si>
    <t>https://podminky.urs.cz/item/CS_URS_2024_01/776411111</t>
  </si>
  <si>
    <t>(4,8+1,5+0,33+2)*2</t>
  </si>
  <si>
    <t>(4,9+4,4)*2</t>
  </si>
  <si>
    <t>(6,55+3,04)*2</t>
  </si>
  <si>
    <t>(3,55+2,59)*2</t>
  </si>
  <si>
    <t>(2,815+3,8)*2</t>
  </si>
  <si>
    <t>(2,65+2,52)*2</t>
  </si>
  <si>
    <t>(4,15+6,5)*2</t>
  </si>
  <si>
    <t>(4,6+1,65)*2</t>
  </si>
  <si>
    <t>(4,6+2,75)*2</t>
  </si>
  <si>
    <t>198</t>
  </si>
  <si>
    <t>28411009</t>
  </si>
  <si>
    <t>lišta soklová PVC 18x80mm</t>
  </si>
  <si>
    <t>1030813220</t>
  </si>
  <si>
    <t>139,39*1,02 'Přepočtené koeficientem množství</t>
  </si>
  <si>
    <t>199</t>
  </si>
  <si>
    <t>776991821</t>
  </si>
  <si>
    <t>Ostatní práce odstranění lepidla ručně z podlah</t>
  </si>
  <si>
    <t>845186743</t>
  </si>
  <si>
    <t>https://podminky.urs.cz/item/CS_URS_2024_01/776991821</t>
  </si>
  <si>
    <t>" viz pol. demontáž PVC "</t>
  </si>
  <si>
    <t>998776312</t>
  </si>
  <si>
    <t>Přesun hmot pro podlahy povlakové stanovený procentní sazbou (%) z ceny vodorovná dopravní vzdálenost do 50 m ruční (bez užití mechanizace) v objektech výšky přes 6 do 12 m</t>
  </si>
  <si>
    <t>-391890583</t>
  </si>
  <si>
    <t>https://podminky.urs.cz/item/CS_URS_2024_01/998776312</t>
  </si>
  <si>
    <t>781</t>
  </si>
  <si>
    <t>Dokončovací práce - obklady</t>
  </si>
  <si>
    <t>201</t>
  </si>
  <si>
    <t>781121011</t>
  </si>
  <si>
    <t>Příprava podkladu před provedením obkladu nátěr penetrační na stěnu</t>
  </si>
  <si>
    <t>1115083105</t>
  </si>
  <si>
    <t>https://podminky.urs.cz/item/CS_URS_2024_01/781121011</t>
  </si>
  <si>
    <t>(2,15+1,785+2+1,285+2+0,9+1,5*2+0,9*2+2,585+2,85)*2*2</t>
  </si>
  <si>
    <t>" m.č.214, 216,217 "</t>
  </si>
  <si>
    <t>(2,875+0,9+2,875+1,055+1,7+1,68)*2*2</t>
  </si>
  <si>
    <t>" m.č.210 "</t>
  </si>
  <si>
    <t>(0,7+0,95+0,5)*2</t>
  </si>
  <si>
    <t>202</t>
  </si>
  <si>
    <t>781472219</t>
  </si>
  <si>
    <t>Montáž keramických obkladů stěn lepených cementovým flexibilním lepidlem hladkých přes 22 do 25 ks/m2</t>
  </si>
  <si>
    <t>333824070</t>
  </si>
  <si>
    <t>https://podminky.urs.cz/item/CS_URS_2024_01/781472219</t>
  </si>
  <si>
    <t>203</t>
  </si>
  <si>
    <t>59761714</t>
  </si>
  <si>
    <t>obklad keramický nemrazuvzdorný povrch hladký/matný tl do 10mm přes 22 do 25ks/m2</t>
  </si>
  <si>
    <t>-629966050</t>
  </si>
  <si>
    <t>117*1,1 'Přepočtené koeficientem množství</t>
  </si>
  <si>
    <t>204</t>
  </si>
  <si>
    <t>781492211</t>
  </si>
  <si>
    <t>Obklad - dokončující práce montáž profilu lepeného flexibilním cementovým lepidlem rohového</t>
  </si>
  <si>
    <t>1697487789</t>
  </si>
  <si>
    <t>https://podminky.urs.cz/item/CS_URS_2024_01/781492211</t>
  </si>
  <si>
    <t>5*2+3*0,8</t>
  </si>
  <si>
    <t>205</t>
  </si>
  <si>
    <t>194162(R)</t>
  </si>
  <si>
    <t>lišta ukončovací nerezová 10mm</t>
  </si>
  <si>
    <t>-530182289</t>
  </si>
  <si>
    <t>18,4*1,05 'Přepočtené koeficientem množství</t>
  </si>
  <si>
    <t>206</t>
  </si>
  <si>
    <t>781495115</t>
  </si>
  <si>
    <t>Obklad - dokončující práce ostatní práce spárování silikonem</t>
  </si>
  <si>
    <t>-1071230999</t>
  </si>
  <si>
    <t>https://podminky.urs.cz/item/CS_URS_2024_01/781495115</t>
  </si>
  <si>
    <t>" kouty "</t>
  </si>
  <si>
    <t>6*4*2</t>
  </si>
  <si>
    <t>" m.č.214,216,217 "</t>
  </si>
  <si>
    <t>(4+4+6)*2</t>
  </si>
  <si>
    <t>207</t>
  </si>
  <si>
    <t>998781312</t>
  </si>
  <si>
    <t>Přesun hmot pro obklady keramické stanovený procentní sazbou (%) z ceny vodorovná dopravní vzdálenost do 50 m ruční (bez užití mechanizace) v objektech výšky přes 6 do 12 m</t>
  </si>
  <si>
    <t>-400506749</t>
  </si>
  <si>
    <t>https://podminky.urs.cz/item/CS_URS_2024_01/998781312</t>
  </si>
  <si>
    <t>783</t>
  </si>
  <si>
    <t>Dokončovací práce - nátěry</t>
  </si>
  <si>
    <t>208</t>
  </si>
  <si>
    <t>783101203</t>
  </si>
  <si>
    <t>Příprava podkladu truhlářských konstrukcí před provedením nátěru broušení smirkovým papírem nebo plátnem jemné</t>
  </si>
  <si>
    <t>-283097432</t>
  </si>
  <si>
    <t>https://podminky.urs.cz/item/CS_URS_2024_01/783101203</t>
  </si>
  <si>
    <t>"dveřní prahy "</t>
  </si>
  <si>
    <t>0,2*0,9*24</t>
  </si>
  <si>
    <t>0,2*1,4*1</t>
  </si>
  <si>
    <t>" madlo zábradlí "</t>
  </si>
  <si>
    <t>31*0,2</t>
  </si>
  <si>
    <t>" akustický obklad v m.č.203 "</t>
  </si>
  <si>
    <t>15*3,7-1,4*2*2</t>
  </si>
  <si>
    <t>209</t>
  </si>
  <si>
    <t>783114101</t>
  </si>
  <si>
    <t>Základní nátěr truhlářských konstrukcí jednonásobný syntetický</t>
  </si>
  <si>
    <t>-211817598</t>
  </si>
  <si>
    <t>https://podminky.urs.cz/item/CS_URS_2024_01/783114101</t>
  </si>
  <si>
    <t>210</t>
  </si>
  <si>
    <t>783118211</t>
  </si>
  <si>
    <t>Lakovací nátěr truhlářských konstrukcí dvojnásobný s mezibroušením syntetický</t>
  </si>
  <si>
    <t>-323873349</t>
  </si>
  <si>
    <t>https://podminky.urs.cz/item/CS_URS_2024_01/783118211</t>
  </si>
  <si>
    <t>211</t>
  </si>
  <si>
    <t>783301313</t>
  </si>
  <si>
    <t>Příprava podkladu zámečnických konstrukcí před provedením nátěru odmaštění odmašťovačem ředidlovým</t>
  </si>
  <si>
    <t>-579814970</t>
  </si>
  <si>
    <t>https://podminky.urs.cz/item/CS_URS_2024_01/783301313</t>
  </si>
  <si>
    <t>" ocel. zárubně "</t>
  </si>
  <si>
    <t>0,25*(2+1+2)*25</t>
  </si>
  <si>
    <t>212</t>
  </si>
  <si>
    <t>783306811</t>
  </si>
  <si>
    <t>Odstranění nátěrů ze zámečnických konstrukcí oškrábáním</t>
  </si>
  <si>
    <t>1282815873</t>
  </si>
  <si>
    <t>https://podminky.urs.cz/item/CS_URS_2024_01/783306811</t>
  </si>
  <si>
    <t>" zábradlí schodiště "</t>
  </si>
  <si>
    <t>31*1*2*2</t>
  </si>
  <si>
    <t>213</t>
  </si>
  <si>
    <t>783314101</t>
  </si>
  <si>
    <t>Základní nátěr zámečnických konstrukcí jednonásobný syntetický</t>
  </si>
  <si>
    <t>228294054</t>
  </si>
  <si>
    <t>https://podminky.urs.cz/item/CS_URS_2024_01/783314101</t>
  </si>
  <si>
    <t>214</t>
  </si>
  <si>
    <t>783315101</t>
  </si>
  <si>
    <t>Mezinátěr zámečnických konstrukcí jednonásobný syntetický standardní</t>
  </si>
  <si>
    <t>-696972323</t>
  </si>
  <si>
    <t>https://podminky.urs.cz/item/CS_URS_2024_01/783315101</t>
  </si>
  <si>
    <t>215</t>
  </si>
  <si>
    <t>783317101</t>
  </si>
  <si>
    <t>Krycí nátěr (email) zámečnických konstrukcí jednonásobný syntetický standardní</t>
  </si>
  <si>
    <t>1124132193</t>
  </si>
  <si>
    <t>https://podminky.urs.cz/item/CS_URS_2024_01/783317101</t>
  </si>
  <si>
    <t>216</t>
  </si>
  <si>
    <t>783901(R)</t>
  </si>
  <si>
    <t>nátěr venkovních VZT jednotek v barvě střešní krytiny</t>
  </si>
  <si>
    <t>876802053</t>
  </si>
  <si>
    <t>784</t>
  </si>
  <si>
    <t>Dokončovací práce - malby a tapety</t>
  </si>
  <si>
    <t>217</t>
  </si>
  <si>
    <t>784121001</t>
  </si>
  <si>
    <t>Oškrabání malby v místnostech výšky do 3,80 m</t>
  </si>
  <si>
    <t>1488112535</t>
  </si>
  <si>
    <t>https://podminky.urs.cz/item/CS_URS_2024_01/784121001</t>
  </si>
  <si>
    <t>" stropy "</t>
  </si>
  <si>
    <t>(14,16+38,22+10,35+25,44+8,32+22,35+19,04+8,84+6,32+9,64+7,02+10,82+7,1+27,64)*0,6</t>
  </si>
  <si>
    <t>(2,51+2,94+1,21+8,13+1,15+1,33+1,24+6,27+20,87+10,96)*0,6</t>
  </si>
  <si>
    <t>(26,18+39,65+104,17+28,29+9,69+11,68+9,88+5,14)*0,6</t>
  </si>
  <si>
    <t xml:space="preserve">" stěny  - viz otlučení omítek "</t>
  </si>
  <si>
    <t>1324*0,6</t>
  </si>
  <si>
    <t>218</t>
  </si>
  <si>
    <t>784121011</t>
  </si>
  <si>
    <t>Rozmývání podkladu po oškrabání malby v místnostech výšky do 3,80 m</t>
  </si>
  <si>
    <t>-1570096599</t>
  </si>
  <si>
    <t>https://podminky.urs.cz/item/CS_URS_2024_01/784121011</t>
  </si>
  <si>
    <t>219</t>
  </si>
  <si>
    <t>784211101</t>
  </si>
  <si>
    <t>Malby z malířských směsí oděruvzdorných za mokra dvojnásobné, bílé za mokra oděruvzdorné výborně v místnostech výšky do 3,80 m</t>
  </si>
  <si>
    <t>1523656070</t>
  </si>
  <si>
    <t>https://podminky.urs.cz/item/CS_URS_2024_01/784211101</t>
  </si>
  <si>
    <t>" viz pol. stropy sádrový štuk "</t>
  </si>
  <si>
    <t>" viz pol. podhled SDK "</t>
  </si>
  <si>
    <t>86+203</t>
  </si>
  <si>
    <t>" stěny "</t>
  </si>
  <si>
    <t>" odpočet sanačních omítek "</t>
  </si>
  <si>
    <t>-75</t>
  </si>
  <si>
    <t>220</t>
  </si>
  <si>
    <t>784901(R)</t>
  </si>
  <si>
    <t>malby sanačních omítek dvojnásobné</t>
  </si>
  <si>
    <t>1132753136</t>
  </si>
  <si>
    <t xml:space="preserve">" viz sanační omítka štuková  "</t>
  </si>
  <si>
    <t>ROU2512 - Zdravotechnika</t>
  </si>
  <si>
    <t>UM a sprchové baterie mají max. průtok vody 6l/min. Sprchy mají max. průtok vody 6l/min. WC zahrnující soupravy, mísy a splachovací nádrže mají úplný objem splach. vody max. 6l a max. průměrný objem spla. vody 3,75l. Pisoáry spotřebují max. 2l/mísu/hodinu. Splachovací pisoáry mají max, úplný objem splach. vody 1 litr</t>
  </si>
  <si>
    <t xml:space="preserve">    97 - Prorážení otvorů</t>
  </si>
  <si>
    <t xml:space="preserve">    99 - Staveništní přesun hmot</t>
  </si>
  <si>
    <t xml:space="preserve">    721 - Vnitřní kanalizace</t>
  </si>
  <si>
    <t xml:space="preserve">    722 - Vnitřní vodovod</t>
  </si>
  <si>
    <t xml:space="preserve">    725 - Zařizovací předměty</t>
  </si>
  <si>
    <t>Prorážení otvorů</t>
  </si>
  <si>
    <t>970031060R00</t>
  </si>
  <si>
    <t>Vrtání jádrové do zdiva cihelného do D 60 mm</t>
  </si>
  <si>
    <t>993579669</t>
  </si>
  <si>
    <t>970031100R00</t>
  </si>
  <si>
    <t>Vrtání jádrové do zdiva cihelného do D 100 mm</t>
  </si>
  <si>
    <t>-1274613314</t>
  </si>
  <si>
    <t>970031200R00</t>
  </si>
  <si>
    <t>Vrtání jádrové do zdiva cihelného do D 200 mm</t>
  </si>
  <si>
    <t>-1695696180</t>
  </si>
  <si>
    <t>970051100R00</t>
  </si>
  <si>
    <t>Vrtání jádrové do ŽB do D 100 mm</t>
  </si>
  <si>
    <t>-625704182</t>
  </si>
  <si>
    <t>970051130R00</t>
  </si>
  <si>
    <t>Vrtání jádrové do ŽB do D 130 mm</t>
  </si>
  <si>
    <t>1205904957</t>
  </si>
  <si>
    <t>974031133R00</t>
  </si>
  <si>
    <t>Vysekání rýh ve zdi cihelné 5 x 10 cm, vodovod,vč. hrubého zapravení</t>
  </si>
  <si>
    <t>2027632060</t>
  </si>
  <si>
    <t>974031254R00</t>
  </si>
  <si>
    <t>Vysekání rýh zeď cihelná 10 x 15 cm, kanalizace, vč. hrubého zapravení</t>
  </si>
  <si>
    <t>1516030943</t>
  </si>
  <si>
    <t>974042565R00</t>
  </si>
  <si>
    <t>Vysekání rýh podlahy 15x20 cm, kanalizac, vč. hrubého zapravení</t>
  </si>
  <si>
    <t>1680511338</t>
  </si>
  <si>
    <t>979081111R00</t>
  </si>
  <si>
    <t>Odvoz suti a vybour. hmot na skládku do 1 km</t>
  </si>
  <si>
    <t>243063746</t>
  </si>
  <si>
    <t>979081121R00</t>
  </si>
  <si>
    <t>Příplatek k odvozu za každý další 1 km, 10km</t>
  </si>
  <si>
    <t>-1728218403</t>
  </si>
  <si>
    <t>979082111R00</t>
  </si>
  <si>
    <t>Vnitrostaveništní doprava suti do 10 m</t>
  </si>
  <si>
    <t>1934016241</t>
  </si>
  <si>
    <t>979088212R00</t>
  </si>
  <si>
    <t>Nakládání suti na dopravní prostředky</t>
  </si>
  <si>
    <t>-594961076</t>
  </si>
  <si>
    <t>979990113R00</t>
  </si>
  <si>
    <t>Poplatek za skládku suti</t>
  </si>
  <si>
    <t>1982745276</t>
  </si>
  <si>
    <t>Staveništní přesun hmot</t>
  </si>
  <si>
    <t>998011001R00</t>
  </si>
  <si>
    <t>-1489174782</t>
  </si>
  <si>
    <t>721</t>
  </si>
  <si>
    <t>Vnitřní kanalizace</t>
  </si>
  <si>
    <t>28600312R</t>
  </si>
  <si>
    <t>Kondenzační potrbí, odvod kondenzátu od VZT</t>
  </si>
  <si>
    <t>2036529422</t>
  </si>
  <si>
    <t>28615444.A</t>
  </si>
  <si>
    <t>Kus čisticí HTRE</t>
  </si>
  <si>
    <t>-1746290757</t>
  </si>
  <si>
    <t>286967584R</t>
  </si>
  <si>
    <t>Modul-WC Duofix Special,ovl. zepředu,h=115cm, 2 objemy splachování, 1.NP</t>
  </si>
  <si>
    <t>-2096353407</t>
  </si>
  <si>
    <t>286967584R.1</t>
  </si>
  <si>
    <t>Modul-WC Duofix Special,ovl. zepředu,h=115cm, 2 objemy splachování, 2.NP</t>
  </si>
  <si>
    <t>2108870620</t>
  </si>
  <si>
    <t>551625510R</t>
  </si>
  <si>
    <t>HL905 ventil přivzdušňovací podomítkový-komplet</t>
  </si>
  <si>
    <t>1153004578</t>
  </si>
  <si>
    <t>721-01</t>
  </si>
  <si>
    <t>Kotevní prvky pro kanalizaci</t>
  </si>
  <si>
    <t>1713988850</t>
  </si>
  <si>
    <t>72111080</t>
  </si>
  <si>
    <t>Demontáž potrubí kanalizačního potrubí</t>
  </si>
  <si>
    <t>-2036484592</t>
  </si>
  <si>
    <t>721176101R00</t>
  </si>
  <si>
    <t>Potrubí HT D 32 x 1,8 mm, včetně tvarovek, 1.NP</t>
  </si>
  <si>
    <t>1310678172</t>
  </si>
  <si>
    <t>721176101R00.1</t>
  </si>
  <si>
    <t>Potrubí HT D 32 x 1,8 mm, včetně tvarovek, 2.NP</t>
  </si>
  <si>
    <t>561589025</t>
  </si>
  <si>
    <t>721176102R00</t>
  </si>
  <si>
    <t>Potrubí HT D 40 x 1,8 mm, včetně tvarovek, 1.NP</t>
  </si>
  <si>
    <t>-1444264535</t>
  </si>
  <si>
    <t>721176102R00.1</t>
  </si>
  <si>
    <t>Potrubí HT D 40 x 1,8 mm, včetně tvarovek, 2.NP</t>
  </si>
  <si>
    <t>256749375</t>
  </si>
  <si>
    <t>721176103R00</t>
  </si>
  <si>
    <t>Potrubí HT D 50 x 1,8 mm, včetně tvarovek, 1.NP</t>
  </si>
  <si>
    <t>-858535185</t>
  </si>
  <si>
    <t>721176103R00.1</t>
  </si>
  <si>
    <t>Potrubí HT D 50 x 1,8 mm, včetně tvarovek, 2.NP</t>
  </si>
  <si>
    <t>849968527</t>
  </si>
  <si>
    <t>721176104R00</t>
  </si>
  <si>
    <t>Potrubí HT D 75 x 1,9 mm, včetně tvarovek, 1.NP</t>
  </si>
  <si>
    <t>-1822357328</t>
  </si>
  <si>
    <t>721176104R00.1</t>
  </si>
  <si>
    <t>Potrubí HT D 75 x 1,9 mm, včetně tvarovek, 2.NP</t>
  </si>
  <si>
    <t>-651096667</t>
  </si>
  <si>
    <t>721176105R00</t>
  </si>
  <si>
    <t>Potrubí HT D 110 x 2,7 mm, včetně tvarovek, 1.NP</t>
  </si>
  <si>
    <t>-901195992</t>
  </si>
  <si>
    <t>721176105R00.1</t>
  </si>
  <si>
    <t>Potrubí HT D 110 x 2,7 mm, včetně tvarovek, 2.NP</t>
  </si>
  <si>
    <t>-1843372476</t>
  </si>
  <si>
    <t>721176116R00</t>
  </si>
  <si>
    <t>Potrubí HT D 125 x 3,1 mm, včetně tvarovek, 1.NP</t>
  </si>
  <si>
    <t>-1697154219</t>
  </si>
  <si>
    <t>721176116R00.1</t>
  </si>
  <si>
    <t>Potrubí HT D 125 x 3,1 mm, včetně tvarovek, 2.NP</t>
  </si>
  <si>
    <t>438024247</t>
  </si>
  <si>
    <t>721273150</t>
  </si>
  <si>
    <t>Hlavice ventilační přivětrávací HL810</t>
  </si>
  <si>
    <t>1364961334</t>
  </si>
  <si>
    <t>721290111R00</t>
  </si>
  <si>
    <t>Zkouška těsnosti kanalizace vodou</t>
  </si>
  <si>
    <t>803430793</t>
  </si>
  <si>
    <t>6+6+8+6+6+12+2+4+6+6+10+16+18</t>
  </si>
  <si>
    <t>998721102R00</t>
  </si>
  <si>
    <t>Přesun hmot pro vnitřní kanalizaci, výšky do 12 m</t>
  </si>
  <si>
    <t>1842564435</t>
  </si>
  <si>
    <t>722</t>
  </si>
  <si>
    <t>Vnitřní vodovod</t>
  </si>
  <si>
    <t>722-02</t>
  </si>
  <si>
    <t>Kotevní prvky pro vodovod</t>
  </si>
  <si>
    <t>400163541</t>
  </si>
  <si>
    <t>722-10</t>
  </si>
  <si>
    <t>Napojení na stávající vodovod, armatury</t>
  </si>
  <si>
    <t>-877930399</t>
  </si>
  <si>
    <t>72211081-1</t>
  </si>
  <si>
    <t>Demontáž potrubí vodovodního</t>
  </si>
  <si>
    <t>1656743409</t>
  </si>
  <si>
    <t>722172331R00</t>
  </si>
  <si>
    <t>Potrubí z PPR, D 20/3,4 mm, včetně tvarovek, studená 1.NP</t>
  </si>
  <si>
    <t>799871889</t>
  </si>
  <si>
    <t>722172331R00.1</t>
  </si>
  <si>
    <t>Potrubí z PPR, D 20/3,4 mm, včetně tvarovek, studená 2.NP</t>
  </si>
  <si>
    <t>-1195580530</t>
  </si>
  <si>
    <t>722172331R00.2</t>
  </si>
  <si>
    <t>Potrubí z PPR, D 20/3,4 mm, včetně tvarovek, teplá 1.NP</t>
  </si>
  <si>
    <t>-776068822</t>
  </si>
  <si>
    <t>722172331R00.3</t>
  </si>
  <si>
    <t>Potrubí z PPR, D 20/3,4 mm, včetně tvarovek, teplá 2.NP</t>
  </si>
  <si>
    <t>1205623784</t>
  </si>
  <si>
    <t>722172332R00</t>
  </si>
  <si>
    <t>Potrubí z PPR, D 25/4,2 mm, včetně tvarovek, studená 1.NP</t>
  </si>
  <si>
    <t>1417350010</t>
  </si>
  <si>
    <t>722172332R00.1</t>
  </si>
  <si>
    <t>Potrubí z PPR, D 25/4,2 mm, včetně tvarovek, studená 2.NP</t>
  </si>
  <si>
    <t>1929942572</t>
  </si>
  <si>
    <t>722172333R00</t>
  </si>
  <si>
    <t>Potrubí z PPR, D 32/5,4 mm, včetně tvarovek, studená 1.NP</t>
  </si>
  <si>
    <t>1177993165</t>
  </si>
  <si>
    <t>722172333R00.1</t>
  </si>
  <si>
    <t>Potrubí z PPR, D 32/5,4 mm, včetně tvarovek, studená 2.NP</t>
  </si>
  <si>
    <t>-257109705</t>
  </si>
  <si>
    <t>722181242RT7</t>
  </si>
  <si>
    <t>Izolace návleková tl. stěny 9 mm, vnitřní průměr 20 mm 1.NP</t>
  </si>
  <si>
    <t>-2058786707</t>
  </si>
  <si>
    <t>722181242RT7.1</t>
  </si>
  <si>
    <t>Izolace návleková tl. stěny 9 mm, vnitřní průměr 20 mm 2.NP</t>
  </si>
  <si>
    <t>-731567326</t>
  </si>
  <si>
    <t>722181242RT8</t>
  </si>
  <si>
    <t>Izolace návleková tl. stěny 9 mm, vnitřní průměr 25 mm 1.NP</t>
  </si>
  <si>
    <t>141912469</t>
  </si>
  <si>
    <t>722181242RT8.1</t>
  </si>
  <si>
    <t>Izolace návleková tl. stěny 9 mm, vnitřní průměr 25 mm 2.NP</t>
  </si>
  <si>
    <t>-1653382981</t>
  </si>
  <si>
    <t>722181242RU1</t>
  </si>
  <si>
    <t>Izolace návleková tl. stěny 9 mm, vnitřní průměr 32 mm 1.NP</t>
  </si>
  <si>
    <t>1260873066</t>
  </si>
  <si>
    <t>722181242RU1.1</t>
  </si>
  <si>
    <t>Izolace návleková tl. stěny 9 mm, vnitřní průměr 32 mm 2.NP</t>
  </si>
  <si>
    <t>1621178488</t>
  </si>
  <si>
    <t>7222024-1</t>
  </si>
  <si>
    <t>Kohout kulový s výpustí KK25</t>
  </si>
  <si>
    <t>1448723147</t>
  </si>
  <si>
    <t>7222024-2</t>
  </si>
  <si>
    <t>Kohout kulový s výpustí KK32</t>
  </si>
  <si>
    <t>1917719589</t>
  </si>
  <si>
    <t>722280109R00</t>
  </si>
  <si>
    <t>Tlaková zkouška vodovodního potrubí vnitřního</t>
  </si>
  <si>
    <t>1824110656</t>
  </si>
  <si>
    <t>12+16+6+14+14+12+4+4</t>
  </si>
  <si>
    <t>722290234R00</t>
  </si>
  <si>
    <t>Proplach a dezinfekce vodovod.potrubí</t>
  </si>
  <si>
    <t>582684895</t>
  </si>
  <si>
    <t>998722102R00</t>
  </si>
  <si>
    <t>Přesun hmot pro vnitřní vodovod, výšky do 12 m</t>
  </si>
  <si>
    <t>927326822</t>
  </si>
  <si>
    <t>Zařizovací předměty</t>
  </si>
  <si>
    <t>541322-1</t>
  </si>
  <si>
    <t>Ohřívač vody průtokový elektrický- umyvadla D+M, 1,2 kw, 1.NP</t>
  </si>
  <si>
    <t>-524389729</t>
  </si>
  <si>
    <t>541322-1.1</t>
  </si>
  <si>
    <t>Ohřívač vody průtokový elektrický- umyvadla D+M, 1,2 kw, 2.NP</t>
  </si>
  <si>
    <t>-1509783482</t>
  </si>
  <si>
    <t>541322-2</t>
  </si>
  <si>
    <t>Ohřívač vody průtokový elektrický - sprcha D+M, 7,0 kw, 2.NP</t>
  </si>
  <si>
    <t>1610835670</t>
  </si>
  <si>
    <t>551450092R</t>
  </si>
  <si>
    <t>Baterie sprchová nástěnná, bez příslušenství</t>
  </si>
  <si>
    <t>1484366952</t>
  </si>
  <si>
    <t>55145351R</t>
  </si>
  <si>
    <t>Růžice sprchová kulatá, 5 funkcí d 108 mm</t>
  </si>
  <si>
    <t>1226562781</t>
  </si>
  <si>
    <t>55145353R</t>
  </si>
  <si>
    <t>Hadice sprchová 150 cm jednozámková</t>
  </si>
  <si>
    <t>17092922</t>
  </si>
  <si>
    <t>55145355R</t>
  </si>
  <si>
    <t>Vývod sprchy stěnový</t>
  </si>
  <si>
    <t>-932521613</t>
  </si>
  <si>
    <t>55145356R</t>
  </si>
  <si>
    <t>Tyč sprchová 60 cm</t>
  </si>
  <si>
    <t>-1976723805</t>
  </si>
  <si>
    <t>55147017R</t>
  </si>
  <si>
    <t>Splachovač WC pro splach, nádrž Geberit, tlačítko 1.NP</t>
  </si>
  <si>
    <t>-1691078858</t>
  </si>
  <si>
    <t>55147017R.1</t>
  </si>
  <si>
    <t>Splachovač WC pro splach, nádrž Geberit, tlačítko 2.NP</t>
  </si>
  <si>
    <t>370664345</t>
  </si>
  <si>
    <t>64217423-R1</t>
  </si>
  <si>
    <t>Dvojumyvadlo do desky 2150 mm s otv. pro bat. bar, dle výběru investora, 1.NP</t>
  </si>
  <si>
    <t>717343782</t>
  </si>
  <si>
    <t>64217424-R1</t>
  </si>
  <si>
    <t>Umyvadlo do desky 965 mm s otv. pro bat. bar, dle výběru investora, 2.NP</t>
  </si>
  <si>
    <t>1966529157</t>
  </si>
  <si>
    <t>64263-R1</t>
  </si>
  <si>
    <t>Ocelová lakovaná vynášecí konstrukce pro, dvojumyvadla 1.NP</t>
  </si>
  <si>
    <t>977789618</t>
  </si>
  <si>
    <t>64264R1</t>
  </si>
  <si>
    <t>Ocelová lakovaná vynášecí konstrukce pro, umyvadla 2.NP</t>
  </si>
  <si>
    <t>1888793187</t>
  </si>
  <si>
    <t>725014121R00</t>
  </si>
  <si>
    <t>Klozet závěsný + sedátko, bílý, 1.NP</t>
  </si>
  <si>
    <t>1481846077</t>
  </si>
  <si>
    <t>725014121R00.1</t>
  </si>
  <si>
    <t>Klozet závěsný + sedátko, bílý, 2.NP</t>
  </si>
  <si>
    <t>-1991706789</t>
  </si>
  <si>
    <t>725016103R00</t>
  </si>
  <si>
    <t>Pisoár s oplachov. ventilem, bílý</t>
  </si>
  <si>
    <t>458131375</t>
  </si>
  <si>
    <t>725017125</t>
  </si>
  <si>
    <t>Umyvadlo na šrouby, bílé 2.NP</t>
  </si>
  <si>
    <t>1534381235</t>
  </si>
  <si>
    <t>725017129R00</t>
  </si>
  <si>
    <t>Kryt sifonu umyvadel, bílý 2.NP</t>
  </si>
  <si>
    <t>-366652474</t>
  </si>
  <si>
    <t>725019121R00</t>
  </si>
  <si>
    <t>Dřez jednoduchý keramický</t>
  </si>
  <si>
    <t>52003560</t>
  </si>
  <si>
    <t>72510000</t>
  </si>
  <si>
    <t>Sprchové stání-podlahová vpust, lit. žlab, včetně montáže</t>
  </si>
  <si>
    <t>1473238332</t>
  </si>
  <si>
    <t>725119306R00</t>
  </si>
  <si>
    <t>Montáž klozetu 1.NP</t>
  </si>
  <si>
    <t>120283815</t>
  </si>
  <si>
    <t>725119306R00.1</t>
  </si>
  <si>
    <t>Montáž klozetu 2.NP</t>
  </si>
  <si>
    <t>-1490780510</t>
  </si>
  <si>
    <t>725200020RA0</t>
  </si>
  <si>
    <t>Montáž zařizovacích předmětů - pisoár</t>
  </si>
  <si>
    <t>-469087774</t>
  </si>
  <si>
    <t>725219401R00</t>
  </si>
  <si>
    <t>Montáž umyvadel na šrouby do zdiva 2.NP</t>
  </si>
  <si>
    <t>-1143039333</t>
  </si>
  <si>
    <t>72521940-R1</t>
  </si>
  <si>
    <t>Montáž dvoj umyvadel na ocelovou vynášecí, konstrukci 1.NP</t>
  </si>
  <si>
    <t>-1110117971</t>
  </si>
  <si>
    <t>72521941-R1</t>
  </si>
  <si>
    <t>Montáž umyvadel na ocelovou vynášecí, konstrukci 2.NP</t>
  </si>
  <si>
    <t>-2086639405</t>
  </si>
  <si>
    <t>725314290R00</t>
  </si>
  <si>
    <t>Příslušenství k dřezu v kuchyňské sestavě</t>
  </si>
  <si>
    <t>701699823</t>
  </si>
  <si>
    <t>725319101R00</t>
  </si>
  <si>
    <t>Montáž dřezů jednoduchých</t>
  </si>
  <si>
    <t>-227775144</t>
  </si>
  <si>
    <t>725823114RT1</t>
  </si>
  <si>
    <t>Baterie dřezová stojánková ruční, bez otvír.odpadu, standardní</t>
  </si>
  <si>
    <t>-947967488</t>
  </si>
  <si>
    <t>725823121RT2</t>
  </si>
  <si>
    <t>Baterie umyvadlová stoján. ruční, vč. otvír.odpadu, 1.NP</t>
  </si>
  <si>
    <t>1891092326</t>
  </si>
  <si>
    <t>725823121RT2.1</t>
  </si>
  <si>
    <t>Baterie umyvadlová stoján. ruční, vč. otvír.odpadu, 2.NP</t>
  </si>
  <si>
    <t>-1768197066</t>
  </si>
  <si>
    <t>725829301</t>
  </si>
  <si>
    <t>Montáž baterie sprchové</t>
  </si>
  <si>
    <t>553189848</t>
  </si>
  <si>
    <t>725829301R00</t>
  </si>
  <si>
    <t>Montáž baterie umyv.a dřezové stojánkové 1.NP</t>
  </si>
  <si>
    <t>512557056</t>
  </si>
  <si>
    <t>725829301R00.1</t>
  </si>
  <si>
    <t>Montáž baterie umyv.a dřezové stojánkové 2.NP</t>
  </si>
  <si>
    <t>1291114851</t>
  </si>
  <si>
    <t>725849302R00</t>
  </si>
  <si>
    <t>Montáž držáku sprchy</t>
  </si>
  <si>
    <t>1240245853</t>
  </si>
  <si>
    <t>725860201R00</t>
  </si>
  <si>
    <t>Sifon dřezový HL100, 6/4 ", přípoj myčka, pračka</t>
  </si>
  <si>
    <t>1190108921</t>
  </si>
  <si>
    <t>998725102R00</t>
  </si>
  <si>
    <t>Přesun hmot pro zařizovací předměty, výšky do 12 m</t>
  </si>
  <si>
    <t>-1050309732</t>
  </si>
  <si>
    <t>ROU2513 - Vzduchotechnika</t>
  </si>
  <si>
    <t>D1 - 1 - Větrání hyg. zázemí - muži v 1.NP (1.15-1.17)</t>
  </si>
  <si>
    <t>D2 - 2 - Větrání hyg. zázemí – ženy v 1.NP (1.18 – 1.20)</t>
  </si>
  <si>
    <t>D3 - 3 - Větrání hyg. zázemí v 2.NP (2.14-2.16)</t>
  </si>
  <si>
    <t>D4 - 4 - Větrání hyg. zázemí - sprchy v 2.NP (2.17)</t>
  </si>
  <si>
    <t>D5 - 5 - Větrání nahrávacího studia (2.05)</t>
  </si>
  <si>
    <t>D6 - 6 - Větrání šatny (2.07)</t>
  </si>
  <si>
    <t>D7 - 7 - Větrání učebny (1.08)</t>
  </si>
  <si>
    <t>D8 - CH1 - Klimatizace multimediální učebny (2.03)</t>
  </si>
  <si>
    <t xml:space="preserve">D9 - Ostatní </t>
  </si>
  <si>
    <t>D1</t>
  </si>
  <si>
    <t>1 - Větrání hyg. zázemí - muži v 1.NP (1.15-1.17)</t>
  </si>
  <si>
    <t>Pol1</t>
  </si>
  <si>
    <t>Diagonální ventilátor s doběhem 135 m3/hod; dpext = 195 Pa P = 0,07 kW; 230 V; I = 0,36 A - doběh … integrovaný ve ventilátoru - spouštění (se světlem nebo pohybovým čidlem) … dodávka SI - el. napojení s jištěním … SI</t>
  </si>
  <si>
    <t>859818261</t>
  </si>
  <si>
    <t>Pol10</t>
  </si>
  <si>
    <t>Tepelná izolace - syntetický kaučuk samolepící pás šedý s povrchovou úpravou stříbrná fólie, tl. 12 mm</t>
  </si>
  <si>
    <t>-1491700487</t>
  </si>
  <si>
    <t>Pol11</t>
  </si>
  <si>
    <t>Montážní a spojovací materiál</t>
  </si>
  <si>
    <t>677409865</t>
  </si>
  <si>
    <t>Pol2</t>
  </si>
  <si>
    <t>Pachutěsná zpětná klapka s magnetem DN160</t>
  </si>
  <si>
    <t>-842291245</t>
  </si>
  <si>
    <t>Pol3</t>
  </si>
  <si>
    <t>Šikmý výfukový kus (45°, se sítem) pozink DN160</t>
  </si>
  <si>
    <t>-1117119659</t>
  </si>
  <si>
    <t>Pol4</t>
  </si>
  <si>
    <t>Odvodní talířový ventil plastový DN100 vč. montážního rámečku</t>
  </si>
  <si>
    <t>1306496685</t>
  </si>
  <si>
    <t>Pol5</t>
  </si>
  <si>
    <t>Odvodní talířový ventil plastový DN125 vč. montážního rámečku</t>
  </si>
  <si>
    <t>-2097815742</t>
  </si>
  <si>
    <t>Pol6</t>
  </si>
  <si>
    <t>Al hadice DN100</t>
  </si>
  <si>
    <t>bm</t>
  </si>
  <si>
    <t>1145980612</t>
  </si>
  <si>
    <t>Pol7</t>
  </si>
  <si>
    <t>Al hadice DN125</t>
  </si>
  <si>
    <t>1571915967</t>
  </si>
  <si>
    <t>Pol8</t>
  </si>
  <si>
    <t>Tepelně izolovaná hadice DN160</t>
  </si>
  <si>
    <t>-1790204282</t>
  </si>
  <si>
    <t>Pol9</t>
  </si>
  <si>
    <t>Kruhové pozink Spiro potrubí do DN160, 30% tvarovek</t>
  </si>
  <si>
    <t>1519622484</t>
  </si>
  <si>
    <t>D2</t>
  </si>
  <si>
    <t>2 - Větrání hyg. zázemí – ženy v 1.NP (1.18 – 1.20)</t>
  </si>
  <si>
    <t>Pol12</t>
  </si>
  <si>
    <t>Diagonální ventilátor s doběhem 160 m3/hod; dpext = 175 Pa P = 0,07 kW; 230 V; I = 0,36 A - doběh … integrovaný ve ventilátoru - spouštění (se světlem nebo pohybovým čidlem) … dodávka SI - el. napojení s jištěním … SI</t>
  </si>
  <si>
    <t>-1698379157</t>
  </si>
  <si>
    <t>Pol13</t>
  </si>
  <si>
    <t>Kruhové pozink Spiro potrubí do DN160, 100% tvarovek</t>
  </si>
  <si>
    <t>272259460</t>
  </si>
  <si>
    <t>Pol14</t>
  </si>
  <si>
    <t>-1838452840</t>
  </si>
  <si>
    <t>116264273</t>
  </si>
  <si>
    <t>-1021083614</t>
  </si>
  <si>
    <t>356892216</t>
  </si>
  <si>
    <t>-705530980</t>
  </si>
  <si>
    <t>321175507</t>
  </si>
  <si>
    <t>929511590</t>
  </si>
  <si>
    <t>D3</t>
  </si>
  <si>
    <t>3 - Větrání hyg. zázemí v 2.NP (2.14-2.16)</t>
  </si>
  <si>
    <t>-1065816105</t>
  </si>
  <si>
    <t>-1610721435</t>
  </si>
  <si>
    <t>Pol15</t>
  </si>
  <si>
    <t>Kruhové pozink Spiro potrubí do DN160, 40% tvarovek</t>
  </si>
  <si>
    <t>-424483037</t>
  </si>
  <si>
    <t>Pol16</t>
  </si>
  <si>
    <t>167613683</t>
  </si>
  <si>
    <t>1131592770</t>
  </si>
  <si>
    <t>443957282</t>
  </si>
  <si>
    <t>413003913</t>
  </si>
  <si>
    <t>181660212</t>
  </si>
  <si>
    <t>-216055395</t>
  </si>
  <si>
    <t>D4</t>
  </si>
  <si>
    <t>4 - Větrání hyg. zázemí - sprchy v 2.NP (2.17)</t>
  </si>
  <si>
    <t>Pol17</t>
  </si>
  <si>
    <t>Radiální ventilátor s doběhem – instalace do stropu 150 m3/hod; dpext = 80 Pa P = 0,039 kW; 230 V - doběh … integrovaný ve ventilátoru - spouštění (se světlem nebo pohybovým čidlem) … dodávka SI - el. napojení s jištěním … SI</t>
  </si>
  <si>
    <t>-1987878200</t>
  </si>
  <si>
    <t>Pol18</t>
  </si>
  <si>
    <t>Tepelně izolovaná hadice DN100</t>
  </si>
  <si>
    <t>-1732142161</t>
  </si>
  <si>
    <t>Pol20</t>
  </si>
  <si>
    <t>1345315977</t>
  </si>
  <si>
    <t>D5</t>
  </si>
  <si>
    <t>5 - Větrání nahrávacího studia (2.05)</t>
  </si>
  <si>
    <t>-690992100</t>
  </si>
  <si>
    <t>-1386906612</t>
  </si>
  <si>
    <t>Pol21</t>
  </si>
  <si>
    <t>Rekuperační jednotka s předehřevem – horizontální instalace 75 m3/hod; dp = 310 Pa P = 0,058 kW; 230 V; Qtel.předehřev = 0,6 kW - diagonální hliníkový protiproudý rekuperátor, účinnost až 95% - vysoce účinné EC motory s nízkým SFP a tichým chodem - vysoká těsnost – Hrdla jednotky jsou vybavena dvojitým těsněním pro maximální těsnost spojení jednotky s potrubím - plně horizontální instalace - jednotku není nutné pro odvod kondenzátu naklánět - kompaktní jednotka (výška jednotky 210 mm) - Inteligentní a automatický by-pass - dle instalace lze jednoduše upravit orientaci připojovacích hrdel jednotky - odvod kondenzátu lze otáčet o 180°, takže se přizpůsobí jakékoli instalaci - možnost vertikální/horizontální instalace - integrovaný elektrický předehřev - rám z oceli potažené AluZinkem, která je vysoce odolná vůči korozi; topná tělesa z nerezové oceli AISI304, výkon 0,6 kW; automatický ochranný termostat nastavený na +40 °C, který zabraňuje přehřátí - volitelná orientace hrdel - možno připojit bezdrátové čidlo vlhkosti a RH - IOT - internet of things, APP, Modbus - bezdrátové inteligentní multifunkční ovládání - el. napojení s jištěním … SI - odvod kondenzátu ... ZTI</t>
  </si>
  <si>
    <t>1072685191</t>
  </si>
  <si>
    <t>Pol22</t>
  </si>
  <si>
    <t>Zpětná klapka DN160</t>
  </si>
  <si>
    <t>57282174</t>
  </si>
  <si>
    <t>Pol23</t>
  </si>
  <si>
    <t>Přívodní talířový ventil plastový DN160 vč. montážního rámečku</t>
  </si>
  <si>
    <t>1254897364</t>
  </si>
  <si>
    <t>Pol24</t>
  </si>
  <si>
    <t>Odvodní talířový ventil plastový DN160 vč. montážního rámečku</t>
  </si>
  <si>
    <t>1835205303</t>
  </si>
  <si>
    <t>Pol25</t>
  </si>
  <si>
    <t>Hlukově izolovaná hadice (tl. izolace 50 mm) DN160</t>
  </si>
  <si>
    <t>-853381923</t>
  </si>
  <si>
    <t>Pol26</t>
  </si>
  <si>
    <t>Kruhové pozink Spiro potrubí do DN160, 60% tvarovek</t>
  </si>
  <si>
    <t>713883061</t>
  </si>
  <si>
    <t>Pol27</t>
  </si>
  <si>
    <t>-200393379</t>
  </si>
  <si>
    <t>D6</t>
  </si>
  <si>
    <t>6 - Větrání šatny (2.07)</t>
  </si>
  <si>
    <t>-1287466772</t>
  </si>
  <si>
    <t>378753395</t>
  </si>
  <si>
    <t>-1646005884</t>
  </si>
  <si>
    <t>215259446</t>
  </si>
  <si>
    <t>Pol28</t>
  </si>
  <si>
    <t>Rekuperační jednotka s předehřevem – horizontální instalace 175 m3/hod; dp = 440 Pa P = 0,106 kW; 230 V; Qtel.předehřev = 0,6 kW - diagonální hliníkový protiproudý rekuperátor, účinnost až 95% - vysoce účinné EC motory s nízkým SFP a tichým chodem - vysoká těsnost – Hrdla jednotky jsou vybavena dvojitým těsněním pro maximální těsnost spojení jednotky s potrubím - plně horizontální instalace - jednotku není nutné pro odvod kondenzátu naklánět - kompaktní jednotka (výška jednotky 210 mm) - Inteligentní a automatický by-pass - dle instalace lze jednoduše upravit orientaci připojovacích hrdel jednotky - odvod kondenzátu lze otáčet o 180°, takže se přizpůsobí jakékoli instalaci - možnost vertikální/horizontální instalace - integrovaný elektrický předehřev - rám z oceli potažené AluZinkem, která je vysoce odolná vůči korozi; topná tělesa z nerezové oceli AISI304, výkon 0,6 kW; automatický ochranný termostat nastavený na +40 °C, který zabraňuje přehřátí - volitelná orientace hrdel - možno připojit bezdrátové čidlo vlhkosti a RH - IOT - internet of things, APP, Modbus - bezdrátové inteligentní multifunkční ovládání - el. napojení s jištěním … SI - odvod kondenzátu ... ZTI</t>
  </si>
  <si>
    <t>263440474</t>
  </si>
  <si>
    <t>Pol29</t>
  </si>
  <si>
    <t>Přívodní talířový ventil plastový DN200 vč. montážního rámečku</t>
  </si>
  <si>
    <t>2045947430</t>
  </si>
  <si>
    <t>Pol30</t>
  </si>
  <si>
    <t>Odvodní talířový ventil plastový DN200 vč. montážního rámečku</t>
  </si>
  <si>
    <t>882432985</t>
  </si>
  <si>
    <t>Pol31</t>
  </si>
  <si>
    <t>Kruhové pozink Spiro potrubí do DN160, 20% tvarovek</t>
  </si>
  <si>
    <t>516522725</t>
  </si>
  <si>
    <t>Pol32</t>
  </si>
  <si>
    <t>Přechod osový 200/160mm</t>
  </si>
  <si>
    <t>-574882143</t>
  </si>
  <si>
    <t>Pol33</t>
  </si>
  <si>
    <t>1603446831</t>
  </si>
  <si>
    <t>D7</t>
  </si>
  <si>
    <t>7 - Větrání učebny (1.08)</t>
  </si>
  <si>
    <t>600783217</t>
  </si>
  <si>
    <t>-2086626873</t>
  </si>
  <si>
    <t>1483822455</t>
  </si>
  <si>
    <t>-267350495</t>
  </si>
  <si>
    <t>-371953041</t>
  </si>
  <si>
    <t>238921764</t>
  </si>
  <si>
    <t>-384737770</t>
  </si>
  <si>
    <t>1408136531</t>
  </si>
  <si>
    <t>1389464779</t>
  </si>
  <si>
    <t>Pol34</t>
  </si>
  <si>
    <t>Nasávací oblouk pozink (135°, se sítem) DN200</t>
  </si>
  <si>
    <t>409346110</t>
  </si>
  <si>
    <t>Pol35</t>
  </si>
  <si>
    <t>Čtyřhranné pozink potrubí sk. I do obvodu 1 m, 10% tvarovek</t>
  </si>
  <si>
    <t>-1739449251</t>
  </si>
  <si>
    <t>Pol36</t>
  </si>
  <si>
    <t>887467218</t>
  </si>
  <si>
    <t>D8</t>
  </si>
  <si>
    <t>CH1 - Klimatizace multimediální učebny (2.03)</t>
  </si>
  <si>
    <t>Pol37</t>
  </si>
  <si>
    <t>Venkovní split jednotka Qch = 1,7/6,0/7,0 kW Qt = 1,7/7,0/8,0 kW P = 2,4 kW; 230 V + Vnitřní nástěnná jednotka Qch = 6,0 kW (nom.) Qt = 7,0 kW (nom.) vč. infraovladače (akust. tlak … 27/34/43 dB(A))</t>
  </si>
  <si>
    <t>-441560267</t>
  </si>
  <si>
    <t>Pol38</t>
  </si>
  <si>
    <t>Cu potrubí vč. chladiva (R32) a komunikačního kabelu + izolace (6,35/12,7 mm)</t>
  </si>
  <si>
    <t>1896116111</t>
  </si>
  <si>
    <t>Pol39</t>
  </si>
  <si>
    <t>Doplnění chladiva R32</t>
  </si>
  <si>
    <t>kg</t>
  </si>
  <si>
    <t>582314576</t>
  </si>
  <si>
    <t>Pol40</t>
  </si>
  <si>
    <t>Sifon (odvod kondenzátu z vnitřních jednotek)</t>
  </si>
  <si>
    <t>1191714452</t>
  </si>
  <si>
    <t>Pol41</t>
  </si>
  <si>
    <t>Konzoly na šikmou střechu</t>
  </si>
  <si>
    <t>sa</t>
  </si>
  <si>
    <t>-12286955</t>
  </si>
  <si>
    <t>Pol42</t>
  </si>
  <si>
    <t>Čerpadlo kondenzátu</t>
  </si>
  <si>
    <t>1653406439</t>
  </si>
  <si>
    <t>Pol43</t>
  </si>
  <si>
    <t>Evidenční kniha</t>
  </si>
  <si>
    <t>-1611417186</t>
  </si>
  <si>
    <t>Pol44</t>
  </si>
  <si>
    <t>Kontrola těsnosti</t>
  </si>
  <si>
    <t>-997843344</t>
  </si>
  <si>
    <t>Pol45</t>
  </si>
  <si>
    <t>1469238820</t>
  </si>
  <si>
    <t>D9</t>
  </si>
  <si>
    <t xml:space="preserve">Ostatní </t>
  </si>
  <si>
    <t>Pol46</t>
  </si>
  <si>
    <t>Doprava</t>
  </si>
  <si>
    <t>-1935985466</t>
  </si>
  <si>
    <t>Pol47</t>
  </si>
  <si>
    <t>Komplexní vyzkoušení</t>
  </si>
  <si>
    <t>-1184607746</t>
  </si>
  <si>
    <t>Pol48</t>
  </si>
  <si>
    <t>Zaškolení obsluhy</t>
  </si>
  <si>
    <t>1033231222</t>
  </si>
  <si>
    <t>Pol49</t>
  </si>
  <si>
    <t>Zaregulování zařízení</t>
  </si>
  <si>
    <t>875950211</t>
  </si>
  <si>
    <t>ROU2514 - Elektroinstalace slaboproud</t>
  </si>
  <si>
    <t xml:space="preserve">      95 - Dokončovací konstrukce na pozemních stavbách</t>
  </si>
  <si>
    <t>M - Práce a dodávky M</t>
  </si>
  <si>
    <t xml:space="preserve">    M21 - Elektromontáže</t>
  </si>
  <si>
    <t xml:space="preserve">    M22 - Montáž sdělovací a zabezp. techniky</t>
  </si>
  <si>
    <t>VN - Vedlejší náklady</t>
  </si>
  <si>
    <t>Dokončovací konstrukce na pozemních stavbách</t>
  </si>
  <si>
    <t>953991111R00</t>
  </si>
  <si>
    <t>Dodání a osazení hmoždinek ve stěnách do zdiva z cihel nebo měkkého kamene, vnější profil hmoždinky 6 až 8 mm</t>
  </si>
  <si>
    <t>-375575430</t>
  </si>
  <si>
    <t>včetně vyvrtání otvorů,</t>
  </si>
  <si>
    <t>470</t>
  </si>
  <si>
    <t>971033123R00</t>
  </si>
  <si>
    <t>Vybourání otvorů ve zdivu cihelném vrtání otvorů ve zdivu z jakýchkoliv cihel pálených průměru do 30 mm, do hloubky 450 mm</t>
  </si>
  <si>
    <t>-1067492676</t>
  </si>
  <si>
    <t>základovém nebo nadzákladovém,</t>
  </si>
  <si>
    <t xml:space="preserve">Včetně pomocného lešení o výšce podlahy do 1900 mm a pro zatížení do 1,5 kPa  (150 kg/m2).</t>
  </si>
  <si>
    <t>973031345R00</t>
  </si>
  <si>
    <t>Vysekání v cihelném zdivu výklenků a kapes kapes na jakoukoliv maltu vápennou nebo vápenocementovou, plochy do 0,25 m2, hloubky do 300 mm</t>
  </si>
  <si>
    <t>24128435</t>
  </si>
  <si>
    <t>974031121R00</t>
  </si>
  <si>
    <t>Vysekání rýh v jakémkoliv zdivu cihelném v ploše do hloubky 30 mm, šířky do 30 mm</t>
  </si>
  <si>
    <t>967174673</t>
  </si>
  <si>
    <t>600</t>
  </si>
  <si>
    <t>974031132R00</t>
  </si>
  <si>
    <t>Vysekání rýh v jakémkoliv zdivu cihelném v ploše do hloubky 50 mm, šířky do 70 mm</t>
  </si>
  <si>
    <t>1049967074</t>
  </si>
  <si>
    <t>Vysekání rýh v jakémkoliv zdivu cihelném v ploše do hloubky 50 mm, šířky do 100 mm</t>
  </si>
  <si>
    <t>435616839</t>
  </si>
  <si>
    <t>Práce a dodávky M</t>
  </si>
  <si>
    <t>M21</t>
  </si>
  <si>
    <t>Elektromontáže</t>
  </si>
  <si>
    <t>005241010R</t>
  </si>
  <si>
    <t>Dokumentace skutečného provedení</t>
  </si>
  <si>
    <t>Soubor</t>
  </si>
  <si>
    <t>-506634830</t>
  </si>
  <si>
    <t>Náklady zhotovitele, které vzniknou v souvislosti s povinnostmi zhotovitele při předání a převzetí díla.</t>
  </si>
  <si>
    <t>144501042018</t>
  </si>
  <si>
    <t>SPOUŠŤ vypínací napěťová 220-240VAC</t>
  </si>
  <si>
    <t>1066904437</t>
  </si>
  <si>
    <t>1748290420</t>
  </si>
  <si>
    <t>Svítidlo typ S3 - Přisazené svítidlo, opálové sklo, 18W, 1840lm, 3000K</t>
  </si>
  <si>
    <t>-1266930072</t>
  </si>
  <si>
    <t>1749290420</t>
  </si>
  <si>
    <t>Svítidlo typ S4 - Vestavné svítidlo, 30W, 2550lm, 4000K, UGR19, IP44</t>
  </si>
  <si>
    <t>870099760</t>
  </si>
  <si>
    <t>1749290422</t>
  </si>
  <si>
    <t>Svítidlo S9 - LED zdroj, 24V, 300W, stmívatelný</t>
  </si>
  <si>
    <t>-78653751</t>
  </si>
  <si>
    <t>1749290424</t>
  </si>
  <si>
    <t>Svítidlo S9 - LED pásek, 24V, 4W/m, včetně Al profilu, difuzoru, úchytů a koncovek</t>
  </si>
  <si>
    <t>1493188991</t>
  </si>
  <si>
    <t>1750290420</t>
  </si>
  <si>
    <t>Svítidlo typ S5 - Přisazený hliníkový profil s opálovým plexisklem, osazený LED páskem 24W, 24V, délka 3m, včetně zdroje 24V, 100VA</t>
  </si>
  <si>
    <t>115003572</t>
  </si>
  <si>
    <t>210010135R00</t>
  </si>
  <si>
    <t>Montáž trubky ochranné, polyetylenové, DN do 80 mm, pevně uložené</t>
  </si>
  <si>
    <t>806899775</t>
  </si>
  <si>
    <t>210010346RT4</t>
  </si>
  <si>
    <t>Montáž krabice PC-ABS , obdélníkové, o rozměru 196 x 156 mm , nastavitelné hloubky 86 - 146 mm , s otevíracím víkem, bez zapojení, včetně dodávky</t>
  </si>
  <si>
    <t>-808816042</t>
  </si>
  <si>
    <t>210010535RT2</t>
  </si>
  <si>
    <t>Připojení svorkovnice bezšroubové, včetně dodávky spojovací krabicové svorky pro 2 vodiče, pro průřez 0,5 - 2,5 mm2</t>
  </si>
  <si>
    <t>-1746665526</t>
  </si>
  <si>
    <t>210010535RT3</t>
  </si>
  <si>
    <t>Připojení svorkovnice bezšroubové, včetně dodávky spojovací krabicové svorky pro 3 vodiče, pro průřez 0,5 - 2,5 mm2</t>
  </si>
  <si>
    <t>-296106234</t>
  </si>
  <si>
    <t>210010535RT4</t>
  </si>
  <si>
    <t>Připojení svorkovnice bezšroubové, včetně dodávky spojovací krabicové svorky pro 4 vodiče, pro průřez 0,5 - 2,5 mm2</t>
  </si>
  <si>
    <t>1447855507</t>
  </si>
  <si>
    <t>210010535RT5</t>
  </si>
  <si>
    <t>Připojení svorkovnice bezšroubové, včetně dodávky spojovací krabicové svorky pro 5 vodičů, pro průřez 0,5 - 2,5 mm2</t>
  </si>
  <si>
    <t>-237993555</t>
  </si>
  <si>
    <t>210100001R00</t>
  </si>
  <si>
    <t>Ukončení vodičů v rozvaděči včetně zapojení a vodičové koncovky, , průřez do 2,5 mm2</t>
  </si>
  <si>
    <t>565020629</t>
  </si>
  <si>
    <t>210100003R00</t>
  </si>
  <si>
    <t>Ukončení vodičů v rozvaděči včetně zapojení a vodičové koncovky, , průřez do 16 mm2</t>
  </si>
  <si>
    <t>-305859672</t>
  </si>
  <si>
    <t>210110041RT6</t>
  </si>
  <si>
    <t>Montáž spínače zapuštěného a polozapuštěného včetně zapojení, dodávky spínače, krytu a rámečku, jednopólového, , řazení 1</t>
  </si>
  <si>
    <t>260038549</t>
  </si>
  <si>
    <t>210110043RT6</t>
  </si>
  <si>
    <t>Montáž spínače zapuštěného a polozapuštěného včetně zapojení, dodávky spínače, krytu a rámečku, sériového, , řazení 5</t>
  </si>
  <si>
    <t>-558423720</t>
  </si>
  <si>
    <t>210110045RT6</t>
  </si>
  <si>
    <t>Montáž spínače zapuštěného a polozapuštěného včetně zapojení, dodávky spínače, krytu a rámečku, střídavého, , řazení 6</t>
  </si>
  <si>
    <t>-725417996</t>
  </si>
  <si>
    <t>210110046RT6</t>
  </si>
  <si>
    <t>Montáž spínače zapuštěného a polozapuštěného včetně zapojení, dodávky spínače, krytu a rámečku, křížového, , řazení 7</t>
  </si>
  <si>
    <t>-849250737</t>
  </si>
  <si>
    <t>210110048RT6</t>
  </si>
  <si>
    <t>Montáž spínače zapuštěného a polozapuštěného včetně zapojení, dodávky spínače, krytu a rámečku, jednopólového se signalizační s doutnavkou, , řazení 1 SO</t>
  </si>
  <si>
    <t>-1895662078</t>
  </si>
  <si>
    <t>210110603RT61</t>
  </si>
  <si>
    <t>Přístroj stmívače výkonového pro systém DALI, pro otočné ovládání a tlačítkové spínání, včetně dodávky strojku, rámečku a krytu</t>
  </si>
  <si>
    <t>-114390661</t>
  </si>
  <si>
    <t>210111011RT6</t>
  </si>
  <si>
    <t>Montáž zásuvky domovní zapuštěné včetně zapojení včetně dodávky zásuvky kompletní jednonásobné s ochr.kolíkem 16A/250VAC a rámečkem, , provedení 2P+PE,</t>
  </si>
  <si>
    <t>-1070980375</t>
  </si>
  <si>
    <t>210111012R00</t>
  </si>
  <si>
    <t>Montáž zásuvky domovní zapuštěné včetně zapojení, průběžné zapojení, , provedení 2P+PE,</t>
  </si>
  <si>
    <t>941707987</t>
  </si>
  <si>
    <t>210111014RT7</t>
  </si>
  <si>
    <t>Montáž zásuvky domovní zapuštěné včetně zapojení, včetně dodávky zásuvky kompletní, dvojnásobné s ochrannými kolíky, s clonkami s natočenou dutinkou, , provedení 2x (2P+PE),</t>
  </si>
  <si>
    <t>-511978302</t>
  </si>
  <si>
    <t>210111031RT2</t>
  </si>
  <si>
    <t>Montáž zásuvky domovní v krabici včetně zapojení, venkovní, včetně dodávky zásuvky jednonásobné, s ochranným kolíkem, s víčkem, , provedení 2P+PE,</t>
  </si>
  <si>
    <t>-1732284198</t>
  </si>
  <si>
    <t>210111113RT1</t>
  </si>
  <si>
    <t>Montáž zásuvky průmyslové včetně zapojení a dodávky zásuvky , IP 67, provedení 3P+PE, 16 A</t>
  </si>
  <si>
    <t>-1136300525</t>
  </si>
  <si>
    <t>210150421R00</t>
  </si>
  <si>
    <t>Relé a ochrany montáž automatických relé spínacích, , typ OZ</t>
  </si>
  <si>
    <t>404826737</t>
  </si>
  <si>
    <t>210201519RU4</t>
  </si>
  <si>
    <t>Montáž LED pásky umístěné ve výšce nad 1,5 m, v liště, vč. montáže lišty</t>
  </si>
  <si>
    <t>-1687115132</t>
  </si>
  <si>
    <t>210800003R00</t>
  </si>
  <si>
    <t>Montáž vodiče CYY, 4 mm2, uloženého pod omítkou,</t>
  </si>
  <si>
    <t>-911869971</t>
  </si>
  <si>
    <t>210800005R00</t>
  </si>
  <si>
    <t>Montáž vodiče CYY, 10 mm2, uloženého pod omítkou,</t>
  </si>
  <si>
    <t>516404629</t>
  </si>
  <si>
    <t>210800107RT1</t>
  </si>
  <si>
    <t>Montáž kabelu CYKY 750 V, 3 x 4 mm2, uloženého pod omítkou, včetně dodávky kabelu</t>
  </si>
  <si>
    <t>28568620</t>
  </si>
  <si>
    <t>210800109RT1</t>
  </si>
  <si>
    <t>Montáž kabelu CYKY 750 V, 4 x 1,5 mm2, uloženého pod omítkou, včetně dodávky kabelu</t>
  </si>
  <si>
    <t>-1798416258</t>
  </si>
  <si>
    <t>210800285RT3</t>
  </si>
  <si>
    <t>Montáž kabelu bezhalogenového CXKH 1 kV, 3 x 1,5 mm2, pevně uloženého, včetně dodávky CXKH-V</t>
  </si>
  <si>
    <t>-224016927</t>
  </si>
  <si>
    <t>210810045RT1</t>
  </si>
  <si>
    <t>Montáž kabelu CYKY 750 V, 3 x 1,5 mm2, pevně uloženého, včetně dodávky kabelu</t>
  </si>
  <si>
    <t>-244767824</t>
  </si>
  <si>
    <t>210810046RT3</t>
  </si>
  <si>
    <t>Montáž kabelu CYKY 750 V, 3 x 2,5 mm2, pevně uloženého, včetně dodávky kabelu</t>
  </si>
  <si>
    <t>440599661</t>
  </si>
  <si>
    <t>210810055RT1</t>
  </si>
  <si>
    <t>Montáž kabelu CYKY 750 V, 5 x 1,5 mm2, pevně uloženého, včetně dodávky kabelu</t>
  </si>
  <si>
    <t>2047786559</t>
  </si>
  <si>
    <t>210810056RT1</t>
  </si>
  <si>
    <t>Montáž kabelu CYKY 750 V, 5 x 2,5 mm2, pevně uloženého, včetně dodávky kabelu</t>
  </si>
  <si>
    <t>-1011392983</t>
  </si>
  <si>
    <t>210810057RT2</t>
  </si>
  <si>
    <t>Montáž kabelu CYKY 750 V, 5 žilového, pevně uloženého, včetně dodávky kabelu CYKY 5 x 6 mm2</t>
  </si>
  <si>
    <t>943028001</t>
  </si>
  <si>
    <t>220260020R00</t>
  </si>
  <si>
    <t>Krabice KU 68 ve zdi včetně vysekání lůžka</t>
  </si>
  <si>
    <t>-1335009481</t>
  </si>
  <si>
    <t>Vysekání lůžka ve zdivu, upevnění krabic do lůžka včetně zhotovení potřebných otvorů pro trubky, vodiče a zavíčkování. Bez svorek a zapojení vodičů.</t>
  </si>
  <si>
    <t>220711309R00</t>
  </si>
  <si>
    <t>Montáž tísňového hlásiče - tlačítko</t>
  </si>
  <si>
    <t>-644042255</t>
  </si>
  <si>
    <t>222111021R00</t>
  </si>
  <si>
    <t>Skříň rozvaděče do 100 p. zasekání v cihl.zdivu</t>
  </si>
  <si>
    <t>-156156901</t>
  </si>
  <si>
    <t>222111022R00</t>
  </si>
  <si>
    <t>Skříň rozvaděče do 200 p. zasekání v cihl.zdivu</t>
  </si>
  <si>
    <t>198394460</t>
  </si>
  <si>
    <t>222300671R00</t>
  </si>
  <si>
    <t>Protipožární přepážka na kabel.vedení</t>
  </si>
  <si>
    <t>950673636</t>
  </si>
  <si>
    <t>34141302R</t>
  </si>
  <si>
    <t>vodič CYY; silový, propojovací jednožilový; pevné uložení; jádro Cu plné holé; počet žil 1; jmen.průřez jádra 4,00 mm2; vnější průměr max 5,2 mm; izolace PVC; tl. izolace 1,2 mm; odolný proti šíření plamene</t>
  </si>
  <si>
    <t>-1718104898</t>
  </si>
  <si>
    <t>34141304R</t>
  </si>
  <si>
    <t>vodič CYY; silový, propojovací jednožilový; pevné uložení; jádro Cu plné holé; počet žil 1; jmen.průřez jádra 10,00 mm2; vnější průměr max 7,2 mm; izolace PVC; tl. izolace 1,4 mm</t>
  </si>
  <si>
    <t>1922078633</t>
  </si>
  <si>
    <t>345355906R</t>
  </si>
  <si>
    <t>spínače ostatní automatický se snímačem pohybu; napájení 230V/50Hz</t>
  </si>
  <si>
    <t>-535170672</t>
  </si>
  <si>
    <t>34551633R</t>
  </si>
  <si>
    <t>zásuvka s ochranným kolíkem, s clonkami, s ochranou před přepětím; řazení 2P+PE; 16 A, 250 V AC; IP 40</t>
  </si>
  <si>
    <t>-1346838518</t>
  </si>
  <si>
    <t>3457114702R</t>
  </si>
  <si>
    <t>trubka kabelová ohebná dvouplášťová korugovaná chránička; vnější plášť z HDPE, vnitřní z LDPE; vnější pr.= 63,0 mm; vnitřní pr.= 52,0 mm; mezní hodnota zatížení 450 N/5 cm; teplot.rozsah -45 až 60 °C; stupeň hořlavosti A1; mat. bezhalogenový; IP 40, při použití těsnicího kroužku IP 67</t>
  </si>
  <si>
    <t>-1893937131</t>
  </si>
  <si>
    <t>35822001010R</t>
  </si>
  <si>
    <t>jistič modulární jmen.proud 2,00 A; charakt. B; počet pólů 1; jmenovitá zkratová schopnost/230 V a.c. 10 kA; tepl.okolí -25 do + 55 °C; IP 20</t>
  </si>
  <si>
    <t>1424203790</t>
  </si>
  <si>
    <t>35822001013R</t>
  </si>
  <si>
    <t>jistič modulární jmen.proud 10,00 A; charakt. B; počet pólů 1; jmenovitá zkratová schopnost/230 V a.c. 10 kA; tepl.okolí -25 do + 55 °C; IP 20</t>
  </si>
  <si>
    <t>1846645826</t>
  </si>
  <si>
    <t>35822001015R</t>
  </si>
  <si>
    <t>jistič modulární jmen.proud 16,00 A; charakt. B; počet pólů 1; jmenovitá zkratová schopnost/230 V a.c. 10 kA; tepl.okolí -25 do + 55 °C; IP 20</t>
  </si>
  <si>
    <t>1765005331</t>
  </si>
  <si>
    <t>35822002313R</t>
  </si>
  <si>
    <t>jistič modulární jmen.proud 16,00 A; charakt. B; počet pólů 3; jmenovitá zkratová schopnost/230 V a.c. 10 kA; tepl.okolí -25 do + 55 °C; IP 20</t>
  </si>
  <si>
    <t>-2036754661</t>
  </si>
  <si>
    <t>35822002314R</t>
  </si>
  <si>
    <t>jistič modulární jmen.proud 20,00 A; charakt. B; počet pólů 3; jmenovitá zkratová schopnost/230 V a.c. 10 kA; tepl.okolí -25 do + 55 °C; IP 20</t>
  </si>
  <si>
    <t>-1989311473</t>
  </si>
  <si>
    <t>35822002315R</t>
  </si>
  <si>
    <t>jistič modulární jmen.proud 25,00 A; charakt. B; počet pólů 3; jmenovitá zkratová schopnost/230 V a.c. 10 kA; tepl.okolí -25 do + 55 °C; IP 20</t>
  </si>
  <si>
    <t>-772554201</t>
  </si>
  <si>
    <t>35822002318R</t>
  </si>
  <si>
    <t>jistič modulární jmen.proud 50,00 A; charakt. B; počet pólů 3; jmenovitá zkratová schopnost/230 V a.c. 10 kA; tepl.okolí -25 do + 55 °C; IP 20</t>
  </si>
  <si>
    <t>1543091169</t>
  </si>
  <si>
    <t>358890406R</t>
  </si>
  <si>
    <t>chránič proudový; typ AC; jmen.proud 40,00 A; počet pólů 4; jmen.reziduální proud 30 mA; IP 20; tepl.okolí -5 do + 40 °C</t>
  </si>
  <si>
    <t>-298664253</t>
  </si>
  <si>
    <t>358891501R1</t>
  </si>
  <si>
    <t>Chránič nadproudový, typ A; jmen.proud 16A; 30 mA; IP 20; charakt. B</t>
  </si>
  <si>
    <t>120027054</t>
  </si>
  <si>
    <t>358891501R4</t>
  </si>
  <si>
    <t>Chránič nadproudový, typ A; jmen.proud 20A; 30 mA; IP 20; charakt. B</t>
  </si>
  <si>
    <t>-1299302930</t>
  </si>
  <si>
    <t>358891502R1</t>
  </si>
  <si>
    <t>Chránič nadproudový typ A; jmen.proud 10A; 30 mA; IP 20; charakt. B</t>
  </si>
  <si>
    <t>-68896217</t>
  </si>
  <si>
    <t>358891502R2</t>
  </si>
  <si>
    <t>Chránič nadproudový, typ A; jmen.proud 10A; 30 mA; IP 20; charakt. C</t>
  </si>
  <si>
    <t>-729368116</t>
  </si>
  <si>
    <t>44985121R</t>
  </si>
  <si>
    <t>hlásič požární tlačítkový s kladívkem, IP 55; montáž na omítku</t>
  </si>
  <si>
    <t>-1401106768</t>
  </si>
  <si>
    <t>650012111RT5</t>
  </si>
  <si>
    <t>Uložení krabice pod omítku kruhové, bez zapojení, včetně dodávky krabice o průměru 71 mm, hloubky 66 mm</t>
  </si>
  <si>
    <t>1717757420</t>
  </si>
  <si>
    <t>650052115R00</t>
  </si>
  <si>
    <t>Montáž spínače zapuštěného nebo polozapuštěného, stmívacího otočného, do obyčejného prostředí,</t>
  </si>
  <si>
    <t>1593638530</t>
  </si>
  <si>
    <t>650061611R00</t>
  </si>
  <si>
    <t>Montáž jističe modulárního, jednopólového, do 25 A</t>
  </si>
  <si>
    <t>-1229152830</t>
  </si>
  <si>
    <t>650061641R00</t>
  </si>
  <si>
    <t>Montáž jističe modulárního, třípólového, do 25 A</t>
  </si>
  <si>
    <t>-1132422837</t>
  </si>
  <si>
    <t>650061642R00</t>
  </si>
  <si>
    <t>Montáž jističe modulárního, třípólového, do 80 A</t>
  </si>
  <si>
    <t>-1244032470</t>
  </si>
  <si>
    <t>650063122R00</t>
  </si>
  <si>
    <t>Montáž svodiče bleskových proudů typ 1, třípólový, do 100 kA</t>
  </si>
  <si>
    <t>-268182881</t>
  </si>
  <si>
    <t>650063611R00</t>
  </si>
  <si>
    <t>Montáž proudového chrániče dvoupólového, do 25 A</t>
  </si>
  <si>
    <t>-1884161308</t>
  </si>
  <si>
    <t>650063632R00</t>
  </si>
  <si>
    <t>Montáž proudového chrániče čtyřpólového, do 63 A</t>
  </si>
  <si>
    <t>463927482</t>
  </si>
  <si>
    <t>650071611R00</t>
  </si>
  <si>
    <t>Montáž relé pomocného na DIN lištu</t>
  </si>
  <si>
    <t>-955484092</t>
  </si>
  <si>
    <t>650091641R00</t>
  </si>
  <si>
    <t>Montáž napájecího zdroje pro LED zařízení</t>
  </si>
  <si>
    <t>-1864479423</t>
  </si>
  <si>
    <t>650101521R00</t>
  </si>
  <si>
    <t>Montáž svítidla LED, stropního, přisazeného</t>
  </si>
  <si>
    <t>-363783897</t>
  </si>
  <si>
    <t>650124265RT2</t>
  </si>
  <si>
    <t>Uložení Cu kabelu 5 x 4 mm2, pevně, včetně dodávky kabelu CYKY</t>
  </si>
  <si>
    <t>-174322576</t>
  </si>
  <si>
    <t>650125223RT2</t>
  </si>
  <si>
    <t>Uložení Cu kabelu 5 x 25 mm2, do trubky, včetně dodávky kabelu 1-CYKY</t>
  </si>
  <si>
    <t>-1829340494</t>
  </si>
  <si>
    <t>677410T1</t>
  </si>
  <si>
    <t>SVODIČ, TYP2, 4X20KA, 230VAC, 3PÓL</t>
  </si>
  <si>
    <t>KS</t>
  </si>
  <si>
    <t>1532795643</t>
  </si>
  <si>
    <t>81270779T1</t>
  </si>
  <si>
    <t>SVODIČ TYP1+2, 3X25KA/30KA, 230V, 3PÓL, PRO SÍTĚ TN-C</t>
  </si>
  <si>
    <t>8955798</t>
  </si>
  <si>
    <t xml:space="preserve">905      R01</t>
  </si>
  <si>
    <t>Hzs-revize provoz.souboru a st.obj., Revize</t>
  </si>
  <si>
    <t>h</t>
  </si>
  <si>
    <t>-1861802064</t>
  </si>
  <si>
    <t xml:space="preserve">913      R0011</t>
  </si>
  <si>
    <t>Hzs - Stavební dělník - úprava stávající elektroinstalace</t>
  </si>
  <si>
    <t>1237134612</t>
  </si>
  <si>
    <t xml:space="preserve">913      R0012</t>
  </si>
  <si>
    <t>Hzs - Stavební dělník - demontáž stávající elektroinstalace</t>
  </si>
  <si>
    <t>-23375922</t>
  </si>
  <si>
    <t>R_3076399T</t>
  </si>
  <si>
    <t>Protipožární intumescentní PUR pěna</t>
  </si>
  <si>
    <t>-1893083632</t>
  </si>
  <si>
    <t>R_3085829T</t>
  </si>
  <si>
    <t>Svítidlo typ S7 - Závěsné svítidlo, hliník bílá barva, délka 1355mm, 37W, 5200lm, 4000K,, bílý reflektor s optikou 80°, závěsná výška 3m</t>
  </si>
  <si>
    <t>807056092</t>
  </si>
  <si>
    <t>R_3085830T</t>
  </si>
  <si>
    <t>Svítidlo typ S8 - Vestavné svítidlo, hliník bílá barva, IP65, 12W, 1100lm, 4000K</t>
  </si>
  <si>
    <t>-1663043900</t>
  </si>
  <si>
    <t>R_3086494T</t>
  </si>
  <si>
    <t>Svítidlo typ S1 - Závěsné svítidlo, opálové sklo, průměr 400mm, 27W, 3430lm, 3000K</t>
  </si>
  <si>
    <t>-1032740019</t>
  </si>
  <si>
    <t>R_3086495T</t>
  </si>
  <si>
    <t>Svítidlo typ S2 - Přisazené svítidlo, opálové sklo, průměr 400mm, 27W, 3430lm, 3000K</t>
  </si>
  <si>
    <t>-625610869</t>
  </si>
  <si>
    <t>R_3086497T</t>
  </si>
  <si>
    <t>Svítidlo typ S6 - Přisazené svítidlo, hliník bílá barva, průměr 400mm, 40W, 2520lm, 3000K</t>
  </si>
  <si>
    <t>722901474</t>
  </si>
  <si>
    <t>R_3086650T</t>
  </si>
  <si>
    <t>Impulsní relé, 16A, 230V</t>
  </si>
  <si>
    <t>-1253677077</t>
  </si>
  <si>
    <t>R_3086685T</t>
  </si>
  <si>
    <t>ROZVODNICE ZAPUŠTĚNÁ (VESTAVNÁ) ODOLNOST EI30S, včetně příslušenství pro umístění elektroměru, 5X24MOD, v. 750 x š. 514 x hl. 147</t>
  </si>
  <si>
    <t>-1336741140</t>
  </si>
  <si>
    <t>20IP54</t>
  </si>
  <si>
    <t>R_3086686T</t>
  </si>
  <si>
    <t>ROZVODNICE ZAPUŠTĚNÁ (VESTAVNÁ) ODOLNOST EI30S, 7X35MOD IP54, v. 1150 x š. 714 x hl. 147mm, 240 modulů, včetně příslušenství</t>
  </si>
  <si>
    <t>278157758</t>
  </si>
  <si>
    <t>M22</t>
  </si>
  <si>
    <t>Montáž sdělovací a zabezp. techniky</t>
  </si>
  <si>
    <t>103918022019T</t>
  </si>
  <si>
    <t>Svodič přepětí 1.6kA, RJ45, cat.6</t>
  </si>
  <si>
    <t>-239322692</t>
  </si>
  <si>
    <t>Saltek DL-CAT.6-60V</t>
  </si>
  <si>
    <t>210010003RU2</t>
  </si>
  <si>
    <t>Montáž trubky ohebné, z PVC, uložené pod omítku, vnější průměr 25 mm, mech. pevnost 320 N/5 cm, včetně dodávky materiálu</t>
  </si>
  <si>
    <t>1046124516</t>
  </si>
  <si>
    <t>210010004RU2</t>
  </si>
  <si>
    <t>Montáž trubky ohebné, z PVC, uložené pod omítku, vnější průměr 32 mm, mech. pevnost 320 N/5 cm, včetně dodávky materiálu</t>
  </si>
  <si>
    <t>785205646</t>
  </si>
  <si>
    <t>210020302RT1</t>
  </si>
  <si>
    <t>Montáž kabelového žabu s příslušenstvím, 62/50 mm, včetně dodávky žlabu bez víka</t>
  </si>
  <si>
    <t>-106355794</t>
  </si>
  <si>
    <t>Včetně kolen, T-kusů, prodlužovacích dílů, spojek apod.</t>
  </si>
  <si>
    <t>1027401926</t>
  </si>
  <si>
    <t>222260453R00</t>
  </si>
  <si>
    <t>Stojanový 19" rozvaděč 18U-31U do 600x800 mm</t>
  </si>
  <si>
    <t>925033568</t>
  </si>
  <si>
    <t>222280215R00</t>
  </si>
  <si>
    <t>Kabel UTP kat.6 v trubkách</t>
  </si>
  <si>
    <t>-1762384033</t>
  </si>
  <si>
    <t>-1256335568</t>
  </si>
  <si>
    <t>222290005R00</t>
  </si>
  <si>
    <t>Zásuvka 1xRJ45 UTP kat.6 pod omítku</t>
  </si>
  <si>
    <t>1340850963</t>
  </si>
  <si>
    <t>222290007R00</t>
  </si>
  <si>
    <t>Zásuvka 2xRJ45 UTP kat.6 pod omítku</t>
  </si>
  <si>
    <t>1131702869</t>
  </si>
  <si>
    <t>222290402R01</t>
  </si>
  <si>
    <t>Zásuvkový modul s koncovkou HDMI</t>
  </si>
  <si>
    <t>-790850251</t>
  </si>
  <si>
    <t>Zásuvkový modul pro lišty, kanály a sestavy krabic</t>
  </si>
  <si>
    <t>222290971R00</t>
  </si>
  <si>
    <t>Patch panel</t>
  </si>
  <si>
    <t>1165517214</t>
  </si>
  <si>
    <t>222293012R00</t>
  </si>
  <si>
    <t>Měření do protokolu</t>
  </si>
  <si>
    <t>-1590953426</t>
  </si>
  <si>
    <t>-1910337478</t>
  </si>
  <si>
    <t>222300201R00</t>
  </si>
  <si>
    <t>Kabelová forma UTP</t>
  </si>
  <si>
    <t>1999149662</t>
  </si>
  <si>
    <t>69277438</t>
  </si>
  <si>
    <t>222301101R00</t>
  </si>
  <si>
    <t>Konektor RJ45 na kabel UTP</t>
  </si>
  <si>
    <t>1372293089</t>
  </si>
  <si>
    <t>222301441R00</t>
  </si>
  <si>
    <t>Svodič přepětí na konektor</t>
  </si>
  <si>
    <t>1654035187</t>
  </si>
  <si>
    <t>222323302R00</t>
  </si>
  <si>
    <t>Domácí videotelefon digitální, na úchyt.body</t>
  </si>
  <si>
    <t>1905461680</t>
  </si>
  <si>
    <t>222323324R00</t>
  </si>
  <si>
    <t>Tlač.tablo s klávesnicí, čtečkou a kamerou do zdi</t>
  </si>
  <si>
    <t>486165933</t>
  </si>
  <si>
    <t>222611411R00</t>
  </si>
  <si>
    <t>Montáž komunikačních zařízení LTE/Switch/ apod.</t>
  </si>
  <si>
    <t>-1923432526</t>
  </si>
  <si>
    <t>222731501R00</t>
  </si>
  <si>
    <t>Instalace SW, konfigurace a uvedení do provozu</t>
  </si>
  <si>
    <t>-1965224216</t>
  </si>
  <si>
    <t>357312013R</t>
  </si>
  <si>
    <t>rozvaděčová skříň stojanová; použití pro zabudování přístrojů a zařízení datové techniky; stabilní oceloplechová svařovaná konstrukce, odnímatelné bočnice a zadní panel, uzamykatelné, libovolně posuvné lišty; IP 30; přední dveře skleněné s tvrzeným bezpečnostním sklem, se zámkem, variabilní; výška 1 300 mm; šířka 600 mm; hloubka 600 mm; barva světle šedá RAL 7035, RAL 5005; max.zatížení při rovnoměrné zátěži 400 kg</t>
  </si>
  <si>
    <t>1708641697</t>
  </si>
  <si>
    <t>371201010R1</t>
  </si>
  <si>
    <t>Patch panel 19"Patch panel 24xRj-45 Cat 6 UTP 1U</t>
  </si>
  <si>
    <t>2125905200</t>
  </si>
  <si>
    <t>371201110R</t>
  </si>
  <si>
    <t>panel 19" rozvodný panel s filtrem a ochrannou pojistkou; určení panelu k montáži do racku; výška 1,5 U, délka kabelu 3 m; plast odolný proti požáru a výboji; 5 zásuvek s ochranným kolíkem 10A/250V</t>
  </si>
  <si>
    <t>16985505</t>
  </si>
  <si>
    <t>371201301R</t>
  </si>
  <si>
    <t>kabel UTP pro RJ45 (drát) - 1m - metráž</t>
  </si>
  <si>
    <t>-2035811199</t>
  </si>
  <si>
    <t>31084907</t>
  </si>
  <si>
    <t>371202012R</t>
  </si>
  <si>
    <t>zásuvka datová 1xRJ45, bílá, montáž do instalačních krabic</t>
  </si>
  <si>
    <t>1938918316</t>
  </si>
  <si>
    <t>371202013R</t>
  </si>
  <si>
    <t>zásuvka datová 2xRJ45, bílá, montáž do instalačních krabic</t>
  </si>
  <si>
    <t>-300074250</t>
  </si>
  <si>
    <t>371205022R</t>
  </si>
  <si>
    <t>modul Cat.6 samozářezový, nestíněný; rozměr 26 x 35 x 17 mm; počet portů 1; teplota okolí -10 až 60 °C</t>
  </si>
  <si>
    <t>587217348</t>
  </si>
  <si>
    <t>218021248</t>
  </si>
  <si>
    <t>650091631R00</t>
  </si>
  <si>
    <t>Montáž napájecího zdroje na DIN lištu</t>
  </si>
  <si>
    <t>1284610073</t>
  </si>
  <si>
    <t>R_3063227T1</t>
  </si>
  <si>
    <t>Off-line UPS 1200VA (750W)</t>
  </si>
  <si>
    <t>1096439337</t>
  </si>
  <si>
    <t>R_3063228T00</t>
  </si>
  <si>
    <t>Montáž a konfigurace UPS</t>
  </si>
  <si>
    <t>-1451742479</t>
  </si>
  <si>
    <t>R_3084679T</t>
  </si>
  <si>
    <t>Vnitřní handsfree monitor IP videotelefonu, 4,3" monitor s WiFi, š 140 x v 136 x h 25,5 mm</t>
  </si>
  <si>
    <t>-1314165564</t>
  </si>
  <si>
    <t>R_3084685T</t>
  </si>
  <si>
    <t>Venkovní IP dveřní jednotka s kamerou, klávesnicí a čtečkou RFID pro více účastníků, IP65, 2Mpix kamera, 4,3" IPS displej, š 145 x v 389 x h 42 mm</t>
  </si>
  <si>
    <t>1738441313</t>
  </si>
  <si>
    <t>R_3084688T</t>
  </si>
  <si>
    <t>PoE switch, 8 x PoE 10/100 Mbps, 2 x RJ45 uplink 10/100/1000 Mbps, 96W, přepěťové ochrany, desktop provedení, napájecí zdroj</t>
  </si>
  <si>
    <t>-1205367078</t>
  </si>
  <si>
    <t>R_3111695T</t>
  </si>
  <si>
    <t>WiFi Access Point s WiFi 5, 802.11s/b/g/n/ac, až 1317 Mb/s, Dual-band, 1 × GLAN, Gigabit LAN a PoE</t>
  </si>
  <si>
    <t>-1335820367</t>
  </si>
  <si>
    <t>R_3114201T</t>
  </si>
  <si>
    <t>HDMI extender, cat.6, Full HD</t>
  </si>
  <si>
    <t>1373712116</t>
  </si>
  <si>
    <t>R_3120334T</t>
  </si>
  <si>
    <t>Instalační krabice pod omítku pro dveřní jednotky</t>
  </si>
  <si>
    <t>-587220871</t>
  </si>
  <si>
    <t>R_3120339T</t>
  </si>
  <si>
    <t>Zdroj napájecí 12V DC 24W 2A</t>
  </si>
  <si>
    <t>1337640541</t>
  </si>
  <si>
    <t>VN</t>
  </si>
  <si>
    <t>Vedlejší náklady</t>
  </si>
  <si>
    <t>1024</t>
  </si>
  <si>
    <t>-1611036437</t>
  </si>
  <si>
    <t xml:space="preserve">905      R02</t>
  </si>
  <si>
    <t>Hzs-revize provoz.souboru a st.obj., Uprava stavajiciho rozvadece</t>
  </si>
  <si>
    <t>-2084430305</t>
  </si>
  <si>
    <t xml:space="preserve">905      R04</t>
  </si>
  <si>
    <t>Demontáž stávající elektroinstalace</t>
  </si>
  <si>
    <t>381293509</t>
  </si>
  <si>
    <t>ROU252 - Způsobilé nepřímé výdaje</t>
  </si>
  <si>
    <t>ROU2521 - Stavební část</t>
  </si>
  <si>
    <t>-628894506</t>
  </si>
  <si>
    <t>" m.č.208-212,215 "</t>
  </si>
  <si>
    <t>(29,78+20,48+6,34+15,33+21,16+12,07)*0,3</t>
  </si>
  <si>
    <t>99260858</t>
  </si>
  <si>
    <t>29,78+20,48+6,34+15,33+21,16+12,07</t>
  </si>
  <si>
    <t>-229412900</t>
  </si>
  <si>
    <t>-2142247305</t>
  </si>
  <si>
    <t>1793857664</t>
  </si>
  <si>
    <t>-1213763453</t>
  </si>
  <si>
    <t>-991926103</t>
  </si>
  <si>
    <t>" 30% z celkové plochy omítek "</t>
  </si>
  <si>
    <t>347*0,3</t>
  </si>
  <si>
    <t>685911963</t>
  </si>
  <si>
    <t>" m.č.208 "</t>
  </si>
  <si>
    <t>(4,5+3,715+7,15*2)*3,7</t>
  </si>
  <si>
    <t>-0,9*2,1</t>
  </si>
  <si>
    <t>" m.č.209 "</t>
  </si>
  <si>
    <t>(4,44+4,5)*2*3,7</t>
  </si>
  <si>
    <t>(3,7+1,785+0,5)*2*3,7</t>
  </si>
  <si>
    <t>-0,9*2,1*3+(2,1+0,9+2,1)*0,4</t>
  </si>
  <si>
    <t>" m.č.211 "</t>
  </si>
  <si>
    <t>(3,7+4,61)*2*3,7</t>
  </si>
  <si>
    <t>" m.č.212 "</t>
  </si>
  <si>
    <t>(3,555+2,9)*2*3,7</t>
  </si>
  <si>
    <t>" m.č.215 "</t>
  </si>
  <si>
    <t>(2,55+4,44)*2*3,7</t>
  </si>
  <si>
    <t>-0,9*2,1*3+(2,1+0,9+2,1)*0,5</t>
  </si>
  <si>
    <t>-146624781</t>
  </si>
  <si>
    <t>892044818</t>
  </si>
  <si>
    <t>-320118343</t>
  </si>
  <si>
    <t>950291553</t>
  </si>
  <si>
    <t>6324514(R)</t>
  </si>
  <si>
    <t>-1848440096</t>
  </si>
  <si>
    <t>0,2*1*6</t>
  </si>
  <si>
    <t>-284873697</t>
  </si>
  <si>
    <t>" Z/08, Z/09, Z/10, Z/11 "</t>
  </si>
  <si>
    <t>-874628885</t>
  </si>
  <si>
    <t>1227790526</t>
  </si>
  <si>
    <t>-1619626838</t>
  </si>
  <si>
    <t>" m.č.210-212,211,202 "</t>
  </si>
  <si>
    <t>" m.č.215-202,209,208 "</t>
  </si>
  <si>
    <t>236446242</t>
  </si>
  <si>
    <t>2*1*6</t>
  </si>
  <si>
    <t>1015887358</t>
  </si>
  <si>
    <t>-404098672</t>
  </si>
  <si>
    <t>13801305</t>
  </si>
  <si>
    <t>1326402476</t>
  </si>
  <si>
    <t>" m.č.211,212,209,208 "</t>
  </si>
  <si>
    <t>(2,5+2,3+2,7+2,3)*1,4</t>
  </si>
  <si>
    <t>-1580084845</t>
  </si>
  <si>
    <t>611951794</t>
  </si>
  <si>
    <t>-651304884</t>
  </si>
  <si>
    <t>1140772173</t>
  </si>
  <si>
    <t>8,48*19</t>
  </si>
  <si>
    <t>997013631</t>
  </si>
  <si>
    <t>Poplatek za uložení stavebního odpadu na skládce (skládkovné) směsného stavebního a demoličního zatříděného do Katalogu odpadů pod kódem 17 09 04</t>
  </si>
  <si>
    <t>-2020890165</t>
  </si>
  <si>
    <t>https://podminky.urs.cz/item/CS_URS_2024_01/997013631</t>
  </si>
  <si>
    <t>-609306615</t>
  </si>
  <si>
    <t>0,132</t>
  </si>
  <si>
    <t>-1844583492</t>
  </si>
  <si>
    <t>1,052+3,462+0,933</t>
  </si>
  <si>
    <t>1957618808</t>
  </si>
  <si>
    <t>8,48-0,132-5,447-0,821</t>
  </si>
  <si>
    <t>-1784245906</t>
  </si>
  <si>
    <t>-604632424</t>
  </si>
  <si>
    <t>O/18 - D+M kuchyňské linky dl. 2,465m vč, vybavení - viz výpis prvků</t>
  </si>
  <si>
    <t>-1703338376</t>
  </si>
  <si>
    <t>906065234</t>
  </si>
  <si>
    <t>" m.č.211,208,209"</t>
  </si>
  <si>
    <t>840875902</t>
  </si>
  <si>
    <t>1001421320</t>
  </si>
  <si>
    <t>17531275</t>
  </si>
  <si>
    <t>(1,8+4,5)*3</t>
  </si>
  <si>
    <t>5,3*3</t>
  </si>
  <si>
    <t>-101662699</t>
  </si>
  <si>
    <t>(4,1+1,8+0,6)*2*1,1-0,9*2*1,1</t>
  </si>
  <si>
    <t>(4,94+2,55)*2*1,1-0,9*2*1,1</t>
  </si>
  <si>
    <t>-1939789763</t>
  </si>
  <si>
    <t>26,8+34,8</t>
  </si>
  <si>
    <t>Dodání a montáž dveřního interierového kování - viz T/9,T/10,T/11 (klika/klika)</t>
  </si>
  <si>
    <t>1306687061</t>
  </si>
  <si>
    <t>76661(R)</t>
  </si>
  <si>
    <t>Dodání a montáž dveřního interiérového kování - viz T/08 (koule/klika)</t>
  </si>
  <si>
    <t>1434518178</t>
  </si>
  <si>
    <t>2097416425</t>
  </si>
  <si>
    <t>" T/08, T/09,T/10,T/11 "</t>
  </si>
  <si>
    <t>1881714916</t>
  </si>
  <si>
    <t>-226116289</t>
  </si>
  <si>
    <t>1096681102</t>
  </si>
  <si>
    <t>-289338717</t>
  </si>
  <si>
    <t>919877033</t>
  </si>
  <si>
    <t>" II n.p. - m.č.208-212,215"</t>
  </si>
  <si>
    <t>29,78+20,48+3,64+15,33+21,16+12,07</t>
  </si>
  <si>
    <t>-496242248</t>
  </si>
  <si>
    <t>-702390758</t>
  </si>
  <si>
    <t>1096951547</t>
  </si>
  <si>
    <t>1038123511</t>
  </si>
  <si>
    <t>-813889058</t>
  </si>
  <si>
    <t>-207639582</t>
  </si>
  <si>
    <t>103*1,1 'Přepočtené koeficientem množství</t>
  </si>
  <si>
    <t>-1512236229</t>
  </si>
  <si>
    <t>102,26</t>
  </si>
  <si>
    <t>631649328</t>
  </si>
  <si>
    <t>(4,5+7,15)*2</t>
  </si>
  <si>
    <t>(4,44+4,5)*2</t>
  </si>
  <si>
    <t>(4,1+1,785+0,5)*2</t>
  </si>
  <si>
    <t>(4,01+3,7)*2</t>
  </si>
  <si>
    <t>(3,555+5,9)*2</t>
  </si>
  <si>
    <t>(4,44+2,55)*2</t>
  </si>
  <si>
    <t>-1859714581</t>
  </si>
  <si>
    <t>102,26*1,02 'Přepočtené koeficientem množství</t>
  </si>
  <si>
    <t>-1081036951</t>
  </si>
  <si>
    <t>-946668464</t>
  </si>
  <si>
    <t>371325272</t>
  </si>
  <si>
    <t>-940879675</t>
  </si>
  <si>
    <t>1587728384</t>
  </si>
  <si>
    <t>4,3*1,1 'Přepočtené koeficientem množství</t>
  </si>
  <si>
    <t>-1327619090</t>
  </si>
  <si>
    <t>1482145894</t>
  </si>
  <si>
    <t>0,2*0,9*4</t>
  </si>
  <si>
    <t>1047309573</t>
  </si>
  <si>
    <t>-1181070619</t>
  </si>
  <si>
    <t>-2048192636</t>
  </si>
  <si>
    <t>0,25*(2+1+2)*4</t>
  </si>
  <si>
    <t>783314201</t>
  </si>
  <si>
    <t>Základní antikorozní nátěr zámečnických konstrukcí jednonásobný syntetický standardní</t>
  </si>
  <si>
    <t>1616799464</t>
  </si>
  <si>
    <t>https://podminky.urs.cz/item/CS_URS_2024_01/783314201</t>
  </si>
  <si>
    <t>1001918395</t>
  </si>
  <si>
    <t>291223999</t>
  </si>
  <si>
    <t>1081317059</t>
  </si>
  <si>
    <t>(29,78+20,48+6,34+15,33+21,16+12,07)*0,6</t>
  </si>
  <si>
    <t>347*0,6</t>
  </si>
  <si>
    <t>-1688622397</t>
  </si>
  <si>
    <t>1922309552</t>
  </si>
  <si>
    <t>ROU2522 - Elektroinstalace slaboproud</t>
  </si>
  <si>
    <t>093215022018</t>
  </si>
  <si>
    <t>Elektromechanický zámek, kompletní sestava včetně montážního příslušenství, včetně skrytého, kabelového přechodu - montáž při výrobě dveří</t>
  </si>
  <si>
    <t>-1481299687</t>
  </si>
  <si>
    <t>1114010419T1</t>
  </si>
  <si>
    <t>Detektor pohybový, Sběrnicový PIR detektor pohybu</t>
  </si>
  <si>
    <t>328933435</t>
  </si>
  <si>
    <t>1141020419T1</t>
  </si>
  <si>
    <t>Sběrnicový přístup. modul s displ. klávesnicí a RFID</t>
  </si>
  <si>
    <t>1370219656</t>
  </si>
  <si>
    <t>1150020419T</t>
  </si>
  <si>
    <t>Bezdrátová siréna vnitřní do zásuvky</t>
  </si>
  <si>
    <t>-1143548283</t>
  </si>
  <si>
    <t>1159020419T1</t>
  </si>
  <si>
    <t>Sběrnicový kombinovaný detektor kouře a teplot</t>
  </si>
  <si>
    <t>-241949407</t>
  </si>
  <si>
    <t>140401</t>
  </si>
  <si>
    <t>Ústředna se zabudovaným 3G/LAN komunikátorem - 258 x 214 x 77</t>
  </si>
  <si>
    <t>-1641982839</t>
  </si>
  <si>
    <t>210860221R00</t>
  </si>
  <si>
    <t>Montáž kabelu ovládacího JYTY s Al laminovanou fólií, 2 x 1 mm, pevně uloženého</t>
  </si>
  <si>
    <t>-1896252218</t>
  </si>
  <si>
    <t>220711101R00</t>
  </si>
  <si>
    <t>Montáž poplachové ústředny 6 smyček, kat.III</t>
  </si>
  <si>
    <t>1610245605</t>
  </si>
  <si>
    <t>Položka je určena pro montáž drátové elektronické zabezpečovací signalizace. Položka obsahuje montáž komletního vybavení ústředny včetně napojení ka</t>
  </si>
  <si>
    <t>220711111R00</t>
  </si>
  <si>
    <t>Montáž klávesnice s LCD displejem</t>
  </si>
  <si>
    <t>-1462137227</t>
  </si>
  <si>
    <t>220711113R00</t>
  </si>
  <si>
    <t>Montáž bezúdržbového akumulátoru</t>
  </si>
  <si>
    <t>-792139607</t>
  </si>
  <si>
    <t>220711301R00</t>
  </si>
  <si>
    <t>Montáž detektoru</t>
  </si>
  <si>
    <t>-1465277608</t>
  </si>
  <si>
    <t>222280212R00</t>
  </si>
  <si>
    <t>Kabel EZS, EPS, DT do 7 mm v trubkách</t>
  </si>
  <si>
    <t>-2048785329</t>
  </si>
  <si>
    <t>222325302R00</t>
  </si>
  <si>
    <t>Programování ústředny, uvedení do provozu</t>
  </si>
  <si>
    <t>1180653377</t>
  </si>
  <si>
    <t>222325731R00</t>
  </si>
  <si>
    <t>Kódový zámek na připravené úchytné body</t>
  </si>
  <si>
    <t>-558485704</t>
  </si>
  <si>
    <t>34121550R</t>
  </si>
  <si>
    <t>kabel JYTY; sdělovací; pevné uložení vnitřní; Cu jádra holá; počet žil 2; jmen.prům.jádra 1,00 mm; teplota použití do 70 °C; barva pláště šedá</t>
  </si>
  <si>
    <t>-849377401</t>
  </si>
  <si>
    <t>37123010R</t>
  </si>
  <si>
    <t>kabel instalační 4 vodičový,nekroucený, průřez 2x0,8 + 2x0,5 mm, sdělovací, bílá barva, plášť PVC</t>
  </si>
  <si>
    <t>-1542510656</t>
  </si>
  <si>
    <t>371662010R</t>
  </si>
  <si>
    <t>poplachový systém napájecí zdroj akumulátor 12V/24 Ah</t>
  </si>
  <si>
    <t>-1069615190</t>
  </si>
  <si>
    <t>ROU2523 - VRN</t>
  </si>
  <si>
    <t>VRN - Vedlejší rozpočtové náklady</t>
  </si>
  <si>
    <t>Vedlejší rozpočtové náklady</t>
  </si>
  <si>
    <t>VRN1</t>
  </si>
  <si>
    <t>zařízení staveniště</t>
  </si>
  <si>
    <t>687608376</t>
  </si>
  <si>
    <t>VRN2</t>
  </si>
  <si>
    <t>kompletační činnost hlavního dodavatele stavby</t>
  </si>
  <si>
    <t>1811015115</t>
  </si>
  <si>
    <t>VRN3</t>
  </si>
  <si>
    <t>prověření polohy stáv. inž. sítí</t>
  </si>
  <si>
    <t>-1839972313</t>
  </si>
  <si>
    <t>VRN4</t>
  </si>
  <si>
    <t>dokumentace skutečného provedení stavby</t>
  </si>
  <si>
    <t>-274602891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</si>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</sst>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0271015" TargetMode="External" /><Relationship Id="rId2" Type="http://schemas.openxmlformats.org/officeDocument/2006/relationships/hyperlink" Target="https://podminky.urs.cz/item/CS_URS_2024_01/310271055" TargetMode="External" /><Relationship Id="rId3" Type="http://schemas.openxmlformats.org/officeDocument/2006/relationships/hyperlink" Target="https://podminky.urs.cz/item/CS_URS_2024_01/310271071" TargetMode="External" /><Relationship Id="rId4" Type="http://schemas.openxmlformats.org/officeDocument/2006/relationships/hyperlink" Target="https://podminky.urs.cz/item/CS_URS_2024_01/311272111" TargetMode="External" /><Relationship Id="rId5" Type="http://schemas.openxmlformats.org/officeDocument/2006/relationships/hyperlink" Target="https://podminky.urs.cz/item/CS_URS_2024_01/317142420" TargetMode="External" /><Relationship Id="rId6" Type="http://schemas.openxmlformats.org/officeDocument/2006/relationships/hyperlink" Target="https://podminky.urs.cz/item/CS_URS_2024_01/317234410" TargetMode="External" /><Relationship Id="rId7" Type="http://schemas.openxmlformats.org/officeDocument/2006/relationships/hyperlink" Target="https://podminky.urs.cz/item/CS_URS_2024_01/317944321" TargetMode="External" /><Relationship Id="rId8" Type="http://schemas.openxmlformats.org/officeDocument/2006/relationships/hyperlink" Target="https://podminky.urs.cz/item/CS_URS_2024_01/342272225" TargetMode="External" /><Relationship Id="rId9" Type="http://schemas.openxmlformats.org/officeDocument/2006/relationships/hyperlink" Target="https://podminky.urs.cz/item/CS_URS_2024_01/342272245" TargetMode="External" /><Relationship Id="rId10" Type="http://schemas.openxmlformats.org/officeDocument/2006/relationships/hyperlink" Target="https://podminky.urs.cz/item/CS_URS_2024_01/342291121" TargetMode="External" /><Relationship Id="rId11" Type="http://schemas.openxmlformats.org/officeDocument/2006/relationships/hyperlink" Target="https://podminky.urs.cz/item/CS_URS_2024_01/346244381" TargetMode="External" /><Relationship Id="rId12" Type="http://schemas.openxmlformats.org/officeDocument/2006/relationships/hyperlink" Target="https://podminky.urs.cz/item/CS_URS_2024_01/611131102" TargetMode="External" /><Relationship Id="rId13" Type="http://schemas.openxmlformats.org/officeDocument/2006/relationships/hyperlink" Target="https://podminky.urs.cz/item/CS_URS_2024_01/611131121" TargetMode="External" /><Relationship Id="rId14" Type="http://schemas.openxmlformats.org/officeDocument/2006/relationships/hyperlink" Target="https://podminky.urs.cz/item/CS_URS_2024_01/611142001" TargetMode="External" /><Relationship Id="rId15" Type="http://schemas.openxmlformats.org/officeDocument/2006/relationships/hyperlink" Target="https://podminky.urs.cz/item/CS_URS_2024_01/611325402" TargetMode="External" /><Relationship Id="rId16" Type="http://schemas.openxmlformats.org/officeDocument/2006/relationships/hyperlink" Target="https://podminky.urs.cz/item/CS_URS_2024_01/611325452" TargetMode="External" /><Relationship Id="rId17" Type="http://schemas.openxmlformats.org/officeDocument/2006/relationships/hyperlink" Target="https://podminky.urs.cz/item/CS_URS_2024_01/611341131" TargetMode="External" /><Relationship Id="rId18" Type="http://schemas.openxmlformats.org/officeDocument/2006/relationships/hyperlink" Target="https://podminky.urs.cz/item/CS_URS_2024_01/612131102" TargetMode="External" /><Relationship Id="rId19" Type="http://schemas.openxmlformats.org/officeDocument/2006/relationships/hyperlink" Target="https://podminky.urs.cz/item/CS_URS_2024_01/612131121" TargetMode="External" /><Relationship Id="rId20" Type="http://schemas.openxmlformats.org/officeDocument/2006/relationships/hyperlink" Target="https://podminky.urs.cz/item/CS_URS_2024_01/612135101" TargetMode="External" /><Relationship Id="rId21" Type="http://schemas.openxmlformats.org/officeDocument/2006/relationships/hyperlink" Target="https://podminky.urs.cz/item/CS_URS_2024_01/612142001" TargetMode="External" /><Relationship Id="rId22" Type="http://schemas.openxmlformats.org/officeDocument/2006/relationships/hyperlink" Target="https://podminky.urs.cz/item/CS_URS_2024_01/612325302" TargetMode="External" /><Relationship Id="rId23" Type="http://schemas.openxmlformats.org/officeDocument/2006/relationships/hyperlink" Target="https://podminky.urs.cz/item/CS_URS_2024_01/612325402" TargetMode="External" /><Relationship Id="rId24" Type="http://schemas.openxmlformats.org/officeDocument/2006/relationships/hyperlink" Target="https://podminky.urs.cz/item/CS_URS_2024_01/612325452" TargetMode="External" /><Relationship Id="rId25" Type="http://schemas.openxmlformats.org/officeDocument/2006/relationships/hyperlink" Target="https://podminky.urs.cz/item/CS_URS_2024_01/612341131" TargetMode="External" /><Relationship Id="rId26" Type="http://schemas.openxmlformats.org/officeDocument/2006/relationships/hyperlink" Target="https://podminky.urs.cz/item/CS_URS_2024_01/619991011" TargetMode="External" /><Relationship Id="rId27" Type="http://schemas.openxmlformats.org/officeDocument/2006/relationships/hyperlink" Target="https://podminky.urs.cz/item/CS_URS_2024_01/642942111" TargetMode="External" /><Relationship Id="rId28" Type="http://schemas.openxmlformats.org/officeDocument/2006/relationships/hyperlink" Target="https://podminky.urs.cz/item/CS_URS_2024_01/642944121" TargetMode="External" /><Relationship Id="rId29" Type="http://schemas.openxmlformats.org/officeDocument/2006/relationships/hyperlink" Target="https://podminky.urs.cz/item/CS_URS_2024_01/642944221" TargetMode="External" /><Relationship Id="rId30" Type="http://schemas.openxmlformats.org/officeDocument/2006/relationships/hyperlink" Target="https://podminky.urs.cz/item/CS_URS_2024_01/949101111" TargetMode="External" /><Relationship Id="rId31" Type="http://schemas.openxmlformats.org/officeDocument/2006/relationships/hyperlink" Target="https://podminky.urs.cz/item/CS_URS_2024_01/962031132" TargetMode="External" /><Relationship Id="rId32" Type="http://schemas.openxmlformats.org/officeDocument/2006/relationships/hyperlink" Target="https://podminky.urs.cz/item/CS_URS_2024_01/962032111" TargetMode="External" /><Relationship Id="rId33" Type="http://schemas.openxmlformats.org/officeDocument/2006/relationships/hyperlink" Target="https://podminky.urs.cz/item/CS_URS_2024_01/967031132" TargetMode="External" /><Relationship Id="rId34" Type="http://schemas.openxmlformats.org/officeDocument/2006/relationships/hyperlink" Target="https://podminky.urs.cz/item/CS_URS_2024_01/967031733" TargetMode="External" /><Relationship Id="rId35" Type="http://schemas.openxmlformats.org/officeDocument/2006/relationships/hyperlink" Target="https://podminky.urs.cz/item/CS_URS_2024_01/968072455" TargetMode="External" /><Relationship Id="rId36" Type="http://schemas.openxmlformats.org/officeDocument/2006/relationships/hyperlink" Target="https://podminky.urs.cz/item/CS_URS_2024_01/968072641" TargetMode="External" /><Relationship Id="rId37" Type="http://schemas.openxmlformats.org/officeDocument/2006/relationships/hyperlink" Target="https://podminky.urs.cz/item/CS_URS_2024_01/971033561" TargetMode="External" /><Relationship Id="rId38" Type="http://schemas.openxmlformats.org/officeDocument/2006/relationships/hyperlink" Target="https://podminky.urs.cz/item/CS_URS_2024_01/971033681" TargetMode="External" /><Relationship Id="rId39" Type="http://schemas.openxmlformats.org/officeDocument/2006/relationships/hyperlink" Target="https://podminky.urs.cz/item/CS_URS_2024_01/973031151" TargetMode="External" /><Relationship Id="rId40" Type="http://schemas.openxmlformats.org/officeDocument/2006/relationships/hyperlink" Target="https://podminky.urs.cz/item/CS_URS_2024_01/974031132" TargetMode="External" /><Relationship Id="rId41" Type="http://schemas.openxmlformats.org/officeDocument/2006/relationships/hyperlink" Target="https://podminky.urs.cz/item/CS_URS_2024_01/974031664" TargetMode="External" /><Relationship Id="rId42" Type="http://schemas.openxmlformats.org/officeDocument/2006/relationships/hyperlink" Target="https://podminky.urs.cz/item/CS_URS_2024_01/974042532" TargetMode="External" /><Relationship Id="rId43" Type="http://schemas.openxmlformats.org/officeDocument/2006/relationships/hyperlink" Target="https://podminky.urs.cz/item/CS_URS_2024_01/974042533" TargetMode="External" /><Relationship Id="rId44" Type="http://schemas.openxmlformats.org/officeDocument/2006/relationships/hyperlink" Target="https://podminky.urs.cz/item/CS_URS_2024_01/975043111" TargetMode="External" /><Relationship Id="rId45" Type="http://schemas.openxmlformats.org/officeDocument/2006/relationships/hyperlink" Target="https://podminky.urs.cz/item/CS_URS_2024_01/977151113" TargetMode="External" /><Relationship Id="rId46" Type="http://schemas.openxmlformats.org/officeDocument/2006/relationships/hyperlink" Target="https://podminky.urs.cz/item/CS_URS_2024_01/977211121" TargetMode="External" /><Relationship Id="rId47" Type="http://schemas.openxmlformats.org/officeDocument/2006/relationships/hyperlink" Target="https://podminky.urs.cz/item/CS_URS_2024_01/977311111" TargetMode="External" /><Relationship Id="rId48" Type="http://schemas.openxmlformats.org/officeDocument/2006/relationships/hyperlink" Target="https://podminky.urs.cz/item/CS_URS_2024_01/978011141" TargetMode="External" /><Relationship Id="rId49" Type="http://schemas.openxmlformats.org/officeDocument/2006/relationships/hyperlink" Target="https://podminky.urs.cz/item/CS_URS_2024_01/978013141" TargetMode="External" /><Relationship Id="rId50" Type="http://schemas.openxmlformats.org/officeDocument/2006/relationships/hyperlink" Target="https://podminky.urs.cz/item/CS_URS_2024_01/978059541" TargetMode="External" /><Relationship Id="rId51" Type="http://schemas.openxmlformats.org/officeDocument/2006/relationships/hyperlink" Target="https://podminky.urs.cz/item/CS_URS_2023_02/997006012" TargetMode="External" /><Relationship Id="rId52" Type="http://schemas.openxmlformats.org/officeDocument/2006/relationships/hyperlink" Target="https://podminky.urs.cz/item/CS_URS_2024_01/997013213" TargetMode="External" /><Relationship Id="rId53" Type="http://schemas.openxmlformats.org/officeDocument/2006/relationships/hyperlink" Target="https://podminky.urs.cz/item/CS_URS_2024_01/997013501" TargetMode="External" /><Relationship Id="rId54" Type="http://schemas.openxmlformats.org/officeDocument/2006/relationships/hyperlink" Target="https://podminky.urs.cz/item/CS_URS_2024_01/997013509" TargetMode="External" /><Relationship Id="rId55" Type="http://schemas.openxmlformats.org/officeDocument/2006/relationships/hyperlink" Target="https://podminky.urs.cz/item/CS_URS_2024_01/998018002" TargetMode="External" /><Relationship Id="rId56" Type="http://schemas.openxmlformats.org/officeDocument/2006/relationships/hyperlink" Target="https://podminky.urs.cz/item/CS_URS_2024_01/713131145" TargetMode="External" /><Relationship Id="rId57" Type="http://schemas.openxmlformats.org/officeDocument/2006/relationships/hyperlink" Target="https://podminky.urs.cz/item/CS_URS_2024_01/998713312" TargetMode="External" /><Relationship Id="rId58" Type="http://schemas.openxmlformats.org/officeDocument/2006/relationships/hyperlink" Target="https://podminky.urs.cz/item/CS_URS_2024_01/725110811" TargetMode="External" /><Relationship Id="rId59" Type="http://schemas.openxmlformats.org/officeDocument/2006/relationships/hyperlink" Target="https://podminky.urs.cz/item/CS_URS_2024_01/725130811" TargetMode="External" /><Relationship Id="rId60" Type="http://schemas.openxmlformats.org/officeDocument/2006/relationships/hyperlink" Target="https://podminky.urs.cz/item/CS_URS_2024_01/725210821" TargetMode="External" /><Relationship Id="rId61" Type="http://schemas.openxmlformats.org/officeDocument/2006/relationships/hyperlink" Target="https://podminky.urs.cz/item/CS_URS_2024_01/725820802" TargetMode="External" /><Relationship Id="rId62" Type="http://schemas.openxmlformats.org/officeDocument/2006/relationships/hyperlink" Target="https://podminky.urs.cz/item/CS_URS_2024_01/725860811" TargetMode="External" /><Relationship Id="rId63" Type="http://schemas.openxmlformats.org/officeDocument/2006/relationships/hyperlink" Target="https://podminky.urs.cz/item/CS_URS_2024_01/998735312" TargetMode="External" /><Relationship Id="rId64" Type="http://schemas.openxmlformats.org/officeDocument/2006/relationships/hyperlink" Target="https://podminky.urs.cz/item/CS_URS_2024_01/763111811" TargetMode="External" /><Relationship Id="rId65" Type="http://schemas.openxmlformats.org/officeDocument/2006/relationships/hyperlink" Target="https://podminky.urs.cz/item/CS_URS_2024_01/763113313" TargetMode="External" /><Relationship Id="rId66" Type="http://schemas.openxmlformats.org/officeDocument/2006/relationships/hyperlink" Target="https://podminky.urs.cz/item/CS_URS_2024_01/763121411" TargetMode="External" /><Relationship Id="rId67" Type="http://schemas.openxmlformats.org/officeDocument/2006/relationships/hyperlink" Target="https://podminky.urs.cz/item/CS_URS_2024_01/763131411" TargetMode="External" /><Relationship Id="rId68" Type="http://schemas.openxmlformats.org/officeDocument/2006/relationships/hyperlink" Target="https://podminky.urs.cz/item/CS_URS_2024_01/763131412" TargetMode="External" /><Relationship Id="rId69" Type="http://schemas.openxmlformats.org/officeDocument/2006/relationships/hyperlink" Target="https://podminky.urs.cz/item/CS_URS_2024_01/763131491" TargetMode="External" /><Relationship Id="rId70" Type="http://schemas.openxmlformats.org/officeDocument/2006/relationships/hyperlink" Target="https://podminky.urs.cz/item/CS_URS_2024_01/763131714" TargetMode="External" /><Relationship Id="rId71" Type="http://schemas.openxmlformats.org/officeDocument/2006/relationships/hyperlink" Target="https://podminky.urs.cz/item/CS_URS_2024_01/763131732" TargetMode="External" /><Relationship Id="rId72" Type="http://schemas.openxmlformats.org/officeDocument/2006/relationships/hyperlink" Target="https://podminky.urs.cz/item/CS_URS_2024_01/763131771" TargetMode="External" /><Relationship Id="rId73" Type="http://schemas.openxmlformats.org/officeDocument/2006/relationships/hyperlink" Target="https://podminky.urs.cz/item/CS_URS_2024_01/763164652" TargetMode="External" /><Relationship Id="rId74" Type="http://schemas.openxmlformats.org/officeDocument/2006/relationships/hyperlink" Target="https://podminky.urs.cz/item/CS_URS_2024_01/763431031" TargetMode="External" /><Relationship Id="rId75" Type="http://schemas.openxmlformats.org/officeDocument/2006/relationships/hyperlink" Target="https://podminky.urs.cz/item/CS_URS_2024_01/998763512" TargetMode="External" /><Relationship Id="rId76" Type="http://schemas.openxmlformats.org/officeDocument/2006/relationships/hyperlink" Target="https://podminky.urs.cz/item/CS_URS_2024_01/766411811" TargetMode="External" /><Relationship Id="rId77" Type="http://schemas.openxmlformats.org/officeDocument/2006/relationships/hyperlink" Target="https://podminky.urs.cz/item/CS_URS_2024_01/766411821" TargetMode="External" /><Relationship Id="rId78" Type="http://schemas.openxmlformats.org/officeDocument/2006/relationships/hyperlink" Target="https://podminky.urs.cz/item/CS_URS_2024_01/766411822" TargetMode="External" /><Relationship Id="rId79" Type="http://schemas.openxmlformats.org/officeDocument/2006/relationships/hyperlink" Target="https://podminky.urs.cz/item/CS_URS_2024_01/766660002" TargetMode="External" /><Relationship Id="rId80" Type="http://schemas.openxmlformats.org/officeDocument/2006/relationships/hyperlink" Target="https://podminky.urs.cz/item/CS_URS_2024_01/766660011" TargetMode="External" /><Relationship Id="rId81" Type="http://schemas.openxmlformats.org/officeDocument/2006/relationships/hyperlink" Target="https://podminky.urs.cz/item/CS_URS_2024_01/766695213" TargetMode="External" /><Relationship Id="rId82" Type="http://schemas.openxmlformats.org/officeDocument/2006/relationships/hyperlink" Target="https://podminky.urs.cz/item/CS_URS_2024_01/766695233" TargetMode="External" /><Relationship Id="rId83" Type="http://schemas.openxmlformats.org/officeDocument/2006/relationships/hyperlink" Target="https://podminky.urs.cz/item/CS_URS_2024_01/998766312" TargetMode="External" /><Relationship Id="rId84" Type="http://schemas.openxmlformats.org/officeDocument/2006/relationships/hyperlink" Target="https://podminky.urs.cz/item/CS_URS_2024_01/771111011" TargetMode="External" /><Relationship Id="rId85" Type="http://schemas.openxmlformats.org/officeDocument/2006/relationships/hyperlink" Target="https://podminky.urs.cz/item/CS_URS_2024_01/771121011" TargetMode="External" /><Relationship Id="rId86" Type="http://schemas.openxmlformats.org/officeDocument/2006/relationships/hyperlink" Target="https://podminky.urs.cz/item/CS_URS_2024_01/771151023" TargetMode="External" /><Relationship Id="rId87" Type="http://schemas.openxmlformats.org/officeDocument/2006/relationships/hyperlink" Target="https://podminky.urs.cz/item/CS_URS_2024_01/771161021" TargetMode="External" /><Relationship Id="rId88" Type="http://schemas.openxmlformats.org/officeDocument/2006/relationships/hyperlink" Target="https://podminky.urs.cz/item/CS_URS_2024_01/771474112" TargetMode="External" /><Relationship Id="rId89" Type="http://schemas.openxmlformats.org/officeDocument/2006/relationships/hyperlink" Target="https://podminky.urs.cz/item/CS_URS_2024_01/771571810" TargetMode="External" /><Relationship Id="rId90" Type="http://schemas.openxmlformats.org/officeDocument/2006/relationships/hyperlink" Target="https://podminky.urs.cz/item/CS_URS_2024_01/771574479" TargetMode="External" /><Relationship Id="rId91" Type="http://schemas.openxmlformats.org/officeDocument/2006/relationships/hyperlink" Target="https://podminky.urs.cz/item/CS_URS_2024_01/771577211" TargetMode="External" /><Relationship Id="rId92" Type="http://schemas.openxmlformats.org/officeDocument/2006/relationships/hyperlink" Target="https://podminky.urs.cz/item/CS_URS_2024_01/771591115" TargetMode="External" /><Relationship Id="rId93" Type="http://schemas.openxmlformats.org/officeDocument/2006/relationships/hyperlink" Target="https://podminky.urs.cz/item/CS_URS_2024_01/998771312" TargetMode="External" /><Relationship Id="rId94" Type="http://schemas.openxmlformats.org/officeDocument/2006/relationships/hyperlink" Target="https://podminky.urs.cz/item/CS_URS_2024_01/772423812" TargetMode="External" /><Relationship Id="rId95" Type="http://schemas.openxmlformats.org/officeDocument/2006/relationships/hyperlink" Target="https://podminky.urs.cz/item/CS_URS_2024_01/772524912" TargetMode="External" /><Relationship Id="rId96" Type="http://schemas.openxmlformats.org/officeDocument/2006/relationships/hyperlink" Target="https://podminky.urs.cz/item/CS_URS_2024_01/772591914" TargetMode="External" /><Relationship Id="rId97" Type="http://schemas.openxmlformats.org/officeDocument/2006/relationships/hyperlink" Target="https://podminky.urs.cz/item/CS_URS_2024_01/772591922" TargetMode="External" /><Relationship Id="rId98" Type="http://schemas.openxmlformats.org/officeDocument/2006/relationships/hyperlink" Target="https://podminky.urs.cz/item/CS_URS_2024_01/772591923" TargetMode="External" /><Relationship Id="rId99" Type="http://schemas.openxmlformats.org/officeDocument/2006/relationships/hyperlink" Target="https://podminky.urs.cz/item/CS_URS_2024_01/772991442" TargetMode="External" /><Relationship Id="rId100" Type="http://schemas.openxmlformats.org/officeDocument/2006/relationships/hyperlink" Target="https://podminky.urs.cz/item/CS_URS_2024_01/998772312" TargetMode="External" /><Relationship Id="rId101" Type="http://schemas.openxmlformats.org/officeDocument/2006/relationships/hyperlink" Target="https://podminky.urs.cz/item/CS_URS_2024_01/775411810" TargetMode="External" /><Relationship Id="rId102" Type="http://schemas.openxmlformats.org/officeDocument/2006/relationships/hyperlink" Target="https://podminky.urs.cz/item/CS_URS_2024_01/775413115" TargetMode="External" /><Relationship Id="rId103" Type="http://schemas.openxmlformats.org/officeDocument/2006/relationships/hyperlink" Target="https://podminky.urs.cz/item/CS_URS_2024_01/775510952" TargetMode="External" /><Relationship Id="rId104" Type="http://schemas.openxmlformats.org/officeDocument/2006/relationships/hyperlink" Target="https://podminky.urs.cz/item/CS_URS_2024_01/775521810" TargetMode="External" /><Relationship Id="rId105" Type="http://schemas.openxmlformats.org/officeDocument/2006/relationships/hyperlink" Target="https://podminky.urs.cz/item/CS_URS_2024_01/775591919" TargetMode="External" /><Relationship Id="rId106" Type="http://schemas.openxmlformats.org/officeDocument/2006/relationships/hyperlink" Target="https://podminky.urs.cz/item/CS_URS_2024_01/998775312" TargetMode="External" /><Relationship Id="rId107" Type="http://schemas.openxmlformats.org/officeDocument/2006/relationships/hyperlink" Target="https://podminky.urs.cz/item/CS_URS_2024_01/776111311" TargetMode="External" /><Relationship Id="rId108" Type="http://schemas.openxmlformats.org/officeDocument/2006/relationships/hyperlink" Target="https://podminky.urs.cz/item/CS_URS_2024_01/776121321" TargetMode="External" /><Relationship Id="rId109" Type="http://schemas.openxmlformats.org/officeDocument/2006/relationships/hyperlink" Target="https://podminky.urs.cz/item/CS_URS_2024_01/776131111" TargetMode="External" /><Relationship Id="rId110" Type="http://schemas.openxmlformats.org/officeDocument/2006/relationships/hyperlink" Target="https://podminky.urs.cz/item/CS_URS_2024_01/776201811" TargetMode="External" /><Relationship Id="rId111" Type="http://schemas.openxmlformats.org/officeDocument/2006/relationships/hyperlink" Target="https://podminky.urs.cz/item/CS_URS_2024_01/776231111" TargetMode="External" /><Relationship Id="rId112" Type="http://schemas.openxmlformats.org/officeDocument/2006/relationships/hyperlink" Target="https://podminky.urs.cz/item/CS_URS_2024_01/776410811" TargetMode="External" /><Relationship Id="rId113" Type="http://schemas.openxmlformats.org/officeDocument/2006/relationships/hyperlink" Target="https://podminky.urs.cz/item/CS_URS_2024_01/776411111" TargetMode="External" /><Relationship Id="rId114" Type="http://schemas.openxmlformats.org/officeDocument/2006/relationships/hyperlink" Target="https://podminky.urs.cz/item/CS_URS_2024_01/776991821" TargetMode="External" /><Relationship Id="rId115" Type="http://schemas.openxmlformats.org/officeDocument/2006/relationships/hyperlink" Target="https://podminky.urs.cz/item/CS_URS_2024_01/998776312" TargetMode="External" /><Relationship Id="rId116" Type="http://schemas.openxmlformats.org/officeDocument/2006/relationships/hyperlink" Target="https://podminky.urs.cz/item/CS_URS_2024_01/781121011" TargetMode="External" /><Relationship Id="rId117" Type="http://schemas.openxmlformats.org/officeDocument/2006/relationships/hyperlink" Target="https://podminky.urs.cz/item/CS_URS_2024_01/781472219" TargetMode="External" /><Relationship Id="rId118" Type="http://schemas.openxmlformats.org/officeDocument/2006/relationships/hyperlink" Target="https://podminky.urs.cz/item/CS_URS_2024_01/781492211" TargetMode="External" /><Relationship Id="rId119" Type="http://schemas.openxmlformats.org/officeDocument/2006/relationships/hyperlink" Target="https://podminky.urs.cz/item/CS_URS_2024_01/781495115" TargetMode="External" /><Relationship Id="rId120" Type="http://schemas.openxmlformats.org/officeDocument/2006/relationships/hyperlink" Target="https://podminky.urs.cz/item/CS_URS_2024_01/998781312" TargetMode="External" /><Relationship Id="rId121" Type="http://schemas.openxmlformats.org/officeDocument/2006/relationships/hyperlink" Target="https://podminky.urs.cz/item/CS_URS_2024_01/783101203" TargetMode="External" /><Relationship Id="rId122" Type="http://schemas.openxmlformats.org/officeDocument/2006/relationships/hyperlink" Target="https://podminky.urs.cz/item/CS_URS_2024_01/783114101" TargetMode="External" /><Relationship Id="rId123" Type="http://schemas.openxmlformats.org/officeDocument/2006/relationships/hyperlink" Target="https://podminky.urs.cz/item/CS_URS_2024_01/783118211" TargetMode="External" /><Relationship Id="rId124" Type="http://schemas.openxmlformats.org/officeDocument/2006/relationships/hyperlink" Target="https://podminky.urs.cz/item/CS_URS_2024_01/783301313" TargetMode="External" /><Relationship Id="rId125" Type="http://schemas.openxmlformats.org/officeDocument/2006/relationships/hyperlink" Target="https://podminky.urs.cz/item/CS_URS_2024_01/783306811" TargetMode="External" /><Relationship Id="rId126" Type="http://schemas.openxmlformats.org/officeDocument/2006/relationships/hyperlink" Target="https://podminky.urs.cz/item/CS_URS_2024_01/783314101" TargetMode="External" /><Relationship Id="rId127" Type="http://schemas.openxmlformats.org/officeDocument/2006/relationships/hyperlink" Target="https://podminky.urs.cz/item/CS_URS_2024_01/783315101" TargetMode="External" /><Relationship Id="rId128" Type="http://schemas.openxmlformats.org/officeDocument/2006/relationships/hyperlink" Target="https://podminky.urs.cz/item/CS_URS_2024_01/783317101" TargetMode="External" /><Relationship Id="rId129" Type="http://schemas.openxmlformats.org/officeDocument/2006/relationships/hyperlink" Target="https://podminky.urs.cz/item/CS_URS_2024_01/784121001" TargetMode="External" /><Relationship Id="rId130" Type="http://schemas.openxmlformats.org/officeDocument/2006/relationships/hyperlink" Target="https://podminky.urs.cz/item/CS_URS_2024_01/784121011" TargetMode="External" /><Relationship Id="rId131" Type="http://schemas.openxmlformats.org/officeDocument/2006/relationships/hyperlink" Target="https://podminky.urs.cz/item/CS_URS_2024_01/784211101" TargetMode="External" /><Relationship Id="rId13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611131102" TargetMode="External" /><Relationship Id="rId2" Type="http://schemas.openxmlformats.org/officeDocument/2006/relationships/hyperlink" Target="https://podminky.urs.cz/item/CS_URS_2024_01/611131121" TargetMode="External" /><Relationship Id="rId3" Type="http://schemas.openxmlformats.org/officeDocument/2006/relationships/hyperlink" Target="https://podminky.urs.cz/item/CS_URS_2024_01/611142001" TargetMode="External" /><Relationship Id="rId4" Type="http://schemas.openxmlformats.org/officeDocument/2006/relationships/hyperlink" Target="https://podminky.urs.cz/item/CS_URS_2024_01/611325402" TargetMode="External" /><Relationship Id="rId5" Type="http://schemas.openxmlformats.org/officeDocument/2006/relationships/hyperlink" Target="https://podminky.urs.cz/item/CS_URS_2024_01/611325452" TargetMode="External" /><Relationship Id="rId6" Type="http://schemas.openxmlformats.org/officeDocument/2006/relationships/hyperlink" Target="https://podminky.urs.cz/item/CS_URS_2024_01/611341131" TargetMode="External" /><Relationship Id="rId7" Type="http://schemas.openxmlformats.org/officeDocument/2006/relationships/hyperlink" Target="https://podminky.urs.cz/item/CS_URS_2024_01/612131102" TargetMode="External" /><Relationship Id="rId8" Type="http://schemas.openxmlformats.org/officeDocument/2006/relationships/hyperlink" Target="https://podminky.urs.cz/item/CS_URS_2024_01/612131121" TargetMode="External" /><Relationship Id="rId9" Type="http://schemas.openxmlformats.org/officeDocument/2006/relationships/hyperlink" Target="https://podminky.urs.cz/item/CS_URS_2024_01/612142001" TargetMode="External" /><Relationship Id="rId10" Type="http://schemas.openxmlformats.org/officeDocument/2006/relationships/hyperlink" Target="https://podminky.urs.cz/item/CS_URS_2024_01/612325402" TargetMode="External" /><Relationship Id="rId11" Type="http://schemas.openxmlformats.org/officeDocument/2006/relationships/hyperlink" Target="https://podminky.urs.cz/item/CS_URS_2024_01/612325452" TargetMode="External" /><Relationship Id="rId12" Type="http://schemas.openxmlformats.org/officeDocument/2006/relationships/hyperlink" Target="https://podminky.urs.cz/item/CS_URS_2024_01/612341131" TargetMode="External" /><Relationship Id="rId13" Type="http://schemas.openxmlformats.org/officeDocument/2006/relationships/hyperlink" Target="https://podminky.urs.cz/item/CS_URS_2024_01/642944121" TargetMode="External" /><Relationship Id="rId14" Type="http://schemas.openxmlformats.org/officeDocument/2006/relationships/hyperlink" Target="https://podminky.urs.cz/item/CS_URS_2024_01/949101111" TargetMode="External" /><Relationship Id="rId15" Type="http://schemas.openxmlformats.org/officeDocument/2006/relationships/hyperlink" Target="https://podminky.urs.cz/item/CS_URS_2024_01/968072455" TargetMode="External" /><Relationship Id="rId16" Type="http://schemas.openxmlformats.org/officeDocument/2006/relationships/hyperlink" Target="https://podminky.urs.cz/item/CS_URS_2024_01/974042533" TargetMode="External" /><Relationship Id="rId17" Type="http://schemas.openxmlformats.org/officeDocument/2006/relationships/hyperlink" Target="https://podminky.urs.cz/item/CS_URS_2024_01/977311111" TargetMode="External" /><Relationship Id="rId18" Type="http://schemas.openxmlformats.org/officeDocument/2006/relationships/hyperlink" Target="https://podminky.urs.cz/item/CS_URS_2024_01/978011141" TargetMode="External" /><Relationship Id="rId19" Type="http://schemas.openxmlformats.org/officeDocument/2006/relationships/hyperlink" Target="https://podminky.urs.cz/item/CS_URS_2024_01/978013141" TargetMode="External" /><Relationship Id="rId20" Type="http://schemas.openxmlformats.org/officeDocument/2006/relationships/hyperlink" Target="https://podminky.urs.cz/item/CS_URS_2024_01/978059541" TargetMode="External" /><Relationship Id="rId21" Type="http://schemas.openxmlformats.org/officeDocument/2006/relationships/hyperlink" Target="https://podminky.urs.cz/item/CS_URS_2023_02/997006012" TargetMode="External" /><Relationship Id="rId22" Type="http://schemas.openxmlformats.org/officeDocument/2006/relationships/hyperlink" Target="https://podminky.urs.cz/item/CS_URS_2024_01/997013213" TargetMode="External" /><Relationship Id="rId23" Type="http://schemas.openxmlformats.org/officeDocument/2006/relationships/hyperlink" Target="https://podminky.urs.cz/item/CS_URS_2024_01/997013501" TargetMode="External" /><Relationship Id="rId24" Type="http://schemas.openxmlformats.org/officeDocument/2006/relationships/hyperlink" Target="https://podminky.urs.cz/item/CS_URS_2024_01/997013509" TargetMode="External" /><Relationship Id="rId25" Type="http://schemas.openxmlformats.org/officeDocument/2006/relationships/hyperlink" Target="https://podminky.urs.cz/item/CS_URS_2024_01/997013631" TargetMode="External" /><Relationship Id="rId26" Type="http://schemas.openxmlformats.org/officeDocument/2006/relationships/hyperlink" Target="https://podminky.urs.cz/item/CS_URS_2024_01/998018002" TargetMode="External" /><Relationship Id="rId27" Type="http://schemas.openxmlformats.org/officeDocument/2006/relationships/hyperlink" Target="https://podminky.urs.cz/item/CS_URS_2024_01/725210821" TargetMode="External" /><Relationship Id="rId28" Type="http://schemas.openxmlformats.org/officeDocument/2006/relationships/hyperlink" Target="https://podminky.urs.cz/item/CS_URS_2024_01/725820802" TargetMode="External" /><Relationship Id="rId29" Type="http://schemas.openxmlformats.org/officeDocument/2006/relationships/hyperlink" Target="https://podminky.urs.cz/item/CS_URS_2024_01/725860811" TargetMode="External" /><Relationship Id="rId30" Type="http://schemas.openxmlformats.org/officeDocument/2006/relationships/hyperlink" Target="https://podminky.urs.cz/item/CS_URS_2024_01/766411811" TargetMode="External" /><Relationship Id="rId31" Type="http://schemas.openxmlformats.org/officeDocument/2006/relationships/hyperlink" Target="https://podminky.urs.cz/item/CS_URS_2024_01/766411821" TargetMode="External" /><Relationship Id="rId32" Type="http://schemas.openxmlformats.org/officeDocument/2006/relationships/hyperlink" Target="https://podminky.urs.cz/item/CS_URS_2024_01/766411822" TargetMode="External" /><Relationship Id="rId33" Type="http://schemas.openxmlformats.org/officeDocument/2006/relationships/hyperlink" Target="https://podminky.urs.cz/item/CS_URS_2024_01/766660002" TargetMode="External" /><Relationship Id="rId34" Type="http://schemas.openxmlformats.org/officeDocument/2006/relationships/hyperlink" Target="https://podminky.urs.cz/item/CS_URS_2024_01/766695213" TargetMode="External" /><Relationship Id="rId35" Type="http://schemas.openxmlformats.org/officeDocument/2006/relationships/hyperlink" Target="https://podminky.urs.cz/item/CS_URS_2024_01/998766312" TargetMode="External" /><Relationship Id="rId36" Type="http://schemas.openxmlformats.org/officeDocument/2006/relationships/hyperlink" Target="https://podminky.urs.cz/item/CS_URS_2024_01/776111311" TargetMode="External" /><Relationship Id="rId37" Type="http://schemas.openxmlformats.org/officeDocument/2006/relationships/hyperlink" Target="https://podminky.urs.cz/item/CS_URS_2024_01/776121321" TargetMode="External" /><Relationship Id="rId38" Type="http://schemas.openxmlformats.org/officeDocument/2006/relationships/hyperlink" Target="https://podminky.urs.cz/item/CS_URS_2024_01/776131111" TargetMode="External" /><Relationship Id="rId39" Type="http://schemas.openxmlformats.org/officeDocument/2006/relationships/hyperlink" Target="https://podminky.urs.cz/item/CS_URS_2024_01/776201811" TargetMode="External" /><Relationship Id="rId40" Type="http://schemas.openxmlformats.org/officeDocument/2006/relationships/hyperlink" Target="https://podminky.urs.cz/item/CS_URS_2024_01/776231111" TargetMode="External" /><Relationship Id="rId41" Type="http://schemas.openxmlformats.org/officeDocument/2006/relationships/hyperlink" Target="https://podminky.urs.cz/item/CS_URS_2024_01/776410811" TargetMode="External" /><Relationship Id="rId42" Type="http://schemas.openxmlformats.org/officeDocument/2006/relationships/hyperlink" Target="https://podminky.urs.cz/item/CS_URS_2024_01/776411111" TargetMode="External" /><Relationship Id="rId43" Type="http://schemas.openxmlformats.org/officeDocument/2006/relationships/hyperlink" Target="https://podminky.urs.cz/item/CS_URS_2024_01/776991821" TargetMode="External" /><Relationship Id="rId44" Type="http://schemas.openxmlformats.org/officeDocument/2006/relationships/hyperlink" Target="https://podminky.urs.cz/item/CS_URS_2024_01/998776312" TargetMode="External" /><Relationship Id="rId45" Type="http://schemas.openxmlformats.org/officeDocument/2006/relationships/hyperlink" Target="https://podminky.urs.cz/item/CS_URS_2024_01/781121011" TargetMode="External" /><Relationship Id="rId46" Type="http://schemas.openxmlformats.org/officeDocument/2006/relationships/hyperlink" Target="https://podminky.urs.cz/item/CS_URS_2024_01/781472219" TargetMode="External" /><Relationship Id="rId47" Type="http://schemas.openxmlformats.org/officeDocument/2006/relationships/hyperlink" Target="https://podminky.urs.cz/item/CS_URS_2024_01/998781312" TargetMode="External" /><Relationship Id="rId48" Type="http://schemas.openxmlformats.org/officeDocument/2006/relationships/hyperlink" Target="https://podminky.urs.cz/item/CS_URS_2024_01/783101203" TargetMode="External" /><Relationship Id="rId49" Type="http://schemas.openxmlformats.org/officeDocument/2006/relationships/hyperlink" Target="https://podminky.urs.cz/item/CS_URS_2024_01/783114101" TargetMode="External" /><Relationship Id="rId50" Type="http://schemas.openxmlformats.org/officeDocument/2006/relationships/hyperlink" Target="https://podminky.urs.cz/item/CS_URS_2024_01/783118211" TargetMode="External" /><Relationship Id="rId51" Type="http://schemas.openxmlformats.org/officeDocument/2006/relationships/hyperlink" Target="https://podminky.urs.cz/item/CS_URS_2024_01/783301313" TargetMode="External" /><Relationship Id="rId52" Type="http://schemas.openxmlformats.org/officeDocument/2006/relationships/hyperlink" Target="https://podminky.urs.cz/item/CS_URS_2024_01/783314201" TargetMode="External" /><Relationship Id="rId53" Type="http://schemas.openxmlformats.org/officeDocument/2006/relationships/hyperlink" Target="https://podminky.urs.cz/item/CS_URS_2024_01/783315101" TargetMode="External" /><Relationship Id="rId54" Type="http://schemas.openxmlformats.org/officeDocument/2006/relationships/hyperlink" Target="https://podminky.urs.cz/item/CS_URS_2024_01/783317101" TargetMode="External" /><Relationship Id="rId55" Type="http://schemas.openxmlformats.org/officeDocument/2006/relationships/hyperlink" Target="https://podminky.urs.cz/item/CS_URS_2024_01/784121001" TargetMode="External" /><Relationship Id="rId56" Type="http://schemas.openxmlformats.org/officeDocument/2006/relationships/hyperlink" Target="https://podminky.urs.cz/item/CS_URS_2024_01/784121011" TargetMode="External" /><Relationship Id="rId57" Type="http://schemas.openxmlformats.org/officeDocument/2006/relationships/hyperlink" Target="https://podminky.urs.cz/item/CS_URS_2024_01/784211101" TargetMode="External" /><Relationship Id="rId5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ROU25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ZUŠ Šternberk, modernizace odborných učeben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Šternberk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22. 3. 2024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Šternberk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Studio Zlamal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ROUND(AG55+AG60,2)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ROUND(AS55+AS60,2)</f>
        <v>0</v>
      </c>
      <c r="AT54" s="109">
        <f>ROUND(SUM(AV54:AW54),2)</f>
        <v>0</v>
      </c>
      <c r="AU54" s="110">
        <f>ROUND(AU55+AU60,5)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ROUND(AZ55+AZ60,2)</f>
        <v>0</v>
      </c>
      <c r="BA54" s="109">
        <f>ROUND(BA55+BA60,2)</f>
        <v>0</v>
      </c>
      <c r="BB54" s="109">
        <f>ROUND(BB55+BB60,2)</f>
        <v>0</v>
      </c>
      <c r="BC54" s="109">
        <f>ROUND(BC55+BC60,2)</f>
        <v>0</v>
      </c>
      <c r="BD54" s="111">
        <f>ROUND(BD55+BD60,2)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7"/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ROUND(SUM(AG56:AG59),2)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78</v>
      </c>
      <c r="AR55" s="121"/>
      <c r="AS55" s="122">
        <f>ROUND(SUM(AS56:AS59),2)</f>
        <v>0</v>
      </c>
      <c r="AT55" s="123">
        <f>ROUND(SUM(AV55:AW55),2)</f>
        <v>0</v>
      </c>
      <c r="AU55" s="124">
        <f>ROUND(SUM(AU56:AU59),5)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ROUND(SUM(AZ56:AZ59),2)</f>
        <v>0</v>
      </c>
      <c r="BA55" s="123">
        <f>ROUND(SUM(BA56:BA59),2)</f>
        <v>0</v>
      </c>
      <c r="BB55" s="123">
        <f>ROUND(SUM(BB56:BB59),2)</f>
        <v>0</v>
      </c>
      <c r="BC55" s="123">
        <f>ROUND(SUM(BC56:BC59),2)</f>
        <v>0</v>
      </c>
      <c r="BD55" s="125">
        <f>ROUND(SUM(BD56:BD59),2)</f>
        <v>0</v>
      </c>
      <c r="BE55" s="7"/>
      <c r="BS55" s="126" t="s">
        <v>71</v>
      </c>
      <c r="BT55" s="126" t="s">
        <v>79</v>
      </c>
      <c r="BU55" s="126" t="s">
        <v>73</v>
      </c>
      <c r="BV55" s="126" t="s">
        <v>74</v>
      </c>
      <c r="BW55" s="126" t="s">
        <v>80</v>
      </c>
      <c r="BX55" s="126" t="s">
        <v>5</v>
      </c>
      <c r="CL55" s="126" t="s">
        <v>19</v>
      </c>
      <c r="CM55" s="126" t="s">
        <v>81</v>
      </c>
    </row>
    <row r="56" s="4" customFormat="1" ht="16.5" customHeight="1">
      <c r="A56" s="127" t="s">
        <v>82</v>
      </c>
      <c r="B56" s="66"/>
      <c r="C56" s="128"/>
      <c r="D56" s="128"/>
      <c r="E56" s="129" t="s">
        <v>83</v>
      </c>
      <c r="F56" s="129"/>
      <c r="G56" s="129"/>
      <c r="H56" s="129"/>
      <c r="I56" s="129"/>
      <c r="J56" s="128"/>
      <c r="K56" s="129" t="s">
        <v>84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'ROU2511 - Stavební část'!J32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85</v>
      </c>
      <c r="AR56" s="68"/>
      <c r="AS56" s="132">
        <v>0</v>
      </c>
      <c r="AT56" s="133">
        <f>ROUND(SUM(AV56:AW56),2)</f>
        <v>0</v>
      </c>
      <c r="AU56" s="134">
        <f>'ROU2511 - Stavební část'!P109</f>
        <v>0</v>
      </c>
      <c r="AV56" s="133">
        <f>'ROU2511 - Stavební část'!J35</f>
        <v>0</v>
      </c>
      <c r="AW56" s="133">
        <f>'ROU2511 - Stavební část'!J36</f>
        <v>0</v>
      </c>
      <c r="AX56" s="133">
        <f>'ROU2511 - Stavební část'!J37</f>
        <v>0</v>
      </c>
      <c r="AY56" s="133">
        <f>'ROU2511 - Stavební část'!J38</f>
        <v>0</v>
      </c>
      <c r="AZ56" s="133">
        <f>'ROU2511 - Stavební část'!F35</f>
        <v>0</v>
      </c>
      <c r="BA56" s="133">
        <f>'ROU2511 - Stavební část'!F36</f>
        <v>0</v>
      </c>
      <c r="BB56" s="133">
        <f>'ROU2511 - Stavební část'!F37</f>
        <v>0</v>
      </c>
      <c r="BC56" s="133">
        <f>'ROU2511 - Stavební část'!F38</f>
        <v>0</v>
      </c>
      <c r="BD56" s="135">
        <f>'ROU2511 - Stavební část'!F39</f>
        <v>0</v>
      </c>
      <c r="BE56" s="4"/>
      <c r="BT56" s="136" t="s">
        <v>81</v>
      </c>
      <c r="BV56" s="136" t="s">
        <v>74</v>
      </c>
      <c r="BW56" s="136" t="s">
        <v>86</v>
      </c>
      <c r="BX56" s="136" t="s">
        <v>80</v>
      </c>
      <c r="CL56" s="136" t="s">
        <v>19</v>
      </c>
    </row>
    <row r="57" s="4" customFormat="1" ht="16.5" customHeight="1">
      <c r="A57" s="127" t="s">
        <v>82</v>
      </c>
      <c r="B57" s="66"/>
      <c r="C57" s="128"/>
      <c r="D57" s="128"/>
      <c r="E57" s="129" t="s">
        <v>87</v>
      </c>
      <c r="F57" s="129"/>
      <c r="G57" s="129"/>
      <c r="H57" s="129"/>
      <c r="I57" s="129"/>
      <c r="J57" s="128"/>
      <c r="K57" s="129" t="s">
        <v>88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'ROU2512 - Zdravotechnika'!J32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85</v>
      </c>
      <c r="AR57" s="68"/>
      <c r="AS57" s="132">
        <v>0</v>
      </c>
      <c r="AT57" s="133">
        <f>ROUND(SUM(AV57:AW57),2)</f>
        <v>0</v>
      </c>
      <c r="AU57" s="134">
        <f>'ROU2512 - Zdravotechnika'!P92</f>
        <v>0</v>
      </c>
      <c r="AV57" s="133">
        <f>'ROU2512 - Zdravotechnika'!J35</f>
        <v>0</v>
      </c>
      <c r="AW57" s="133">
        <f>'ROU2512 - Zdravotechnika'!J36</f>
        <v>0</v>
      </c>
      <c r="AX57" s="133">
        <f>'ROU2512 - Zdravotechnika'!J37</f>
        <v>0</v>
      </c>
      <c r="AY57" s="133">
        <f>'ROU2512 - Zdravotechnika'!J38</f>
        <v>0</v>
      </c>
      <c r="AZ57" s="133">
        <f>'ROU2512 - Zdravotechnika'!F35</f>
        <v>0</v>
      </c>
      <c r="BA57" s="133">
        <f>'ROU2512 - Zdravotechnika'!F36</f>
        <v>0</v>
      </c>
      <c r="BB57" s="133">
        <f>'ROU2512 - Zdravotechnika'!F37</f>
        <v>0</v>
      </c>
      <c r="BC57" s="133">
        <f>'ROU2512 - Zdravotechnika'!F38</f>
        <v>0</v>
      </c>
      <c r="BD57" s="135">
        <f>'ROU2512 - Zdravotechnika'!F39</f>
        <v>0</v>
      </c>
      <c r="BE57" s="4"/>
      <c r="BT57" s="136" t="s">
        <v>81</v>
      </c>
      <c r="BV57" s="136" t="s">
        <v>74</v>
      </c>
      <c r="BW57" s="136" t="s">
        <v>89</v>
      </c>
      <c r="BX57" s="136" t="s">
        <v>80</v>
      </c>
      <c r="CL57" s="136" t="s">
        <v>19</v>
      </c>
    </row>
    <row r="58" s="4" customFormat="1" ht="16.5" customHeight="1">
      <c r="A58" s="127" t="s">
        <v>82</v>
      </c>
      <c r="B58" s="66"/>
      <c r="C58" s="128"/>
      <c r="D58" s="128"/>
      <c r="E58" s="129" t="s">
        <v>90</v>
      </c>
      <c r="F58" s="129"/>
      <c r="G58" s="129"/>
      <c r="H58" s="129"/>
      <c r="I58" s="129"/>
      <c r="J58" s="128"/>
      <c r="K58" s="129" t="s">
        <v>91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'ROU2513 - Vzduchotechnika'!J32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85</v>
      </c>
      <c r="AR58" s="68"/>
      <c r="AS58" s="132">
        <v>0</v>
      </c>
      <c r="AT58" s="133">
        <f>ROUND(SUM(AV58:AW58),2)</f>
        <v>0</v>
      </c>
      <c r="AU58" s="134">
        <f>'ROU2513 - Vzduchotechnika'!P94</f>
        <v>0</v>
      </c>
      <c r="AV58" s="133">
        <f>'ROU2513 - Vzduchotechnika'!J35</f>
        <v>0</v>
      </c>
      <c r="AW58" s="133">
        <f>'ROU2513 - Vzduchotechnika'!J36</f>
        <v>0</v>
      </c>
      <c r="AX58" s="133">
        <f>'ROU2513 - Vzduchotechnika'!J37</f>
        <v>0</v>
      </c>
      <c r="AY58" s="133">
        <f>'ROU2513 - Vzduchotechnika'!J38</f>
        <v>0</v>
      </c>
      <c r="AZ58" s="133">
        <f>'ROU2513 - Vzduchotechnika'!F35</f>
        <v>0</v>
      </c>
      <c r="BA58" s="133">
        <f>'ROU2513 - Vzduchotechnika'!F36</f>
        <v>0</v>
      </c>
      <c r="BB58" s="133">
        <f>'ROU2513 - Vzduchotechnika'!F37</f>
        <v>0</v>
      </c>
      <c r="BC58" s="133">
        <f>'ROU2513 - Vzduchotechnika'!F38</f>
        <v>0</v>
      </c>
      <c r="BD58" s="135">
        <f>'ROU2513 - Vzduchotechnika'!F39</f>
        <v>0</v>
      </c>
      <c r="BE58" s="4"/>
      <c r="BT58" s="136" t="s">
        <v>81</v>
      </c>
      <c r="BV58" s="136" t="s">
        <v>74</v>
      </c>
      <c r="BW58" s="136" t="s">
        <v>92</v>
      </c>
      <c r="BX58" s="136" t="s">
        <v>80</v>
      </c>
      <c r="CL58" s="136" t="s">
        <v>19</v>
      </c>
    </row>
    <row r="59" s="4" customFormat="1" ht="16.5" customHeight="1">
      <c r="A59" s="127" t="s">
        <v>82</v>
      </c>
      <c r="B59" s="66"/>
      <c r="C59" s="128"/>
      <c r="D59" s="128"/>
      <c r="E59" s="129" t="s">
        <v>93</v>
      </c>
      <c r="F59" s="129"/>
      <c r="G59" s="129"/>
      <c r="H59" s="129"/>
      <c r="I59" s="129"/>
      <c r="J59" s="128"/>
      <c r="K59" s="129" t="s">
        <v>94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'ROU2514 - Elektroinstalac...'!J32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85</v>
      </c>
      <c r="AR59" s="68"/>
      <c r="AS59" s="132">
        <v>0</v>
      </c>
      <c r="AT59" s="133">
        <f>ROUND(SUM(AV59:AW59),2)</f>
        <v>0</v>
      </c>
      <c r="AU59" s="134">
        <f>'ROU2514 - Elektroinstalac...'!P93</f>
        <v>0</v>
      </c>
      <c r="AV59" s="133">
        <f>'ROU2514 - Elektroinstalac...'!J35</f>
        <v>0</v>
      </c>
      <c r="AW59" s="133">
        <f>'ROU2514 - Elektroinstalac...'!J36</f>
        <v>0</v>
      </c>
      <c r="AX59" s="133">
        <f>'ROU2514 - Elektroinstalac...'!J37</f>
        <v>0</v>
      </c>
      <c r="AY59" s="133">
        <f>'ROU2514 - Elektroinstalac...'!J38</f>
        <v>0</v>
      </c>
      <c r="AZ59" s="133">
        <f>'ROU2514 - Elektroinstalac...'!F35</f>
        <v>0</v>
      </c>
      <c r="BA59" s="133">
        <f>'ROU2514 - Elektroinstalac...'!F36</f>
        <v>0</v>
      </c>
      <c r="BB59" s="133">
        <f>'ROU2514 - Elektroinstalac...'!F37</f>
        <v>0</v>
      </c>
      <c r="BC59" s="133">
        <f>'ROU2514 - Elektroinstalac...'!F38</f>
        <v>0</v>
      </c>
      <c r="BD59" s="135">
        <f>'ROU2514 - Elektroinstalac...'!F39</f>
        <v>0</v>
      </c>
      <c r="BE59" s="4"/>
      <c r="BT59" s="136" t="s">
        <v>81</v>
      </c>
      <c r="BV59" s="136" t="s">
        <v>74</v>
      </c>
      <c r="BW59" s="136" t="s">
        <v>95</v>
      </c>
      <c r="BX59" s="136" t="s">
        <v>80</v>
      </c>
      <c r="CL59" s="136" t="s">
        <v>19</v>
      </c>
    </row>
    <row r="60" s="7" customFormat="1" ht="16.5" customHeight="1">
      <c r="A60" s="7"/>
      <c r="B60" s="114"/>
      <c r="C60" s="115"/>
      <c r="D60" s="116" t="s">
        <v>96</v>
      </c>
      <c r="E60" s="116"/>
      <c r="F60" s="116"/>
      <c r="G60" s="116"/>
      <c r="H60" s="116"/>
      <c r="I60" s="117"/>
      <c r="J60" s="116" t="s">
        <v>97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ROUND(SUM(AG61:AG63),2)</f>
        <v>0</v>
      </c>
      <c r="AH60" s="117"/>
      <c r="AI60" s="117"/>
      <c r="AJ60" s="117"/>
      <c r="AK60" s="117"/>
      <c r="AL60" s="117"/>
      <c r="AM60" s="117"/>
      <c r="AN60" s="119">
        <f>SUM(AG60,AT60)</f>
        <v>0</v>
      </c>
      <c r="AO60" s="117"/>
      <c r="AP60" s="117"/>
      <c r="AQ60" s="120" t="s">
        <v>78</v>
      </c>
      <c r="AR60" s="121"/>
      <c r="AS60" s="122">
        <f>ROUND(SUM(AS61:AS63),2)</f>
        <v>0</v>
      </c>
      <c r="AT60" s="123">
        <f>ROUND(SUM(AV60:AW60),2)</f>
        <v>0</v>
      </c>
      <c r="AU60" s="124">
        <f>ROUND(SUM(AU61:AU63),5)</f>
        <v>0</v>
      </c>
      <c r="AV60" s="123">
        <f>ROUND(AZ60*L29,2)</f>
        <v>0</v>
      </c>
      <c r="AW60" s="123">
        <f>ROUND(BA60*L30,2)</f>
        <v>0</v>
      </c>
      <c r="AX60" s="123">
        <f>ROUND(BB60*L29,2)</f>
        <v>0</v>
      </c>
      <c r="AY60" s="123">
        <f>ROUND(BC60*L30,2)</f>
        <v>0</v>
      </c>
      <c r="AZ60" s="123">
        <f>ROUND(SUM(AZ61:AZ63),2)</f>
        <v>0</v>
      </c>
      <c r="BA60" s="123">
        <f>ROUND(SUM(BA61:BA63),2)</f>
        <v>0</v>
      </c>
      <c r="BB60" s="123">
        <f>ROUND(SUM(BB61:BB63),2)</f>
        <v>0</v>
      </c>
      <c r="BC60" s="123">
        <f>ROUND(SUM(BC61:BC63),2)</f>
        <v>0</v>
      </c>
      <c r="BD60" s="125">
        <f>ROUND(SUM(BD61:BD63),2)</f>
        <v>0</v>
      </c>
      <c r="BE60" s="7"/>
      <c r="BS60" s="126" t="s">
        <v>71</v>
      </c>
      <c r="BT60" s="126" t="s">
        <v>79</v>
      </c>
      <c r="BU60" s="126" t="s">
        <v>73</v>
      </c>
      <c r="BV60" s="126" t="s">
        <v>74</v>
      </c>
      <c r="BW60" s="126" t="s">
        <v>98</v>
      </c>
      <c r="BX60" s="126" t="s">
        <v>5</v>
      </c>
      <c r="CL60" s="126" t="s">
        <v>19</v>
      </c>
      <c r="CM60" s="126" t="s">
        <v>81</v>
      </c>
    </row>
    <row r="61" s="4" customFormat="1" ht="16.5" customHeight="1">
      <c r="A61" s="127" t="s">
        <v>82</v>
      </c>
      <c r="B61" s="66"/>
      <c r="C61" s="128"/>
      <c r="D61" s="128"/>
      <c r="E61" s="129" t="s">
        <v>99</v>
      </c>
      <c r="F61" s="129"/>
      <c r="G61" s="129"/>
      <c r="H61" s="129"/>
      <c r="I61" s="129"/>
      <c r="J61" s="128"/>
      <c r="K61" s="129" t="s">
        <v>84</v>
      </c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30">
        <f>'ROU2521 - Stavební část'!J32</f>
        <v>0</v>
      </c>
      <c r="AH61" s="128"/>
      <c r="AI61" s="128"/>
      <c r="AJ61" s="128"/>
      <c r="AK61" s="128"/>
      <c r="AL61" s="128"/>
      <c r="AM61" s="128"/>
      <c r="AN61" s="130">
        <f>SUM(AG61,AT61)</f>
        <v>0</v>
      </c>
      <c r="AO61" s="128"/>
      <c r="AP61" s="128"/>
      <c r="AQ61" s="131" t="s">
        <v>85</v>
      </c>
      <c r="AR61" s="68"/>
      <c r="AS61" s="132">
        <v>0</v>
      </c>
      <c r="AT61" s="133">
        <f>ROUND(SUM(AV61:AW61),2)</f>
        <v>0</v>
      </c>
      <c r="AU61" s="134">
        <f>'ROU2521 - Stavební část'!P98</f>
        <v>0</v>
      </c>
      <c r="AV61" s="133">
        <f>'ROU2521 - Stavební část'!J35</f>
        <v>0</v>
      </c>
      <c r="AW61" s="133">
        <f>'ROU2521 - Stavební část'!J36</f>
        <v>0</v>
      </c>
      <c r="AX61" s="133">
        <f>'ROU2521 - Stavební část'!J37</f>
        <v>0</v>
      </c>
      <c r="AY61" s="133">
        <f>'ROU2521 - Stavební část'!J38</f>
        <v>0</v>
      </c>
      <c r="AZ61" s="133">
        <f>'ROU2521 - Stavební část'!F35</f>
        <v>0</v>
      </c>
      <c r="BA61" s="133">
        <f>'ROU2521 - Stavební část'!F36</f>
        <v>0</v>
      </c>
      <c r="BB61" s="133">
        <f>'ROU2521 - Stavební část'!F37</f>
        <v>0</v>
      </c>
      <c r="BC61" s="133">
        <f>'ROU2521 - Stavební část'!F38</f>
        <v>0</v>
      </c>
      <c r="BD61" s="135">
        <f>'ROU2521 - Stavební část'!F39</f>
        <v>0</v>
      </c>
      <c r="BE61" s="4"/>
      <c r="BT61" s="136" t="s">
        <v>81</v>
      </c>
      <c r="BV61" s="136" t="s">
        <v>74</v>
      </c>
      <c r="BW61" s="136" t="s">
        <v>100</v>
      </c>
      <c r="BX61" s="136" t="s">
        <v>98</v>
      </c>
      <c r="CL61" s="136" t="s">
        <v>19</v>
      </c>
    </row>
    <row r="62" s="4" customFormat="1" ht="16.5" customHeight="1">
      <c r="A62" s="127" t="s">
        <v>82</v>
      </c>
      <c r="B62" s="66"/>
      <c r="C62" s="128"/>
      <c r="D62" s="128"/>
      <c r="E62" s="129" t="s">
        <v>101</v>
      </c>
      <c r="F62" s="129"/>
      <c r="G62" s="129"/>
      <c r="H62" s="129"/>
      <c r="I62" s="129"/>
      <c r="J62" s="128"/>
      <c r="K62" s="129" t="s">
        <v>94</v>
      </c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30">
        <f>'ROU2522 - Elektroinstalac...'!J32</f>
        <v>0</v>
      </c>
      <c r="AH62" s="128"/>
      <c r="AI62" s="128"/>
      <c r="AJ62" s="128"/>
      <c r="AK62" s="128"/>
      <c r="AL62" s="128"/>
      <c r="AM62" s="128"/>
      <c r="AN62" s="130">
        <f>SUM(AG62,AT62)</f>
        <v>0</v>
      </c>
      <c r="AO62" s="128"/>
      <c r="AP62" s="128"/>
      <c r="AQ62" s="131" t="s">
        <v>85</v>
      </c>
      <c r="AR62" s="68"/>
      <c r="AS62" s="132">
        <v>0</v>
      </c>
      <c r="AT62" s="133">
        <f>ROUND(SUM(AV62:AW62),2)</f>
        <v>0</v>
      </c>
      <c r="AU62" s="134">
        <f>'ROU2522 - Elektroinstalac...'!P87</f>
        <v>0</v>
      </c>
      <c r="AV62" s="133">
        <f>'ROU2522 - Elektroinstalac...'!J35</f>
        <v>0</v>
      </c>
      <c r="AW62" s="133">
        <f>'ROU2522 - Elektroinstalac...'!J36</f>
        <v>0</v>
      </c>
      <c r="AX62" s="133">
        <f>'ROU2522 - Elektroinstalac...'!J37</f>
        <v>0</v>
      </c>
      <c r="AY62" s="133">
        <f>'ROU2522 - Elektroinstalac...'!J38</f>
        <v>0</v>
      </c>
      <c r="AZ62" s="133">
        <f>'ROU2522 - Elektroinstalac...'!F35</f>
        <v>0</v>
      </c>
      <c r="BA62" s="133">
        <f>'ROU2522 - Elektroinstalac...'!F36</f>
        <v>0</v>
      </c>
      <c r="BB62" s="133">
        <f>'ROU2522 - Elektroinstalac...'!F37</f>
        <v>0</v>
      </c>
      <c r="BC62" s="133">
        <f>'ROU2522 - Elektroinstalac...'!F38</f>
        <v>0</v>
      </c>
      <c r="BD62" s="135">
        <f>'ROU2522 - Elektroinstalac...'!F39</f>
        <v>0</v>
      </c>
      <c r="BE62" s="4"/>
      <c r="BT62" s="136" t="s">
        <v>81</v>
      </c>
      <c r="BV62" s="136" t="s">
        <v>74</v>
      </c>
      <c r="BW62" s="136" t="s">
        <v>102</v>
      </c>
      <c r="BX62" s="136" t="s">
        <v>98</v>
      </c>
      <c r="CL62" s="136" t="s">
        <v>19</v>
      </c>
    </row>
    <row r="63" s="4" customFormat="1" ht="16.5" customHeight="1">
      <c r="A63" s="127" t="s">
        <v>82</v>
      </c>
      <c r="B63" s="66"/>
      <c r="C63" s="128"/>
      <c r="D63" s="128"/>
      <c r="E63" s="129" t="s">
        <v>103</v>
      </c>
      <c r="F63" s="129"/>
      <c r="G63" s="129"/>
      <c r="H63" s="129"/>
      <c r="I63" s="129"/>
      <c r="J63" s="128"/>
      <c r="K63" s="129" t="s">
        <v>104</v>
      </c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30">
        <f>'ROU2523 - VRN'!J32</f>
        <v>0</v>
      </c>
      <c r="AH63" s="128"/>
      <c r="AI63" s="128"/>
      <c r="AJ63" s="128"/>
      <c r="AK63" s="128"/>
      <c r="AL63" s="128"/>
      <c r="AM63" s="128"/>
      <c r="AN63" s="130">
        <f>SUM(AG63,AT63)</f>
        <v>0</v>
      </c>
      <c r="AO63" s="128"/>
      <c r="AP63" s="128"/>
      <c r="AQ63" s="131" t="s">
        <v>85</v>
      </c>
      <c r="AR63" s="68"/>
      <c r="AS63" s="137">
        <v>0</v>
      </c>
      <c r="AT63" s="138">
        <f>ROUND(SUM(AV63:AW63),2)</f>
        <v>0</v>
      </c>
      <c r="AU63" s="139">
        <f>'ROU2523 - VRN'!P86</f>
        <v>0</v>
      </c>
      <c r="AV63" s="138">
        <f>'ROU2523 - VRN'!J35</f>
        <v>0</v>
      </c>
      <c r="AW63" s="138">
        <f>'ROU2523 - VRN'!J36</f>
        <v>0</v>
      </c>
      <c r="AX63" s="138">
        <f>'ROU2523 - VRN'!J37</f>
        <v>0</v>
      </c>
      <c r="AY63" s="138">
        <f>'ROU2523 - VRN'!J38</f>
        <v>0</v>
      </c>
      <c r="AZ63" s="138">
        <f>'ROU2523 - VRN'!F35</f>
        <v>0</v>
      </c>
      <c r="BA63" s="138">
        <f>'ROU2523 - VRN'!F36</f>
        <v>0</v>
      </c>
      <c r="BB63" s="138">
        <f>'ROU2523 - VRN'!F37</f>
        <v>0</v>
      </c>
      <c r="BC63" s="138">
        <f>'ROU2523 - VRN'!F38</f>
        <v>0</v>
      </c>
      <c r="BD63" s="140">
        <f>'ROU2523 - VRN'!F39</f>
        <v>0</v>
      </c>
      <c r="BE63" s="4"/>
      <c r="BT63" s="136" t="s">
        <v>81</v>
      </c>
      <c r="BV63" s="136" t="s">
        <v>74</v>
      </c>
      <c r="BW63" s="136" t="s">
        <v>105</v>
      </c>
      <c r="BX63" s="136" t="s">
        <v>98</v>
      </c>
      <c r="CL63" s="136" t="s">
        <v>19</v>
      </c>
    </row>
    <row r="64" s="2" customFormat="1" ht="30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7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47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</row>
  </sheetData>
  <sheetProtection sheet="1" formatColumns="0" formatRows="0" objects="1" scenarios="1" spinCount="100000" saltValue="YiCokfF1zHDk4Xt6l7EWgXqZPkDwSi+8Y0PvRMU8nZvNkFa7UexlwIVsZ0z4SPAX7M5lKdpom4gvhYsZsu0JDg==" hashValue="61Y3JWOnuoBk19l8XTSYQSZ8BAmmWtYK67LkfH5wiLzy5YpSy8/KlZcubvmxA40VbizaCI6DquQr/FwcXhtEpQ==" algorithmName="SHA-512" password="CC35"/>
  <mergeCells count="7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ROU2511 - Stavební část'!C2" display="/"/>
    <hyperlink ref="A57" location="'ROU2512 - Zdravotechnika'!C2" display="/"/>
    <hyperlink ref="A58" location="'ROU2513 - Vzduchotechnika'!C2" display="/"/>
    <hyperlink ref="A59" location="'ROU2514 - Elektroinstalac...'!C2" display="/"/>
    <hyperlink ref="A61" location="'ROU2521 - Stavební část'!C2" display="/"/>
    <hyperlink ref="A62" location="'ROU2522 - Elektroinstalac...'!C2" display="/"/>
    <hyperlink ref="A63" location="'ROU252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106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ZUŠ Šternberk, modernizace odborných učeben</v>
      </c>
      <c r="F7" s="145"/>
      <c r="G7" s="145"/>
      <c r="H7" s="145"/>
      <c r="L7" s="23"/>
    </row>
    <row r="8" s="1" customFormat="1" ht="12" customHeight="1">
      <c r="B8" s="23"/>
      <c r="D8" s="145" t="s">
        <v>107</v>
      </c>
      <c r="L8" s="23"/>
    </row>
    <row r="9" s="2" customFormat="1" ht="16.5" customHeight="1">
      <c r="A9" s="41"/>
      <c r="B9" s="47"/>
      <c r="C9" s="41"/>
      <c r="D9" s="41"/>
      <c r="E9" s="146" t="s">
        <v>108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110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22. 3. 2024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19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5" t="s">
        <v>28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ROUND(J109,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ROUND((SUM(BE109:BE1367)),  2)</f>
        <v>0</v>
      </c>
      <c r="G35" s="41"/>
      <c r="H35" s="41"/>
      <c r="I35" s="160">
        <v>0.20999999999999999</v>
      </c>
      <c r="J35" s="159">
        <f>ROUND(((SUM(BE109:BE1367))*I35),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ROUND((SUM(BF109:BF1367)),  2)</f>
        <v>0</v>
      </c>
      <c r="G36" s="41"/>
      <c r="H36" s="41"/>
      <c r="I36" s="160">
        <v>0.12</v>
      </c>
      <c r="J36" s="159">
        <f>ROUND(((SUM(BF109:BF1367))*I36),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ROUND((SUM(BG109:BG1367)),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ROUND((SUM(BH109:BH1367)),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ROUND((SUM(BI109:BI1367)),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111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ZUŠ Šternberk, modernizace odborných učeben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108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ROU2511 - Stavební část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Šternberk</v>
      </c>
      <c r="G56" s="43"/>
      <c r="H56" s="43"/>
      <c r="I56" s="35" t="s">
        <v>23</v>
      </c>
      <c r="J56" s="75" t="str">
        <f>IF(J14="","",J14)</f>
        <v>22. 3. 2024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Město Šternberk</v>
      </c>
      <c r="G58" s="43"/>
      <c r="H58" s="43"/>
      <c r="I58" s="35" t="s">
        <v>31</v>
      </c>
      <c r="J58" s="39" t="str">
        <f>E23</f>
        <v>Studio Zlamal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112</v>
      </c>
      <c r="D61" s="174"/>
      <c r="E61" s="174"/>
      <c r="F61" s="174"/>
      <c r="G61" s="174"/>
      <c r="H61" s="174"/>
      <c r="I61" s="174"/>
      <c r="J61" s="175" t="s">
        <v>113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J109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114</v>
      </c>
    </row>
    <row r="64" s="9" customFormat="1" ht="24.96" customHeight="1">
      <c r="A64" s="9"/>
      <c r="B64" s="177"/>
      <c r="C64" s="178"/>
      <c r="D64" s="179" t="s">
        <v>115</v>
      </c>
      <c r="E64" s="180"/>
      <c r="F64" s="180"/>
      <c r="G64" s="180"/>
      <c r="H64" s="180"/>
      <c r="I64" s="180"/>
      <c r="J64" s="181">
        <f>J110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116</v>
      </c>
      <c r="E65" s="185"/>
      <c r="F65" s="185"/>
      <c r="G65" s="185"/>
      <c r="H65" s="185"/>
      <c r="I65" s="185"/>
      <c r="J65" s="186">
        <f>J111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117</v>
      </c>
      <c r="E66" s="185"/>
      <c r="F66" s="185"/>
      <c r="G66" s="185"/>
      <c r="H66" s="185"/>
      <c r="I66" s="185"/>
      <c r="J66" s="186">
        <f>J190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118</v>
      </c>
      <c r="E67" s="185"/>
      <c r="F67" s="185"/>
      <c r="G67" s="185"/>
      <c r="H67" s="185"/>
      <c r="I67" s="185"/>
      <c r="J67" s="186">
        <f>J382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119</v>
      </c>
      <c r="E68" s="185"/>
      <c r="F68" s="185"/>
      <c r="G68" s="185"/>
      <c r="H68" s="185"/>
      <c r="I68" s="185"/>
      <c r="J68" s="186">
        <f>J537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120</v>
      </c>
      <c r="E69" s="185"/>
      <c r="F69" s="185"/>
      <c r="G69" s="185"/>
      <c r="H69" s="185"/>
      <c r="I69" s="185"/>
      <c r="J69" s="186">
        <f>J761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121</v>
      </c>
      <c r="E70" s="185"/>
      <c r="F70" s="185"/>
      <c r="G70" s="185"/>
      <c r="H70" s="185"/>
      <c r="I70" s="185"/>
      <c r="J70" s="186">
        <f>J797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122</v>
      </c>
      <c r="E71" s="180"/>
      <c r="F71" s="180"/>
      <c r="G71" s="180"/>
      <c r="H71" s="180"/>
      <c r="I71" s="180"/>
      <c r="J71" s="181">
        <f>J800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3"/>
      <c r="C72" s="128"/>
      <c r="D72" s="184" t="s">
        <v>123</v>
      </c>
      <c r="E72" s="185"/>
      <c r="F72" s="185"/>
      <c r="G72" s="185"/>
      <c r="H72" s="185"/>
      <c r="I72" s="185"/>
      <c r="J72" s="186">
        <f>J801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124</v>
      </c>
      <c r="E73" s="185"/>
      <c r="F73" s="185"/>
      <c r="G73" s="185"/>
      <c r="H73" s="185"/>
      <c r="I73" s="185"/>
      <c r="J73" s="186">
        <f>J829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125</v>
      </c>
      <c r="E74" s="185"/>
      <c r="F74" s="185"/>
      <c r="G74" s="185"/>
      <c r="H74" s="185"/>
      <c r="I74" s="185"/>
      <c r="J74" s="186">
        <f>J842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126</v>
      </c>
      <c r="E75" s="185"/>
      <c r="F75" s="185"/>
      <c r="G75" s="185"/>
      <c r="H75" s="185"/>
      <c r="I75" s="185"/>
      <c r="J75" s="186">
        <f>J850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127</v>
      </c>
      <c r="E76" s="185"/>
      <c r="F76" s="185"/>
      <c r="G76" s="185"/>
      <c r="H76" s="185"/>
      <c r="I76" s="185"/>
      <c r="J76" s="186">
        <f>J852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8"/>
      <c r="D77" s="184" t="s">
        <v>128</v>
      </c>
      <c r="E77" s="185"/>
      <c r="F77" s="185"/>
      <c r="G77" s="185"/>
      <c r="H77" s="185"/>
      <c r="I77" s="185"/>
      <c r="J77" s="186">
        <f>J878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8"/>
      <c r="D78" s="184" t="s">
        <v>129</v>
      </c>
      <c r="E78" s="185"/>
      <c r="F78" s="185"/>
      <c r="G78" s="185"/>
      <c r="H78" s="185"/>
      <c r="I78" s="185"/>
      <c r="J78" s="186">
        <f>J899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8"/>
      <c r="D79" s="184" t="s">
        <v>130</v>
      </c>
      <c r="E79" s="185"/>
      <c r="F79" s="185"/>
      <c r="G79" s="185"/>
      <c r="H79" s="185"/>
      <c r="I79" s="185"/>
      <c r="J79" s="186">
        <f>J967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8"/>
      <c r="D80" s="184" t="s">
        <v>131</v>
      </c>
      <c r="E80" s="185"/>
      <c r="F80" s="185"/>
      <c r="G80" s="185"/>
      <c r="H80" s="185"/>
      <c r="I80" s="185"/>
      <c r="J80" s="186">
        <f>J1047</f>
        <v>0</v>
      </c>
      <c r="K80" s="128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3"/>
      <c r="C81" s="128"/>
      <c r="D81" s="184" t="s">
        <v>132</v>
      </c>
      <c r="E81" s="185"/>
      <c r="F81" s="185"/>
      <c r="G81" s="185"/>
      <c r="H81" s="185"/>
      <c r="I81" s="185"/>
      <c r="J81" s="186">
        <f>J1050</f>
        <v>0</v>
      </c>
      <c r="K81" s="128"/>
      <c r="L81" s="18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3"/>
      <c r="C82" s="128"/>
      <c r="D82" s="184" t="s">
        <v>133</v>
      </c>
      <c r="E82" s="185"/>
      <c r="F82" s="185"/>
      <c r="G82" s="185"/>
      <c r="H82" s="185"/>
      <c r="I82" s="185"/>
      <c r="J82" s="186">
        <f>J1107</f>
        <v>0</v>
      </c>
      <c r="K82" s="128"/>
      <c r="L82" s="18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3"/>
      <c r="C83" s="128"/>
      <c r="D83" s="184" t="s">
        <v>134</v>
      </c>
      <c r="E83" s="185"/>
      <c r="F83" s="185"/>
      <c r="G83" s="185"/>
      <c r="H83" s="185"/>
      <c r="I83" s="185"/>
      <c r="J83" s="186">
        <f>J1140</f>
        <v>0</v>
      </c>
      <c r="K83" s="128"/>
      <c r="L83" s="18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3"/>
      <c r="C84" s="128"/>
      <c r="D84" s="184" t="s">
        <v>135</v>
      </c>
      <c r="E84" s="185"/>
      <c r="F84" s="185"/>
      <c r="G84" s="185"/>
      <c r="H84" s="185"/>
      <c r="I84" s="185"/>
      <c r="J84" s="186">
        <f>J1166</f>
        <v>0</v>
      </c>
      <c r="K84" s="128"/>
      <c r="L84" s="18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3"/>
      <c r="C85" s="128"/>
      <c r="D85" s="184" t="s">
        <v>136</v>
      </c>
      <c r="E85" s="185"/>
      <c r="F85" s="185"/>
      <c r="G85" s="185"/>
      <c r="H85" s="185"/>
      <c r="I85" s="185"/>
      <c r="J85" s="186">
        <f>J1221</f>
        <v>0</v>
      </c>
      <c r="K85" s="128"/>
      <c r="L85" s="187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3"/>
      <c r="C86" s="128"/>
      <c r="D86" s="184" t="s">
        <v>137</v>
      </c>
      <c r="E86" s="185"/>
      <c r="F86" s="185"/>
      <c r="G86" s="185"/>
      <c r="H86" s="185"/>
      <c r="I86" s="185"/>
      <c r="J86" s="186">
        <f>J1257</f>
        <v>0</v>
      </c>
      <c r="K86" s="128"/>
      <c r="L86" s="187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3"/>
      <c r="C87" s="128"/>
      <c r="D87" s="184" t="s">
        <v>138</v>
      </c>
      <c r="E87" s="185"/>
      <c r="F87" s="185"/>
      <c r="G87" s="185"/>
      <c r="H87" s="185"/>
      <c r="I87" s="185"/>
      <c r="J87" s="186">
        <f>J1308</f>
        <v>0</v>
      </c>
      <c r="K87" s="128"/>
      <c r="L87" s="187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2" customFormat="1" ht="21.84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62"/>
      <c r="C89" s="63"/>
      <c r="D89" s="63"/>
      <c r="E89" s="63"/>
      <c r="F89" s="63"/>
      <c r="G89" s="63"/>
      <c r="H89" s="63"/>
      <c r="I89" s="63"/>
      <c r="J89" s="63"/>
      <c r="K89" s="6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3" s="2" customFormat="1" ht="6.96" customHeight="1">
      <c r="A93" s="41"/>
      <c r="B93" s="64"/>
      <c r="C93" s="65"/>
      <c r="D93" s="65"/>
      <c r="E93" s="65"/>
      <c r="F93" s="65"/>
      <c r="G93" s="65"/>
      <c r="H93" s="65"/>
      <c r="I93" s="65"/>
      <c r="J93" s="65"/>
      <c r="K93" s="65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4.96" customHeight="1">
      <c r="A94" s="41"/>
      <c r="B94" s="42"/>
      <c r="C94" s="26" t="s">
        <v>139</v>
      </c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6.96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2" customHeight="1">
      <c r="A96" s="41"/>
      <c r="B96" s="42"/>
      <c r="C96" s="35" t="s">
        <v>16</v>
      </c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6.5" customHeight="1">
      <c r="A97" s="41"/>
      <c r="B97" s="42"/>
      <c r="C97" s="43"/>
      <c r="D97" s="43"/>
      <c r="E97" s="172" t="str">
        <f>E7</f>
        <v>ZUŠ Šternberk, modernizace odborných učeben</v>
      </c>
      <c r="F97" s="35"/>
      <c r="G97" s="35"/>
      <c r="H97" s="35"/>
      <c r="I97" s="43"/>
      <c r="J97" s="43"/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1" customFormat="1" ht="12" customHeight="1">
      <c r="B98" s="24"/>
      <c r="C98" s="35" t="s">
        <v>107</v>
      </c>
      <c r="D98" s="25"/>
      <c r="E98" s="25"/>
      <c r="F98" s="25"/>
      <c r="G98" s="25"/>
      <c r="H98" s="25"/>
      <c r="I98" s="25"/>
      <c r="J98" s="25"/>
      <c r="K98" s="25"/>
      <c r="L98" s="23"/>
    </row>
    <row r="99" s="2" customFormat="1" ht="16.5" customHeight="1">
      <c r="A99" s="41"/>
      <c r="B99" s="42"/>
      <c r="C99" s="43"/>
      <c r="D99" s="43"/>
      <c r="E99" s="172" t="s">
        <v>108</v>
      </c>
      <c r="F99" s="43"/>
      <c r="G99" s="43"/>
      <c r="H99" s="43"/>
      <c r="I99" s="43"/>
      <c r="J99" s="43"/>
      <c r="K99" s="43"/>
      <c r="L99" s="14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2" customHeight="1">
      <c r="A100" s="41"/>
      <c r="B100" s="42"/>
      <c r="C100" s="35" t="s">
        <v>109</v>
      </c>
      <c r="D100" s="43"/>
      <c r="E100" s="43"/>
      <c r="F100" s="43"/>
      <c r="G100" s="43"/>
      <c r="H100" s="43"/>
      <c r="I100" s="43"/>
      <c r="J100" s="43"/>
      <c r="K100" s="43"/>
      <c r="L100" s="14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6.5" customHeight="1">
      <c r="A101" s="41"/>
      <c r="B101" s="42"/>
      <c r="C101" s="43"/>
      <c r="D101" s="43"/>
      <c r="E101" s="72" t="str">
        <f>E11</f>
        <v>ROU2511 - Stavební část</v>
      </c>
      <c r="F101" s="43"/>
      <c r="G101" s="43"/>
      <c r="H101" s="43"/>
      <c r="I101" s="43"/>
      <c r="J101" s="43"/>
      <c r="K101" s="43"/>
      <c r="L101" s="14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6.96" customHeight="1">
      <c r="A102" s="41"/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147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2" customHeight="1">
      <c r="A103" s="41"/>
      <c r="B103" s="42"/>
      <c r="C103" s="35" t="s">
        <v>21</v>
      </c>
      <c r="D103" s="43"/>
      <c r="E103" s="43"/>
      <c r="F103" s="30" t="str">
        <f>F14</f>
        <v>Šternberk</v>
      </c>
      <c r="G103" s="43"/>
      <c r="H103" s="43"/>
      <c r="I103" s="35" t="s">
        <v>23</v>
      </c>
      <c r="J103" s="75" t="str">
        <f>IF(J14="","",J14)</f>
        <v>22. 3. 2024</v>
      </c>
      <c r="K103" s="43"/>
      <c r="L103" s="147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6.96" customHeight="1">
      <c r="A104" s="41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147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15.15" customHeight="1">
      <c r="A105" s="41"/>
      <c r="B105" s="42"/>
      <c r="C105" s="35" t="s">
        <v>25</v>
      </c>
      <c r="D105" s="43"/>
      <c r="E105" s="43"/>
      <c r="F105" s="30" t="str">
        <f>E17</f>
        <v>Město Šternberk</v>
      </c>
      <c r="G105" s="43"/>
      <c r="H105" s="43"/>
      <c r="I105" s="35" t="s">
        <v>31</v>
      </c>
      <c r="J105" s="39" t="str">
        <f>E23</f>
        <v>Studio Zlamal</v>
      </c>
      <c r="K105" s="43"/>
      <c r="L105" s="147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15.15" customHeight="1">
      <c r="A106" s="41"/>
      <c r="B106" s="42"/>
      <c r="C106" s="35" t="s">
        <v>29</v>
      </c>
      <c r="D106" s="43"/>
      <c r="E106" s="43"/>
      <c r="F106" s="30" t="str">
        <f>IF(E20="","",E20)</f>
        <v>Vyplň údaj</v>
      </c>
      <c r="G106" s="43"/>
      <c r="H106" s="43"/>
      <c r="I106" s="35" t="s">
        <v>34</v>
      </c>
      <c r="J106" s="39" t="str">
        <f>E26</f>
        <v xml:space="preserve"> </v>
      </c>
      <c r="K106" s="43"/>
      <c r="L106" s="147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10.32" customHeight="1">
      <c r="A107" s="41"/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147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11" customFormat="1" ht="29.28" customHeight="1">
      <c r="A108" s="188"/>
      <c r="B108" s="189"/>
      <c r="C108" s="190" t="s">
        <v>140</v>
      </c>
      <c r="D108" s="191" t="s">
        <v>57</v>
      </c>
      <c r="E108" s="191" t="s">
        <v>53</v>
      </c>
      <c r="F108" s="191" t="s">
        <v>54</v>
      </c>
      <c r="G108" s="191" t="s">
        <v>141</v>
      </c>
      <c r="H108" s="191" t="s">
        <v>142</v>
      </c>
      <c r="I108" s="191" t="s">
        <v>143</v>
      </c>
      <c r="J108" s="191" t="s">
        <v>113</v>
      </c>
      <c r="K108" s="192" t="s">
        <v>144</v>
      </c>
      <c r="L108" s="193"/>
      <c r="M108" s="95" t="s">
        <v>19</v>
      </c>
      <c r="N108" s="96" t="s">
        <v>42</v>
      </c>
      <c r="O108" s="96" t="s">
        <v>145</v>
      </c>
      <c r="P108" s="96" t="s">
        <v>146</v>
      </c>
      <c r="Q108" s="96" t="s">
        <v>147</v>
      </c>
      <c r="R108" s="96" t="s">
        <v>148</v>
      </c>
      <c r="S108" s="96" t="s">
        <v>149</v>
      </c>
      <c r="T108" s="97" t="s">
        <v>150</v>
      </c>
      <c r="U108" s="188"/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</row>
    <row r="109" s="2" customFormat="1" ht="22.8" customHeight="1">
      <c r="A109" s="41"/>
      <c r="B109" s="42"/>
      <c r="C109" s="102" t="s">
        <v>151</v>
      </c>
      <c r="D109" s="43"/>
      <c r="E109" s="43"/>
      <c r="F109" s="43"/>
      <c r="G109" s="43"/>
      <c r="H109" s="43"/>
      <c r="I109" s="43"/>
      <c r="J109" s="194">
        <f>BK109</f>
        <v>0</v>
      </c>
      <c r="K109" s="43"/>
      <c r="L109" s="47"/>
      <c r="M109" s="98"/>
      <c r="N109" s="195"/>
      <c r="O109" s="99"/>
      <c r="P109" s="196">
        <f>P110+P800</f>
        <v>0</v>
      </c>
      <c r="Q109" s="99"/>
      <c r="R109" s="196">
        <f>R110+R800</f>
        <v>85.252515029999998</v>
      </c>
      <c r="S109" s="99"/>
      <c r="T109" s="197">
        <f>T110+T800</f>
        <v>48.455144099999998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71</v>
      </c>
      <c r="AU109" s="20" t="s">
        <v>114</v>
      </c>
      <c r="BK109" s="198">
        <f>BK110+BK800</f>
        <v>0</v>
      </c>
    </row>
    <row r="110" s="12" customFormat="1" ht="25.92" customHeight="1">
      <c r="A110" s="12"/>
      <c r="B110" s="199"/>
      <c r="C110" s="200"/>
      <c r="D110" s="201" t="s">
        <v>71</v>
      </c>
      <c r="E110" s="202" t="s">
        <v>152</v>
      </c>
      <c r="F110" s="202" t="s">
        <v>153</v>
      </c>
      <c r="G110" s="200"/>
      <c r="H110" s="200"/>
      <c r="I110" s="203"/>
      <c r="J110" s="204">
        <f>BK110</f>
        <v>0</v>
      </c>
      <c r="K110" s="200"/>
      <c r="L110" s="205"/>
      <c r="M110" s="206"/>
      <c r="N110" s="207"/>
      <c r="O110" s="207"/>
      <c r="P110" s="208">
        <f>P111+P190+P382+P537+P761+P797</f>
        <v>0</v>
      </c>
      <c r="Q110" s="207"/>
      <c r="R110" s="208">
        <f>R111+R190+R382+R537+R761+R797</f>
        <v>67.103670019999996</v>
      </c>
      <c r="S110" s="207"/>
      <c r="T110" s="209">
        <f>T111+T190+T382+T537+T761+T797</f>
        <v>42.7502098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79</v>
      </c>
      <c r="AT110" s="211" t="s">
        <v>71</v>
      </c>
      <c r="AU110" s="211" t="s">
        <v>72</v>
      </c>
      <c r="AY110" s="210" t="s">
        <v>154</v>
      </c>
      <c r="BK110" s="212">
        <f>BK111+BK190+BK382+BK537+BK761+BK797</f>
        <v>0</v>
      </c>
    </row>
    <row r="111" s="12" customFormat="1" ht="22.8" customHeight="1">
      <c r="A111" s="12"/>
      <c r="B111" s="199"/>
      <c r="C111" s="200"/>
      <c r="D111" s="201" t="s">
        <v>71</v>
      </c>
      <c r="E111" s="213" t="s">
        <v>155</v>
      </c>
      <c r="F111" s="213" t="s">
        <v>156</v>
      </c>
      <c r="G111" s="200"/>
      <c r="H111" s="200"/>
      <c r="I111" s="203"/>
      <c r="J111" s="214">
        <f>BK111</f>
        <v>0</v>
      </c>
      <c r="K111" s="200"/>
      <c r="L111" s="205"/>
      <c r="M111" s="206"/>
      <c r="N111" s="207"/>
      <c r="O111" s="207"/>
      <c r="P111" s="208">
        <f>SUM(P112:P189)</f>
        <v>0</v>
      </c>
      <c r="Q111" s="207"/>
      <c r="R111" s="208">
        <f>SUM(R112:R189)</f>
        <v>7.5191495000000002</v>
      </c>
      <c r="S111" s="207"/>
      <c r="T111" s="209">
        <f>SUM(T112:T189)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0" t="s">
        <v>79</v>
      </c>
      <c r="AT111" s="211" t="s">
        <v>71</v>
      </c>
      <c r="AU111" s="211" t="s">
        <v>79</v>
      </c>
      <c r="AY111" s="210" t="s">
        <v>154</v>
      </c>
      <c r="BK111" s="212">
        <f>SUM(BK112:BK189)</f>
        <v>0</v>
      </c>
    </row>
    <row r="112" s="2" customFormat="1" ht="24.15" customHeight="1">
      <c r="A112" s="41"/>
      <c r="B112" s="42"/>
      <c r="C112" s="215" t="s">
        <v>79</v>
      </c>
      <c r="D112" s="215" t="s">
        <v>157</v>
      </c>
      <c r="E112" s="216" t="s">
        <v>158</v>
      </c>
      <c r="F112" s="217" t="s">
        <v>159</v>
      </c>
      <c r="G112" s="218" t="s">
        <v>160</v>
      </c>
      <c r="H112" s="219">
        <v>0.75</v>
      </c>
      <c r="I112" s="220"/>
      <c r="J112" s="221">
        <f>ROUND(I112*H112,2)</f>
        <v>0</v>
      </c>
      <c r="K112" s="217" t="s">
        <v>161</v>
      </c>
      <c r="L112" s="47"/>
      <c r="M112" s="222" t="s">
        <v>19</v>
      </c>
      <c r="N112" s="223" t="s">
        <v>43</v>
      </c>
      <c r="O112" s="87"/>
      <c r="P112" s="224">
        <f>O112*H112</f>
        <v>0</v>
      </c>
      <c r="Q112" s="224">
        <v>0.1605</v>
      </c>
      <c r="R112" s="224">
        <f>Q112*H112</f>
        <v>0.12037500000000001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162</v>
      </c>
      <c r="AT112" s="226" t="s">
        <v>157</v>
      </c>
      <c r="AU112" s="226" t="s">
        <v>81</v>
      </c>
      <c r="AY112" s="20" t="s">
        <v>154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162</v>
      </c>
      <c r="BM112" s="226" t="s">
        <v>163</v>
      </c>
    </row>
    <row r="113" s="2" customFormat="1">
      <c r="A113" s="41"/>
      <c r="B113" s="42"/>
      <c r="C113" s="43"/>
      <c r="D113" s="228" t="s">
        <v>164</v>
      </c>
      <c r="E113" s="43"/>
      <c r="F113" s="229" t="s">
        <v>165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164</v>
      </c>
      <c r="AU113" s="20" t="s">
        <v>81</v>
      </c>
    </row>
    <row r="114" s="13" customFormat="1">
      <c r="A114" s="13"/>
      <c r="B114" s="233"/>
      <c r="C114" s="234"/>
      <c r="D114" s="235" t="s">
        <v>166</v>
      </c>
      <c r="E114" s="236" t="s">
        <v>19</v>
      </c>
      <c r="F114" s="237" t="s">
        <v>167</v>
      </c>
      <c r="G114" s="234"/>
      <c r="H114" s="236" t="s">
        <v>19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166</v>
      </c>
      <c r="AU114" s="243" t="s">
        <v>81</v>
      </c>
      <c r="AV114" s="13" t="s">
        <v>79</v>
      </c>
      <c r="AW114" s="13" t="s">
        <v>33</v>
      </c>
      <c r="AX114" s="13" t="s">
        <v>72</v>
      </c>
      <c r="AY114" s="243" t="s">
        <v>154</v>
      </c>
    </row>
    <row r="115" s="14" customFormat="1">
      <c r="A115" s="14"/>
      <c r="B115" s="244"/>
      <c r="C115" s="245"/>
      <c r="D115" s="235" t="s">
        <v>166</v>
      </c>
      <c r="E115" s="246" t="s">
        <v>19</v>
      </c>
      <c r="F115" s="247" t="s">
        <v>168</v>
      </c>
      <c r="G115" s="245"/>
      <c r="H115" s="248">
        <v>0.75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166</v>
      </c>
      <c r="AU115" s="254" t="s">
        <v>81</v>
      </c>
      <c r="AV115" s="14" t="s">
        <v>81</v>
      </c>
      <c r="AW115" s="14" t="s">
        <v>33</v>
      </c>
      <c r="AX115" s="14" t="s">
        <v>79</v>
      </c>
      <c r="AY115" s="254" t="s">
        <v>154</v>
      </c>
    </row>
    <row r="116" s="2" customFormat="1" ht="24.15" customHeight="1">
      <c r="A116" s="41"/>
      <c r="B116" s="42"/>
      <c r="C116" s="215" t="s">
        <v>81</v>
      </c>
      <c r="D116" s="215" t="s">
        <v>157</v>
      </c>
      <c r="E116" s="216" t="s">
        <v>169</v>
      </c>
      <c r="F116" s="217" t="s">
        <v>170</v>
      </c>
      <c r="G116" s="218" t="s">
        <v>160</v>
      </c>
      <c r="H116" s="219">
        <v>2.52</v>
      </c>
      <c r="I116" s="220"/>
      <c r="J116" s="221">
        <f>ROUND(I116*H116,2)</f>
        <v>0</v>
      </c>
      <c r="K116" s="217" t="s">
        <v>161</v>
      </c>
      <c r="L116" s="47"/>
      <c r="M116" s="222" t="s">
        <v>19</v>
      </c>
      <c r="N116" s="223" t="s">
        <v>43</v>
      </c>
      <c r="O116" s="87"/>
      <c r="P116" s="224">
        <f>O116*H116</f>
        <v>0</v>
      </c>
      <c r="Q116" s="224">
        <v>0.15759999999999999</v>
      </c>
      <c r="R116" s="224">
        <f>Q116*H116</f>
        <v>0.39715200000000001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162</v>
      </c>
      <c r="AT116" s="226" t="s">
        <v>157</v>
      </c>
      <c r="AU116" s="226" t="s">
        <v>81</v>
      </c>
      <c r="AY116" s="20" t="s">
        <v>154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162</v>
      </c>
      <c r="BM116" s="226" t="s">
        <v>171</v>
      </c>
    </row>
    <row r="117" s="2" customFormat="1">
      <c r="A117" s="41"/>
      <c r="B117" s="42"/>
      <c r="C117" s="43"/>
      <c r="D117" s="228" t="s">
        <v>164</v>
      </c>
      <c r="E117" s="43"/>
      <c r="F117" s="229" t="s">
        <v>172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164</v>
      </c>
      <c r="AU117" s="20" t="s">
        <v>81</v>
      </c>
    </row>
    <row r="118" s="13" customFormat="1">
      <c r="A118" s="13"/>
      <c r="B118" s="233"/>
      <c r="C118" s="234"/>
      <c r="D118" s="235" t="s">
        <v>166</v>
      </c>
      <c r="E118" s="236" t="s">
        <v>19</v>
      </c>
      <c r="F118" s="237" t="s">
        <v>173</v>
      </c>
      <c r="G118" s="234"/>
      <c r="H118" s="236" t="s">
        <v>19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166</v>
      </c>
      <c r="AU118" s="243" t="s">
        <v>81</v>
      </c>
      <c r="AV118" s="13" t="s">
        <v>79</v>
      </c>
      <c r="AW118" s="13" t="s">
        <v>33</v>
      </c>
      <c r="AX118" s="13" t="s">
        <v>72</v>
      </c>
      <c r="AY118" s="243" t="s">
        <v>154</v>
      </c>
    </row>
    <row r="119" s="14" customFormat="1">
      <c r="A119" s="14"/>
      <c r="B119" s="244"/>
      <c r="C119" s="245"/>
      <c r="D119" s="235" t="s">
        <v>166</v>
      </c>
      <c r="E119" s="246" t="s">
        <v>19</v>
      </c>
      <c r="F119" s="247" t="s">
        <v>174</v>
      </c>
      <c r="G119" s="245"/>
      <c r="H119" s="248">
        <v>2.52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4" t="s">
        <v>166</v>
      </c>
      <c r="AU119" s="254" t="s">
        <v>81</v>
      </c>
      <c r="AV119" s="14" t="s">
        <v>81</v>
      </c>
      <c r="AW119" s="14" t="s">
        <v>33</v>
      </c>
      <c r="AX119" s="14" t="s">
        <v>79</v>
      </c>
      <c r="AY119" s="254" t="s">
        <v>154</v>
      </c>
    </row>
    <row r="120" s="2" customFormat="1" ht="24.15" customHeight="1">
      <c r="A120" s="41"/>
      <c r="B120" s="42"/>
      <c r="C120" s="215" t="s">
        <v>155</v>
      </c>
      <c r="D120" s="215" t="s">
        <v>157</v>
      </c>
      <c r="E120" s="216" t="s">
        <v>175</v>
      </c>
      <c r="F120" s="217" t="s">
        <v>176</v>
      </c>
      <c r="G120" s="218" t="s">
        <v>160</v>
      </c>
      <c r="H120" s="219">
        <v>4</v>
      </c>
      <c r="I120" s="220"/>
      <c r="J120" s="221">
        <f>ROUND(I120*H120,2)</f>
        <v>0</v>
      </c>
      <c r="K120" s="217" t="s">
        <v>161</v>
      </c>
      <c r="L120" s="47"/>
      <c r="M120" s="222" t="s">
        <v>19</v>
      </c>
      <c r="N120" s="223" t="s">
        <v>43</v>
      </c>
      <c r="O120" s="87"/>
      <c r="P120" s="224">
        <f>O120*H120</f>
        <v>0</v>
      </c>
      <c r="Q120" s="224">
        <v>0.18206</v>
      </c>
      <c r="R120" s="224">
        <f>Q120*H120</f>
        <v>0.72824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162</v>
      </c>
      <c r="AT120" s="226" t="s">
        <v>157</v>
      </c>
      <c r="AU120" s="226" t="s">
        <v>81</v>
      </c>
      <c r="AY120" s="20" t="s">
        <v>154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162</v>
      </c>
      <c r="BM120" s="226" t="s">
        <v>177</v>
      </c>
    </row>
    <row r="121" s="2" customFormat="1">
      <c r="A121" s="41"/>
      <c r="B121" s="42"/>
      <c r="C121" s="43"/>
      <c r="D121" s="228" t="s">
        <v>164</v>
      </c>
      <c r="E121" s="43"/>
      <c r="F121" s="229" t="s">
        <v>178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164</v>
      </c>
      <c r="AU121" s="20" t="s">
        <v>81</v>
      </c>
    </row>
    <row r="122" s="13" customFormat="1">
      <c r="A122" s="13"/>
      <c r="B122" s="233"/>
      <c r="C122" s="234"/>
      <c r="D122" s="235" t="s">
        <v>166</v>
      </c>
      <c r="E122" s="236" t="s">
        <v>19</v>
      </c>
      <c r="F122" s="237" t="s">
        <v>173</v>
      </c>
      <c r="G122" s="234"/>
      <c r="H122" s="236" t="s">
        <v>19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166</v>
      </c>
      <c r="AU122" s="243" t="s">
        <v>81</v>
      </c>
      <c r="AV122" s="13" t="s">
        <v>79</v>
      </c>
      <c r="AW122" s="13" t="s">
        <v>33</v>
      </c>
      <c r="AX122" s="13" t="s">
        <v>72</v>
      </c>
      <c r="AY122" s="243" t="s">
        <v>154</v>
      </c>
    </row>
    <row r="123" s="14" customFormat="1">
      <c r="A123" s="14"/>
      <c r="B123" s="244"/>
      <c r="C123" s="245"/>
      <c r="D123" s="235" t="s">
        <v>166</v>
      </c>
      <c r="E123" s="246" t="s">
        <v>19</v>
      </c>
      <c r="F123" s="247" t="s">
        <v>179</v>
      </c>
      <c r="G123" s="245"/>
      <c r="H123" s="248">
        <v>2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166</v>
      </c>
      <c r="AU123" s="254" t="s">
        <v>81</v>
      </c>
      <c r="AV123" s="14" t="s">
        <v>81</v>
      </c>
      <c r="AW123" s="14" t="s">
        <v>33</v>
      </c>
      <c r="AX123" s="14" t="s">
        <v>72</v>
      </c>
      <c r="AY123" s="254" t="s">
        <v>154</v>
      </c>
    </row>
    <row r="124" s="13" customFormat="1">
      <c r="A124" s="13"/>
      <c r="B124" s="233"/>
      <c r="C124" s="234"/>
      <c r="D124" s="235" t="s">
        <v>166</v>
      </c>
      <c r="E124" s="236" t="s">
        <v>19</v>
      </c>
      <c r="F124" s="237" t="s">
        <v>180</v>
      </c>
      <c r="G124" s="234"/>
      <c r="H124" s="236" t="s">
        <v>19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166</v>
      </c>
      <c r="AU124" s="243" t="s">
        <v>81</v>
      </c>
      <c r="AV124" s="13" t="s">
        <v>79</v>
      </c>
      <c r="AW124" s="13" t="s">
        <v>33</v>
      </c>
      <c r="AX124" s="13" t="s">
        <v>72</v>
      </c>
      <c r="AY124" s="243" t="s">
        <v>154</v>
      </c>
    </row>
    <row r="125" s="14" customFormat="1">
      <c r="A125" s="14"/>
      <c r="B125" s="244"/>
      <c r="C125" s="245"/>
      <c r="D125" s="235" t="s">
        <v>166</v>
      </c>
      <c r="E125" s="246" t="s">
        <v>19</v>
      </c>
      <c r="F125" s="247" t="s">
        <v>179</v>
      </c>
      <c r="G125" s="245"/>
      <c r="H125" s="248">
        <v>2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166</v>
      </c>
      <c r="AU125" s="254" t="s">
        <v>81</v>
      </c>
      <c r="AV125" s="14" t="s">
        <v>81</v>
      </c>
      <c r="AW125" s="14" t="s">
        <v>33</v>
      </c>
      <c r="AX125" s="14" t="s">
        <v>72</v>
      </c>
      <c r="AY125" s="254" t="s">
        <v>154</v>
      </c>
    </row>
    <row r="126" s="15" customFormat="1">
      <c r="A126" s="15"/>
      <c r="B126" s="255"/>
      <c r="C126" s="256"/>
      <c r="D126" s="235" t="s">
        <v>166</v>
      </c>
      <c r="E126" s="257" t="s">
        <v>19</v>
      </c>
      <c r="F126" s="258" t="s">
        <v>181</v>
      </c>
      <c r="G126" s="256"/>
      <c r="H126" s="259">
        <v>4</v>
      </c>
      <c r="I126" s="260"/>
      <c r="J126" s="256"/>
      <c r="K126" s="256"/>
      <c r="L126" s="261"/>
      <c r="M126" s="262"/>
      <c r="N126" s="263"/>
      <c r="O126" s="263"/>
      <c r="P126" s="263"/>
      <c r="Q126" s="263"/>
      <c r="R126" s="263"/>
      <c r="S126" s="263"/>
      <c r="T126" s="264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5" t="s">
        <v>166</v>
      </c>
      <c r="AU126" s="265" t="s">
        <v>81</v>
      </c>
      <c r="AV126" s="15" t="s">
        <v>162</v>
      </c>
      <c r="AW126" s="15" t="s">
        <v>33</v>
      </c>
      <c r="AX126" s="15" t="s">
        <v>79</v>
      </c>
      <c r="AY126" s="265" t="s">
        <v>154</v>
      </c>
    </row>
    <row r="127" s="2" customFormat="1" ht="24.15" customHeight="1">
      <c r="A127" s="41"/>
      <c r="B127" s="42"/>
      <c r="C127" s="215" t="s">
        <v>162</v>
      </c>
      <c r="D127" s="215" t="s">
        <v>157</v>
      </c>
      <c r="E127" s="216" t="s">
        <v>182</v>
      </c>
      <c r="F127" s="217" t="s">
        <v>183</v>
      </c>
      <c r="G127" s="218" t="s">
        <v>160</v>
      </c>
      <c r="H127" s="219">
        <v>0.27800000000000002</v>
      </c>
      <c r="I127" s="220"/>
      <c r="J127" s="221">
        <f>ROUND(I127*H127,2)</f>
        <v>0</v>
      </c>
      <c r="K127" s="217" t="s">
        <v>161</v>
      </c>
      <c r="L127" s="47"/>
      <c r="M127" s="222" t="s">
        <v>19</v>
      </c>
      <c r="N127" s="223" t="s">
        <v>43</v>
      </c>
      <c r="O127" s="87"/>
      <c r="P127" s="224">
        <f>O127*H127</f>
        <v>0</v>
      </c>
      <c r="Q127" s="224">
        <v>0.18249000000000001</v>
      </c>
      <c r="R127" s="224">
        <f>Q127*H127</f>
        <v>0.050732220000000008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162</v>
      </c>
      <c r="AT127" s="226" t="s">
        <v>157</v>
      </c>
      <c r="AU127" s="226" t="s">
        <v>81</v>
      </c>
      <c r="AY127" s="20" t="s">
        <v>154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162</v>
      </c>
      <c r="BM127" s="226" t="s">
        <v>184</v>
      </c>
    </row>
    <row r="128" s="2" customFormat="1">
      <c r="A128" s="41"/>
      <c r="B128" s="42"/>
      <c r="C128" s="43"/>
      <c r="D128" s="228" t="s">
        <v>164</v>
      </c>
      <c r="E128" s="43"/>
      <c r="F128" s="229" t="s">
        <v>185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164</v>
      </c>
      <c r="AU128" s="20" t="s">
        <v>81</v>
      </c>
    </row>
    <row r="129" s="13" customFormat="1">
      <c r="A129" s="13"/>
      <c r="B129" s="233"/>
      <c r="C129" s="234"/>
      <c r="D129" s="235" t="s">
        <v>166</v>
      </c>
      <c r="E129" s="236" t="s">
        <v>19</v>
      </c>
      <c r="F129" s="237" t="s">
        <v>186</v>
      </c>
      <c r="G129" s="234"/>
      <c r="H129" s="236" t="s">
        <v>19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166</v>
      </c>
      <c r="AU129" s="243" t="s">
        <v>81</v>
      </c>
      <c r="AV129" s="13" t="s">
        <v>79</v>
      </c>
      <c r="AW129" s="13" t="s">
        <v>33</v>
      </c>
      <c r="AX129" s="13" t="s">
        <v>72</v>
      </c>
      <c r="AY129" s="243" t="s">
        <v>154</v>
      </c>
    </row>
    <row r="130" s="14" customFormat="1">
      <c r="A130" s="14"/>
      <c r="B130" s="244"/>
      <c r="C130" s="245"/>
      <c r="D130" s="235" t="s">
        <v>166</v>
      </c>
      <c r="E130" s="246" t="s">
        <v>19</v>
      </c>
      <c r="F130" s="247" t="s">
        <v>187</v>
      </c>
      <c r="G130" s="245"/>
      <c r="H130" s="248">
        <v>0.27800000000000002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166</v>
      </c>
      <c r="AU130" s="254" t="s">
        <v>81</v>
      </c>
      <c r="AV130" s="14" t="s">
        <v>81</v>
      </c>
      <c r="AW130" s="14" t="s">
        <v>33</v>
      </c>
      <c r="AX130" s="14" t="s">
        <v>79</v>
      </c>
      <c r="AY130" s="254" t="s">
        <v>154</v>
      </c>
    </row>
    <row r="131" s="2" customFormat="1" ht="24.15" customHeight="1">
      <c r="A131" s="41"/>
      <c r="B131" s="42"/>
      <c r="C131" s="215" t="s">
        <v>188</v>
      </c>
      <c r="D131" s="215" t="s">
        <v>157</v>
      </c>
      <c r="E131" s="216" t="s">
        <v>189</v>
      </c>
      <c r="F131" s="217" t="s">
        <v>190</v>
      </c>
      <c r="G131" s="218" t="s">
        <v>191</v>
      </c>
      <c r="H131" s="219">
        <v>7</v>
      </c>
      <c r="I131" s="220"/>
      <c r="J131" s="221">
        <f>ROUND(I131*H131,2)</f>
        <v>0</v>
      </c>
      <c r="K131" s="217" t="s">
        <v>161</v>
      </c>
      <c r="L131" s="47"/>
      <c r="M131" s="222" t="s">
        <v>19</v>
      </c>
      <c r="N131" s="223" t="s">
        <v>43</v>
      </c>
      <c r="O131" s="87"/>
      <c r="P131" s="224">
        <f>O131*H131</f>
        <v>0</v>
      </c>
      <c r="Q131" s="224">
        <v>0.022280000000000001</v>
      </c>
      <c r="R131" s="224">
        <f>Q131*H131</f>
        <v>0.15596000000000002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162</v>
      </c>
      <c r="AT131" s="226" t="s">
        <v>157</v>
      </c>
      <c r="AU131" s="226" t="s">
        <v>81</v>
      </c>
      <c r="AY131" s="20" t="s">
        <v>154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79</v>
      </c>
      <c r="BK131" s="227">
        <f>ROUND(I131*H131,2)</f>
        <v>0</v>
      </c>
      <c r="BL131" s="20" t="s">
        <v>162</v>
      </c>
      <c r="BM131" s="226" t="s">
        <v>192</v>
      </c>
    </row>
    <row r="132" s="2" customFormat="1">
      <c r="A132" s="41"/>
      <c r="B132" s="42"/>
      <c r="C132" s="43"/>
      <c r="D132" s="228" t="s">
        <v>164</v>
      </c>
      <c r="E132" s="43"/>
      <c r="F132" s="229" t="s">
        <v>193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164</v>
      </c>
      <c r="AU132" s="20" t="s">
        <v>81</v>
      </c>
    </row>
    <row r="133" s="13" customFormat="1">
      <c r="A133" s="13"/>
      <c r="B133" s="233"/>
      <c r="C133" s="234"/>
      <c r="D133" s="235" t="s">
        <v>166</v>
      </c>
      <c r="E133" s="236" t="s">
        <v>19</v>
      </c>
      <c r="F133" s="237" t="s">
        <v>194</v>
      </c>
      <c r="G133" s="234"/>
      <c r="H133" s="236" t="s">
        <v>19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166</v>
      </c>
      <c r="AU133" s="243" t="s">
        <v>81</v>
      </c>
      <c r="AV133" s="13" t="s">
        <v>79</v>
      </c>
      <c r="AW133" s="13" t="s">
        <v>33</v>
      </c>
      <c r="AX133" s="13" t="s">
        <v>72</v>
      </c>
      <c r="AY133" s="243" t="s">
        <v>154</v>
      </c>
    </row>
    <row r="134" s="14" customFormat="1">
      <c r="A134" s="14"/>
      <c r="B134" s="244"/>
      <c r="C134" s="245"/>
      <c r="D134" s="235" t="s">
        <v>166</v>
      </c>
      <c r="E134" s="246" t="s">
        <v>19</v>
      </c>
      <c r="F134" s="247" t="s">
        <v>162</v>
      </c>
      <c r="G134" s="245"/>
      <c r="H134" s="248">
        <v>4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166</v>
      </c>
      <c r="AU134" s="254" t="s">
        <v>81</v>
      </c>
      <c r="AV134" s="14" t="s">
        <v>81</v>
      </c>
      <c r="AW134" s="14" t="s">
        <v>33</v>
      </c>
      <c r="AX134" s="14" t="s">
        <v>72</v>
      </c>
      <c r="AY134" s="254" t="s">
        <v>154</v>
      </c>
    </row>
    <row r="135" s="13" customFormat="1">
      <c r="A135" s="13"/>
      <c r="B135" s="233"/>
      <c r="C135" s="234"/>
      <c r="D135" s="235" t="s">
        <v>166</v>
      </c>
      <c r="E135" s="236" t="s">
        <v>19</v>
      </c>
      <c r="F135" s="237" t="s">
        <v>195</v>
      </c>
      <c r="G135" s="234"/>
      <c r="H135" s="236" t="s">
        <v>19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166</v>
      </c>
      <c r="AU135" s="243" t="s">
        <v>81</v>
      </c>
      <c r="AV135" s="13" t="s">
        <v>79</v>
      </c>
      <c r="AW135" s="13" t="s">
        <v>33</v>
      </c>
      <c r="AX135" s="13" t="s">
        <v>72</v>
      </c>
      <c r="AY135" s="243" t="s">
        <v>154</v>
      </c>
    </row>
    <row r="136" s="14" customFormat="1">
      <c r="A136" s="14"/>
      <c r="B136" s="244"/>
      <c r="C136" s="245"/>
      <c r="D136" s="235" t="s">
        <v>166</v>
      </c>
      <c r="E136" s="246" t="s">
        <v>19</v>
      </c>
      <c r="F136" s="247" t="s">
        <v>155</v>
      </c>
      <c r="G136" s="245"/>
      <c r="H136" s="248">
        <v>3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166</v>
      </c>
      <c r="AU136" s="254" t="s">
        <v>81</v>
      </c>
      <c r="AV136" s="14" t="s">
        <v>81</v>
      </c>
      <c r="AW136" s="14" t="s">
        <v>33</v>
      </c>
      <c r="AX136" s="14" t="s">
        <v>72</v>
      </c>
      <c r="AY136" s="254" t="s">
        <v>154</v>
      </c>
    </row>
    <row r="137" s="15" customFormat="1">
      <c r="A137" s="15"/>
      <c r="B137" s="255"/>
      <c r="C137" s="256"/>
      <c r="D137" s="235" t="s">
        <v>166</v>
      </c>
      <c r="E137" s="257" t="s">
        <v>19</v>
      </c>
      <c r="F137" s="258" t="s">
        <v>181</v>
      </c>
      <c r="G137" s="256"/>
      <c r="H137" s="259">
        <v>7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166</v>
      </c>
      <c r="AU137" s="265" t="s">
        <v>81</v>
      </c>
      <c r="AV137" s="15" t="s">
        <v>162</v>
      </c>
      <c r="AW137" s="15" t="s">
        <v>33</v>
      </c>
      <c r="AX137" s="15" t="s">
        <v>79</v>
      </c>
      <c r="AY137" s="265" t="s">
        <v>154</v>
      </c>
    </row>
    <row r="138" s="2" customFormat="1" ht="16.5" customHeight="1">
      <c r="A138" s="41"/>
      <c r="B138" s="42"/>
      <c r="C138" s="215" t="s">
        <v>196</v>
      </c>
      <c r="D138" s="215" t="s">
        <v>157</v>
      </c>
      <c r="E138" s="216" t="s">
        <v>197</v>
      </c>
      <c r="F138" s="217" t="s">
        <v>198</v>
      </c>
      <c r="G138" s="218" t="s">
        <v>199</v>
      </c>
      <c r="H138" s="219">
        <v>0.66000000000000003</v>
      </c>
      <c r="I138" s="220"/>
      <c r="J138" s="221">
        <f>ROUND(I138*H138,2)</f>
        <v>0</v>
      </c>
      <c r="K138" s="217" t="s">
        <v>161</v>
      </c>
      <c r="L138" s="47"/>
      <c r="M138" s="222" t="s">
        <v>19</v>
      </c>
      <c r="N138" s="223" t="s">
        <v>43</v>
      </c>
      <c r="O138" s="87"/>
      <c r="P138" s="224">
        <f>O138*H138</f>
        <v>0</v>
      </c>
      <c r="Q138" s="224">
        <v>1.94302</v>
      </c>
      <c r="R138" s="224">
        <f>Q138*H138</f>
        <v>1.2823932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162</v>
      </c>
      <c r="AT138" s="226" t="s">
        <v>157</v>
      </c>
      <c r="AU138" s="226" t="s">
        <v>81</v>
      </c>
      <c r="AY138" s="20" t="s">
        <v>154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162</v>
      </c>
      <c r="BM138" s="226" t="s">
        <v>200</v>
      </c>
    </row>
    <row r="139" s="2" customFormat="1">
      <c r="A139" s="41"/>
      <c r="B139" s="42"/>
      <c r="C139" s="43"/>
      <c r="D139" s="228" t="s">
        <v>164</v>
      </c>
      <c r="E139" s="43"/>
      <c r="F139" s="229" t="s">
        <v>201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164</v>
      </c>
      <c r="AU139" s="20" t="s">
        <v>81</v>
      </c>
    </row>
    <row r="140" s="13" customFormat="1">
      <c r="A140" s="13"/>
      <c r="B140" s="233"/>
      <c r="C140" s="234"/>
      <c r="D140" s="235" t="s">
        <v>166</v>
      </c>
      <c r="E140" s="236" t="s">
        <v>19</v>
      </c>
      <c r="F140" s="237" t="s">
        <v>202</v>
      </c>
      <c r="G140" s="234"/>
      <c r="H140" s="236" t="s">
        <v>19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166</v>
      </c>
      <c r="AU140" s="243" t="s">
        <v>81</v>
      </c>
      <c r="AV140" s="13" t="s">
        <v>79</v>
      </c>
      <c r="AW140" s="13" t="s">
        <v>33</v>
      </c>
      <c r="AX140" s="13" t="s">
        <v>72</v>
      </c>
      <c r="AY140" s="243" t="s">
        <v>154</v>
      </c>
    </row>
    <row r="141" s="14" customFormat="1">
      <c r="A141" s="14"/>
      <c r="B141" s="244"/>
      <c r="C141" s="245"/>
      <c r="D141" s="235" t="s">
        <v>166</v>
      </c>
      <c r="E141" s="246" t="s">
        <v>19</v>
      </c>
      <c r="F141" s="247" t="s">
        <v>203</v>
      </c>
      <c r="G141" s="245"/>
      <c r="H141" s="248">
        <v>0.35999999999999999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166</v>
      </c>
      <c r="AU141" s="254" t="s">
        <v>81</v>
      </c>
      <c r="AV141" s="14" t="s">
        <v>81</v>
      </c>
      <c r="AW141" s="14" t="s">
        <v>33</v>
      </c>
      <c r="AX141" s="14" t="s">
        <v>72</v>
      </c>
      <c r="AY141" s="254" t="s">
        <v>154</v>
      </c>
    </row>
    <row r="142" s="13" customFormat="1">
      <c r="A142" s="13"/>
      <c r="B142" s="233"/>
      <c r="C142" s="234"/>
      <c r="D142" s="235" t="s">
        <v>166</v>
      </c>
      <c r="E142" s="236" t="s">
        <v>19</v>
      </c>
      <c r="F142" s="237" t="s">
        <v>204</v>
      </c>
      <c r="G142" s="234"/>
      <c r="H142" s="236" t="s">
        <v>19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166</v>
      </c>
      <c r="AU142" s="243" t="s">
        <v>81</v>
      </c>
      <c r="AV142" s="13" t="s">
        <v>79</v>
      </c>
      <c r="AW142" s="13" t="s">
        <v>33</v>
      </c>
      <c r="AX142" s="13" t="s">
        <v>72</v>
      </c>
      <c r="AY142" s="243" t="s">
        <v>154</v>
      </c>
    </row>
    <row r="143" s="14" customFormat="1">
      <c r="A143" s="14"/>
      <c r="B143" s="244"/>
      <c r="C143" s="245"/>
      <c r="D143" s="235" t="s">
        <v>166</v>
      </c>
      <c r="E143" s="246" t="s">
        <v>19</v>
      </c>
      <c r="F143" s="247" t="s">
        <v>205</v>
      </c>
      <c r="G143" s="245"/>
      <c r="H143" s="248">
        <v>0.29999999999999999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166</v>
      </c>
      <c r="AU143" s="254" t="s">
        <v>81</v>
      </c>
      <c r="AV143" s="14" t="s">
        <v>81</v>
      </c>
      <c r="AW143" s="14" t="s">
        <v>33</v>
      </c>
      <c r="AX143" s="14" t="s">
        <v>72</v>
      </c>
      <c r="AY143" s="254" t="s">
        <v>154</v>
      </c>
    </row>
    <row r="144" s="15" customFormat="1">
      <c r="A144" s="15"/>
      <c r="B144" s="255"/>
      <c r="C144" s="256"/>
      <c r="D144" s="235" t="s">
        <v>166</v>
      </c>
      <c r="E144" s="257" t="s">
        <v>19</v>
      </c>
      <c r="F144" s="258" t="s">
        <v>181</v>
      </c>
      <c r="G144" s="256"/>
      <c r="H144" s="259">
        <v>0.66000000000000003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5" t="s">
        <v>166</v>
      </c>
      <c r="AU144" s="265" t="s">
        <v>81</v>
      </c>
      <c r="AV144" s="15" t="s">
        <v>162</v>
      </c>
      <c r="AW144" s="15" t="s">
        <v>33</v>
      </c>
      <c r="AX144" s="15" t="s">
        <v>79</v>
      </c>
      <c r="AY144" s="265" t="s">
        <v>154</v>
      </c>
    </row>
    <row r="145" s="2" customFormat="1" ht="16.5" customHeight="1">
      <c r="A145" s="41"/>
      <c r="B145" s="42"/>
      <c r="C145" s="215" t="s">
        <v>206</v>
      </c>
      <c r="D145" s="215" t="s">
        <v>157</v>
      </c>
      <c r="E145" s="216" t="s">
        <v>207</v>
      </c>
      <c r="F145" s="217" t="s">
        <v>208</v>
      </c>
      <c r="G145" s="218" t="s">
        <v>209</v>
      </c>
      <c r="H145" s="219">
        <v>0.14599999999999999</v>
      </c>
      <c r="I145" s="220"/>
      <c r="J145" s="221">
        <f>ROUND(I145*H145,2)</f>
        <v>0</v>
      </c>
      <c r="K145" s="217" t="s">
        <v>161</v>
      </c>
      <c r="L145" s="47"/>
      <c r="M145" s="222" t="s">
        <v>19</v>
      </c>
      <c r="N145" s="223" t="s">
        <v>43</v>
      </c>
      <c r="O145" s="87"/>
      <c r="P145" s="224">
        <f>O145*H145</f>
        <v>0</v>
      </c>
      <c r="Q145" s="224">
        <v>1.0900000000000001</v>
      </c>
      <c r="R145" s="224">
        <f>Q145*H145</f>
        <v>0.15914</v>
      </c>
      <c r="S145" s="224">
        <v>0</v>
      </c>
      <c r="T145" s="22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162</v>
      </c>
      <c r="AT145" s="226" t="s">
        <v>157</v>
      </c>
      <c r="AU145" s="226" t="s">
        <v>81</v>
      </c>
      <c r="AY145" s="20" t="s">
        <v>154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79</v>
      </c>
      <c r="BK145" s="227">
        <f>ROUND(I145*H145,2)</f>
        <v>0</v>
      </c>
      <c r="BL145" s="20" t="s">
        <v>162</v>
      </c>
      <c r="BM145" s="226" t="s">
        <v>210</v>
      </c>
    </row>
    <row r="146" s="2" customFormat="1">
      <c r="A146" s="41"/>
      <c r="B146" s="42"/>
      <c r="C146" s="43"/>
      <c r="D146" s="228" t="s">
        <v>164</v>
      </c>
      <c r="E146" s="43"/>
      <c r="F146" s="229" t="s">
        <v>211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164</v>
      </c>
      <c r="AU146" s="20" t="s">
        <v>81</v>
      </c>
    </row>
    <row r="147" s="13" customFormat="1">
      <c r="A147" s="13"/>
      <c r="B147" s="233"/>
      <c r="C147" s="234"/>
      <c r="D147" s="235" t="s">
        <v>166</v>
      </c>
      <c r="E147" s="236" t="s">
        <v>19</v>
      </c>
      <c r="F147" s="237" t="s">
        <v>212</v>
      </c>
      <c r="G147" s="234"/>
      <c r="H147" s="236" t="s">
        <v>19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166</v>
      </c>
      <c r="AU147" s="243" t="s">
        <v>81</v>
      </c>
      <c r="AV147" s="13" t="s">
        <v>79</v>
      </c>
      <c r="AW147" s="13" t="s">
        <v>33</v>
      </c>
      <c r="AX147" s="13" t="s">
        <v>72</v>
      </c>
      <c r="AY147" s="243" t="s">
        <v>154</v>
      </c>
    </row>
    <row r="148" s="14" customFormat="1">
      <c r="A148" s="14"/>
      <c r="B148" s="244"/>
      <c r="C148" s="245"/>
      <c r="D148" s="235" t="s">
        <v>166</v>
      </c>
      <c r="E148" s="246" t="s">
        <v>19</v>
      </c>
      <c r="F148" s="247" t="s">
        <v>213</v>
      </c>
      <c r="G148" s="245"/>
      <c r="H148" s="248">
        <v>0.047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166</v>
      </c>
      <c r="AU148" s="254" t="s">
        <v>81</v>
      </c>
      <c r="AV148" s="14" t="s">
        <v>81</v>
      </c>
      <c r="AW148" s="14" t="s">
        <v>33</v>
      </c>
      <c r="AX148" s="14" t="s">
        <v>72</v>
      </c>
      <c r="AY148" s="254" t="s">
        <v>154</v>
      </c>
    </row>
    <row r="149" s="13" customFormat="1">
      <c r="A149" s="13"/>
      <c r="B149" s="233"/>
      <c r="C149" s="234"/>
      <c r="D149" s="235" t="s">
        <v>166</v>
      </c>
      <c r="E149" s="236" t="s">
        <v>19</v>
      </c>
      <c r="F149" s="237" t="s">
        <v>214</v>
      </c>
      <c r="G149" s="234"/>
      <c r="H149" s="236" t="s">
        <v>19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166</v>
      </c>
      <c r="AU149" s="243" t="s">
        <v>81</v>
      </c>
      <c r="AV149" s="13" t="s">
        <v>79</v>
      </c>
      <c r="AW149" s="13" t="s">
        <v>33</v>
      </c>
      <c r="AX149" s="13" t="s">
        <v>72</v>
      </c>
      <c r="AY149" s="243" t="s">
        <v>154</v>
      </c>
    </row>
    <row r="150" s="14" customFormat="1">
      <c r="A150" s="14"/>
      <c r="B150" s="244"/>
      <c r="C150" s="245"/>
      <c r="D150" s="235" t="s">
        <v>166</v>
      </c>
      <c r="E150" s="246" t="s">
        <v>19</v>
      </c>
      <c r="F150" s="247" t="s">
        <v>213</v>
      </c>
      <c r="G150" s="245"/>
      <c r="H150" s="248">
        <v>0.047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166</v>
      </c>
      <c r="AU150" s="254" t="s">
        <v>81</v>
      </c>
      <c r="AV150" s="14" t="s">
        <v>81</v>
      </c>
      <c r="AW150" s="14" t="s">
        <v>33</v>
      </c>
      <c r="AX150" s="14" t="s">
        <v>72</v>
      </c>
      <c r="AY150" s="254" t="s">
        <v>154</v>
      </c>
    </row>
    <row r="151" s="13" customFormat="1">
      <c r="A151" s="13"/>
      <c r="B151" s="233"/>
      <c r="C151" s="234"/>
      <c r="D151" s="235" t="s">
        <v>166</v>
      </c>
      <c r="E151" s="236" t="s">
        <v>19</v>
      </c>
      <c r="F151" s="237" t="s">
        <v>215</v>
      </c>
      <c r="G151" s="234"/>
      <c r="H151" s="236" t="s">
        <v>19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166</v>
      </c>
      <c r="AU151" s="243" t="s">
        <v>81</v>
      </c>
      <c r="AV151" s="13" t="s">
        <v>79</v>
      </c>
      <c r="AW151" s="13" t="s">
        <v>33</v>
      </c>
      <c r="AX151" s="13" t="s">
        <v>72</v>
      </c>
      <c r="AY151" s="243" t="s">
        <v>154</v>
      </c>
    </row>
    <row r="152" s="14" customFormat="1">
      <c r="A152" s="14"/>
      <c r="B152" s="244"/>
      <c r="C152" s="245"/>
      <c r="D152" s="235" t="s">
        <v>166</v>
      </c>
      <c r="E152" s="246" t="s">
        <v>19</v>
      </c>
      <c r="F152" s="247" t="s">
        <v>216</v>
      </c>
      <c r="G152" s="245"/>
      <c r="H152" s="248">
        <v>0.036999999999999998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166</v>
      </c>
      <c r="AU152" s="254" t="s">
        <v>81</v>
      </c>
      <c r="AV152" s="14" t="s">
        <v>81</v>
      </c>
      <c r="AW152" s="14" t="s">
        <v>33</v>
      </c>
      <c r="AX152" s="14" t="s">
        <v>72</v>
      </c>
      <c r="AY152" s="254" t="s">
        <v>154</v>
      </c>
    </row>
    <row r="153" s="13" customFormat="1">
      <c r="A153" s="13"/>
      <c r="B153" s="233"/>
      <c r="C153" s="234"/>
      <c r="D153" s="235" t="s">
        <v>166</v>
      </c>
      <c r="E153" s="236" t="s">
        <v>19</v>
      </c>
      <c r="F153" s="237" t="s">
        <v>217</v>
      </c>
      <c r="G153" s="234"/>
      <c r="H153" s="236" t="s">
        <v>19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166</v>
      </c>
      <c r="AU153" s="243" t="s">
        <v>81</v>
      </c>
      <c r="AV153" s="13" t="s">
        <v>79</v>
      </c>
      <c r="AW153" s="13" t="s">
        <v>33</v>
      </c>
      <c r="AX153" s="13" t="s">
        <v>72</v>
      </c>
      <c r="AY153" s="243" t="s">
        <v>154</v>
      </c>
    </row>
    <row r="154" s="14" customFormat="1">
      <c r="A154" s="14"/>
      <c r="B154" s="244"/>
      <c r="C154" s="245"/>
      <c r="D154" s="235" t="s">
        <v>166</v>
      </c>
      <c r="E154" s="246" t="s">
        <v>19</v>
      </c>
      <c r="F154" s="247" t="s">
        <v>218</v>
      </c>
      <c r="G154" s="245"/>
      <c r="H154" s="248">
        <v>0.014999999999999999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166</v>
      </c>
      <c r="AU154" s="254" t="s">
        <v>81</v>
      </c>
      <c r="AV154" s="14" t="s">
        <v>81</v>
      </c>
      <c r="AW154" s="14" t="s">
        <v>33</v>
      </c>
      <c r="AX154" s="14" t="s">
        <v>72</v>
      </c>
      <c r="AY154" s="254" t="s">
        <v>154</v>
      </c>
    </row>
    <row r="155" s="15" customFormat="1">
      <c r="A155" s="15"/>
      <c r="B155" s="255"/>
      <c r="C155" s="256"/>
      <c r="D155" s="235" t="s">
        <v>166</v>
      </c>
      <c r="E155" s="257" t="s">
        <v>19</v>
      </c>
      <c r="F155" s="258" t="s">
        <v>181</v>
      </c>
      <c r="G155" s="256"/>
      <c r="H155" s="259">
        <v>0.14600000000000002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5" t="s">
        <v>166</v>
      </c>
      <c r="AU155" s="265" t="s">
        <v>81</v>
      </c>
      <c r="AV155" s="15" t="s">
        <v>162</v>
      </c>
      <c r="AW155" s="15" t="s">
        <v>33</v>
      </c>
      <c r="AX155" s="15" t="s">
        <v>79</v>
      </c>
      <c r="AY155" s="265" t="s">
        <v>154</v>
      </c>
    </row>
    <row r="156" s="2" customFormat="1" ht="24.15" customHeight="1">
      <c r="A156" s="41"/>
      <c r="B156" s="42"/>
      <c r="C156" s="215" t="s">
        <v>219</v>
      </c>
      <c r="D156" s="215" t="s">
        <v>157</v>
      </c>
      <c r="E156" s="216" t="s">
        <v>220</v>
      </c>
      <c r="F156" s="217" t="s">
        <v>221</v>
      </c>
      <c r="G156" s="218" t="s">
        <v>160</v>
      </c>
      <c r="H156" s="219">
        <v>68.241</v>
      </c>
      <c r="I156" s="220"/>
      <c r="J156" s="221">
        <f>ROUND(I156*H156,2)</f>
        <v>0</v>
      </c>
      <c r="K156" s="217" t="s">
        <v>161</v>
      </c>
      <c r="L156" s="47"/>
      <c r="M156" s="222" t="s">
        <v>19</v>
      </c>
      <c r="N156" s="223" t="s">
        <v>43</v>
      </c>
      <c r="O156" s="87"/>
      <c r="P156" s="224">
        <f>O156*H156</f>
        <v>0</v>
      </c>
      <c r="Q156" s="224">
        <v>0.061719999999999997</v>
      </c>
      <c r="R156" s="224">
        <f>Q156*H156</f>
        <v>4.21183452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162</v>
      </c>
      <c r="AT156" s="226" t="s">
        <v>157</v>
      </c>
      <c r="AU156" s="226" t="s">
        <v>81</v>
      </c>
      <c r="AY156" s="20" t="s">
        <v>154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79</v>
      </c>
      <c r="BK156" s="227">
        <f>ROUND(I156*H156,2)</f>
        <v>0</v>
      </c>
      <c r="BL156" s="20" t="s">
        <v>162</v>
      </c>
      <c r="BM156" s="226" t="s">
        <v>222</v>
      </c>
    </row>
    <row r="157" s="2" customFormat="1">
      <c r="A157" s="41"/>
      <c r="B157" s="42"/>
      <c r="C157" s="43"/>
      <c r="D157" s="228" t="s">
        <v>164</v>
      </c>
      <c r="E157" s="43"/>
      <c r="F157" s="229" t="s">
        <v>223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164</v>
      </c>
      <c r="AU157" s="20" t="s">
        <v>81</v>
      </c>
    </row>
    <row r="158" s="13" customFormat="1">
      <c r="A158" s="13"/>
      <c r="B158" s="233"/>
      <c r="C158" s="234"/>
      <c r="D158" s="235" t="s">
        <v>166</v>
      </c>
      <c r="E158" s="236" t="s">
        <v>19</v>
      </c>
      <c r="F158" s="237" t="s">
        <v>194</v>
      </c>
      <c r="G158" s="234"/>
      <c r="H158" s="236" t="s">
        <v>19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166</v>
      </c>
      <c r="AU158" s="243" t="s">
        <v>81</v>
      </c>
      <c r="AV158" s="13" t="s">
        <v>79</v>
      </c>
      <c r="AW158" s="13" t="s">
        <v>33</v>
      </c>
      <c r="AX158" s="13" t="s">
        <v>72</v>
      </c>
      <c r="AY158" s="243" t="s">
        <v>154</v>
      </c>
    </row>
    <row r="159" s="14" customFormat="1">
      <c r="A159" s="14"/>
      <c r="B159" s="244"/>
      <c r="C159" s="245"/>
      <c r="D159" s="235" t="s">
        <v>166</v>
      </c>
      <c r="E159" s="246" t="s">
        <v>19</v>
      </c>
      <c r="F159" s="247" t="s">
        <v>224</v>
      </c>
      <c r="G159" s="245"/>
      <c r="H159" s="248">
        <v>43.560000000000002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166</v>
      </c>
      <c r="AU159" s="254" t="s">
        <v>81</v>
      </c>
      <c r="AV159" s="14" t="s">
        <v>81</v>
      </c>
      <c r="AW159" s="14" t="s">
        <v>33</v>
      </c>
      <c r="AX159" s="14" t="s">
        <v>72</v>
      </c>
      <c r="AY159" s="254" t="s">
        <v>154</v>
      </c>
    </row>
    <row r="160" s="14" customFormat="1">
      <c r="A160" s="14"/>
      <c r="B160" s="244"/>
      <c r="C160" s="245"/>
      <c r="D160" s="235" t="s">
        <v>166</v>
      </c>
      <c r="E160" s="246" t="s">
        <v>19</v>
      </c>
      <c r="F160" s="247" t="s">
        <v>225</v>
      </c>
      <c r="G160" s="245"/>
      <c r="H160" s="248">
        <v>-5.5999999999999996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166</v>
      </c>
      <c r="AU160" s="254" t="s">
        <v>81</v>
      </c>
      <c r="AV160" s="14" t="s">
        <v>81</v>
      </c>
      <c r="AW160" s="14" t="s">
        <v>33</v>
      </c>
      <c r="AX160" s="14" t="s">
        <v>72</v>
      </c>
      <c r="AY160" s="254" t="s">
        <v>154</v>
      </c>
    </row>
    <row r="161" s="13" customFormat="1">
      <c r="A161" s="13"/>
      <c r="B161" s="233"/>
      <c r="C161" s="234"/>
      <c r="D161" s="235" t="s">
        <v>166</v>
      </c>
      <c r="E161" s="236" t="s">
        <v>19</v>
      </c>
      <c r="F161" s="237" t="s">
        <v>195</v>
      </c>
      <c r="G161" s="234"/>
      <c r="H161" s="236" t="s">
        <v>19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166</v>
      </c>
      <c r="AU161" s="243" t="s">
        <v>81</v>
      </c>
      <c r="AV161" s="13" t="s">
        <v>79</v>
      </c>
      <c r="AW161" s="13" t="s">
        <v>33</v>
      </c>
      <c r="AX161" s="13" t="s">
        <v>72</v>
      </c>
      <c r="AY161" s="243" t="s">
        <v>154</v>
      </c>
    </row>
    <row r="162" s="14" customFormat="1">
      <c r="A162" s="14"/>
      <c r="B162" s="244"/>
      <c r="C162" s="245"/>
      <c r="D162" s="235" t="s">
        <v>166</v>
      </c>
      <c r="E162" s="246" t="s">
        <v>19</v>
      </c>
      <c r="F162" s="247" t="s">
        <v>226</v>
      </c>
      <c r="G162" s="245"/>
      <c r="H162" s="248">
        <v>28.600999999999999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166</v>
      </c>
      <c r="AU162" s="254" t="s">
        <v>81</v>
      </c>
      <c r="AV162" s="14" t="s">
        <v>81</v>
      </c>
      <c r="AW162" s="14" t="s">
        <v>33</v>
      </c>
      <c r="AX162" s="14" t="s">
        <v>72</v>
      </c>
      <c r="AY162" s="254" t="s">
        <v>154</v>
      </c>
    </row>
    <row r="163" s="14" customFormat="1">
      <c r="A163" s="14"/>
      <c r="B163" s="244"/>
      <c r="C163" s="245"/>
      <c r="D163" s="235" t="s">
        <v>166</v>
      </c>
      <c r="E163" s="246" t="s">
        <v>19</v>
      </c>
      <c r="F163" s="247" t="s">
        <v>227</v>
      </c>
      <c r="G163" s="245"/>
      <c r="H163" s="248">
        <v>-4.2000000000000002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166</v>
      </c>
      <c r="AU163" s="254" t="s">
        <v>81</v>
      </c>
      <c r="AV163" s="14" t="s">
        <v>81</v>
      </c>
      <c r="AW163" s="14" t="s">
        <v>33</v>
      </c>
      <c r="AX163" s="14" t="s">
        <v>72</v>
      </c>
      <c r="AY163" s="254" t="s">
        <v>154</v>
      </c>
    </row>
    <row r="164" s="13" customFormat="1">
      <c r="A164" s="13"/>
      <c r="B164" s="233"/>
      <c r="C164" s="234"/>
      <c r="D164" s="235" t="s">
        <v>166</v>
      </c>
      <c r="E164" s="236" t="s">
        <v>19</v>
      </c>
      <c r="F164" s="237" t="s">
        <v>228</v>
      </c>
      <c r="G164" s="234"/>
      <c r="H164" s="236" t="s">
        <v>19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166</v>
      </c>
      <c r="AU164" s="243" t="s">
        <v>81</v>
      </c>
      <c r="AV164" s="13" t="s">
        <v>79</v>
      </c>
      <c r="AW164" s="13" t="s">
        <v>33</v>
      </c>
      <c r="AX164" s="13" t="s">
        <v>72</v>
      </c>
      <c r="AY164" s="243" t="s">
        <v>154</v>
      </c>
    </row>
    <row r="165" s="14" customFormat="1">
      <c r="A165" s="14"/>
      <c r="B165" s="244"/>
      <c r="C165" s="245"/>
      <c r="D165" s="235" t="s">
        <v>166</v>
      </c>
      <c r="E165" s="246" t="s">
        <v>19</v>
      </c>
      <c r="F165" s="247" t="s">
        <v>229</v>
      </c>
      <c r="G165" s="245"/>
      <c r="H165" s="248">
        <v>5.8799999999999999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166</v>
      </c>
      <c r="AU165" s="254" t="s">
        <v>81</v>
      </c>
      <c r="AV165" s="14" t="s">
        <v>81</v>
      </c>
      <c r="AW165" s="14" t="s">
        <v>33</v>
      </c>
      <c r="AX165" s="14" t="s">
        <v>72</v>
      </c>
      <c r="AY165" s="254" t="s">
        <v>154</v>
      </c>
    </row>
    <row r="166" s="15" customFormat="1">
      <c r="A166" s="15"/>
      <c r="B166" s="255"/>
      <c r="C166" s="256"/>
      <c r="D166" s="235" t="s">
        <v>166</v>
      </c>
      <c r="E166" s="257" t="s">
        <v>19</v>
      </c>
      <c r="F166" s="258" t="s">
        <v>181</v>
      </c>
      <c r="G166" s="256"/>
      <c r="H166" s="259">
        <v>68.241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166</v>
      </c>
      <c r="AU166" s="265" t="s">
        <v>81</v>
      </c>
      <c r="AV166" s="15" t="s">
        <v>162</v>
      </c>
      <c r="AW166" s="15" t="s">
        <v>33</v>
      </c>
      <c r="AX166" s="15" t="s">
        <v>79</v>
      </c>
      <c r="AY166" s="265" t="s">
        <v>154</v>
      </c>
    </row>
    <row r="167" s="2" customFormat="1" ht="24.15" customHeight="1">
      <c r="A167" s="41"/>
      <c r="B167" s="42"/>
      <c r="C167" s="215" t="s">
        <v>230</v>
      </c>
      <c r="D167" s="215" t="s">
        <v>157</v>
      </c>
      <c r="E167" s="216" t="s">
        <v>231</v>
      </c>
      <c r="F167" s="217" t="s">
        <v>232</v>
      </c>
      <c r="G167" s="218" t="s">
        <v>160</v>
      </c>
      <c r="H167" s="219">
        <v>2.52</v>
      </c>
      <c r="I167" s="220"/>
      <c r="J167" s="221">
        <f>ROUND(I167*H167,2)</f>
        <v>0</v>
      </c>
      <c r="K167" s="217" t="s">
        <v>161</v>
      </c>
      <c r="L167" s="47"/>
      <c r="M167" s="222" t="s">
        <v>19</v>
      </c>
      <c r="N167" s="223" t="s">
        <v>43</v>
      </c>
      <c r="O167" s="87"/>
      <c r="P167" s="224">
        <f>O167*H167</f>
        <v>0</v>
      </c>
      <c r="Q167" s="224">
        <v>0.079210000000000003</v>
      </c>
      <c r="R167" s="224">
        <f>Q167*H167</f>
        <v>0.19960920000000001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162</v>
      </c>
      <c r="AT167" s="226" t="s">
        <v>157</v>
      </c>
      <c r="AU167" s="226" t="s">
        <v>81</v>
      </c>
      <c r="AY167" s="20" t="s">
        <v>154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162</v>
      </c>
      <c r="BM167" s="226" t="s">
        <v>233</v>
      </c>
    </row>
    <row r="168" s="2" customFormat="1">
      <c r="A168" s="41"/>
      <c r="B168" s="42"/>
      <c r="C168" s="43"/>
      <c r="D168" s="228" t="s">
        <v>164</v>
      </c>
      <c r="E168" s="43"/>
      <c r="F168" s="229" t="s">
        <v>234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164</v>
      </c>
      <c r="AU168" s="20" t="s">
        <v>81</v>
      </c>
    </row>
    <row r="169" s="13" customFormat="1">
      <c r="A169" s="13"/>
      <c r="B169" s="233"/>
      <c r="C169" s="234"/>
      <c r="D169" s="235" t="s">
        <v>166</v>
      </c>
      <c r="E169" s="236" t="s">
        <v>19</v>
      </c>
      <c r="F169" s="237" t="s">
        <v>235</v>
      </c>
      <c r="G169" s="234"/>
      <c r="H169" s="236" t="s">
        <v>19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166</v>
      </c>
      <c r="AU169" s="243" t="s">
        <v>81</v>
      </c>
      <c r="AV169" s="13" t="s">
        <v>79</v>
      </c>
      <c r="AW169" s="13" t="s">
        <v>33</v>
      </c>
      <c r="AX169" s="13" t="s">
        <v>72</v>
      </c>
      <c r="AY169" s="243" t="s">
        <v>154</v>
      </c>
    </row>
    <row r="170" s="14" customFormat="1">
      <c r="A170" s="14"/>
      <c r="B170" s="244"/>
      <c r="C170" s="245"/>
      <c r="D170" s="235" t="s">
        <v>166</v>
      </c>
      <c r="E170" s="246" t="s">
        <v>19</v>
      </c>
      <c r="F170" s="247" t="s">
        <v>174</v>
      </c>
      <c r="G170" s="245"/>
      <c r="H170" s="248">
        <v>2.52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166</v>
      </c>
      <c r="AU170" s="254" t="s">
        <v>81</v>
      </c>
      <c r="AV170" s="14" t="s">
        <v>81</v>
      </c>
      <c r="AW170" s="14" t="s">
        <v>33</v>
      </c>
      <c r="AX170" s="14" t="s">
        <v>79</v>
      </c>
      <c r="AY170" s="254" t="s">
        <v>154</v>
      </c>
    </row>
    <row r="171" s="2" customFormat="1" ht="16.5" customHeight="1">
      <c r="A171" s="41"/>
      <c r="B171" s="42"/>
      <c r="C171" s="215" t="s">
        <v>236</v>
      </c>
      <c r="D171" s="215" t="s">
        <v>157</v>
      </c>
      <c r="E171" s="216" t="s">
        <v>237</v>
      </c>
      <c r="F171" s="217" t="s">
        <v>238</v>
      </c>
      <c r="G171" s="218" t="s">
        <v>239</v>
      </c>
      <c r="H171" s="219">
        <v>65</v>
      </c>
      <c r="I171" s="220"/>
      <c r="J171" s="221">
        <f>ROUND(I171*H171,2)</f>
        <v>0</v>
      </c>
      <c r="K171" s="217" t="s">
        <v>161</v>
      </c>
      <c r="L171" s="47"/>
      <c r="M171" s="222" t="s">
        <v>19</v>
      </c>
      <c r="N171" s="223" t="s">
        <v>43</v>
      </c>
      <c r="O171" s="87"/>
      <c r="P171" s="224">
        <f>O171*H171</f>
        <v>0</v>
      </c>
      <c r="Q171" s="224">
        <v>0.00012999999999999999</v>
      </c>
      <c r="R171" s="224">
        <f>Q171*H171</f>
        <v>0.0084499999999999992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162</v>
      </c>
      <c r="AT171" s="226" t="s">
        <v>157</v>
      </c>
      <c r="AU171" s="226" t="s">
        <v>81</v>
      </c>
      <c r="AY171" s="20" t="s">
        <v>154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162</v>
      </c>
      <c r="BM171" s="226" t="s">
        <v>240</v>
      </c>
    </row>
    <row r="172" s="2" customFormat="1">
      <c r="A172" s="41"/>
      <c r="B172" s="42"/>
      <c r="C172" s="43"/>
      <c r="D172" s="228" t="s">
        <v>164</v>
      </c>
      <c r="E172" s="43"/>
      <c r="F172" s="229" t="s">
        <v>241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164</v>
      </c>
      <c r="AU172" s="20" t="s">
        <v>81</v>
      </c>
    </row>
    <row r="173" s="13" customFormat="1">
      <c r="A173" s="13"/>
      <c r="B173" s="233"/>
      <c r="C173" s="234"/>
      <c r="D173" s="235" t="s">
        <v>166</v>
      </c>
      <c r="E173" s="236" t="s">
        <v>19</v>
      </c>
      <c r="F173" s="237" t="s">
        <v>194</v>
      </c>
      <c r="G173" s="234"/>
      <c r="H173" s="236" t="s">
        <v>19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166</v>
      </c>
      <c r="AU173" s="243" t="s">
        <v>81</v>
      </c>
      <c r="AV173" s="13" t="s">
        <v>79</v>
      </c>
      <c r="AW173" s="13" t="s">
        <v>33</v>
      </c>
      <c r="AX173" s="13" t="s">
        <v>72</v>
      </c>
      <c r="AY173" s="243" t="s">
        <v>154</v>
      </c>
    </row>
    <row r="174" s="14" customFormat="1">
      <c r="A174" s="14"/>
      <c r="B174" s="244"/>
      <c r="C174" s="245"/>
      <c r="D174" s="235" t="s">
        <v>166</v>
      </c>
      <c r="E174" s="246" t="s">
        <v>19</v>
      </c>
      <c r="F174" s="247" t="s">
        <v>242</v>
      </c>
      <c r="G174" s="245"/>
      <c r="H174" s="248">
        <v>21.600000000000001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166</v>
      </c>
      <c r="AU174" s="254" t="s">
        <v>81</v>
      </c>
      <c r="AV174" s="14" t="s">
        <v>81</v>
      </c>
      <c r="AW174" s="14" t="s">
        <v>33</v>
      </c>
      <c r="AX174" s="14" t="s">
        <v>72</v>
      </c>
      <c r="AY174" s="254" t="s">
        <v>154</v>
      </c>
    </row>
    <row r="175" s="13" customFormat="1">
      <c r="A175" s="13"/>
      <c r="B175" s="233"/>
      <c r="C175" s="234"/>
      <c r="D175" s="235" t="s">
        <v>166</v>
      </c>
      <c r="E175" s="236" t="s">
        <v>19</v>
      </c>
      <c r="F175" s="237" t="s">
        <v>195</v>
      </c>
      <c r="G175" s="234"/>
      <c r="H175" s="236" t="s">
        <v>19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166</v>
      </c>
      <c r="AU175" s="243" t="s">
        <v>81</v>
      </c>
      <c r="AV175" s="13" t="s">
        <v>79</v>
      </c>
      <c r="AW175" s="13" t="s">
        <v>33</v>
      </c>
      <c r="AX175" s="13" t="s">
        <v>72</v>
      </c>
      <c r="AY175" s="243" t="s">
        <v>154</v>
      </c>
    </row>
    <row r="176" s="14" customFormat="1">
      <c r="A176" s="14"/>
      <c r="B176" s="244"/>
      <c r="C176" s="245"/>
      <c r="D176" s="235" t="s">
        <v>166</v>
      </c>
      <c r="E176" s="246" t="s">
        <v>19</v>
      </c>
      <c r="F176" s="247" t="s">
        <v>243</v>
      </c>
      <c r="G176" s="245"/>
      <c r="H176" s="248">
        <v>27.399999999999999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166</v>
      </c>
      <c r="AU176" s="254" t="s">
        <v>81</v>
      </c>
      <c r="AV176" s="14" t="s">
        <v>81</v>
      </c>
      <c r="AW176" s="14" t="s">
        <v>33</v>
      </c>
      <c r="AX176" s="14" t="s">
        <v>72</v>
      </c>
      <c r="AY176" s="254" t="s">
        <v>154</v>
      </c>
    </row>
    <row r="177" s="13" customFormat="1">
      <c r="A177" s="13"/>
      <c r="B177" s="233"/>
      <c r="C177" s="234"/>
      <c r="D177" s="235" t="s">
        <v>166</v>
      </c>
      <c r="E177" s="236" t="s">
        <v>19</v>
      </c>
      <c r="F177" s="237" t="s">
        <v>244</v>
      </c>
      <c r="G177" s="234"/>
      <c r="H177" s="236" t="s">
        <v>19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166</v>
      </c>
      <c r="AU177" s="243" t="s">
        <v>81</v>
      </c>
      <c r="AV177" s="13" t="s">
        <v>79</v>
      </c>
      <c r="AW177" s="13" t="s">
        <v>33</v>
      </c>
      <c r="AX177" s="13" t="s">
        <v>72</v>
      </c>
      <c r="AY177" s="243" t="s">
        <v>154</v>
      </c>
    </row>
    <row r="178" s="14" customFormat="1">
      <c r="A178" s="14"/>
      <c r="B178" s="244"/>
      <c r="C178" s="245"/>
      <c r="D178" s="235" t="s">
        <v>166</v>
      </c>
      <c r="E178" s="246" t="s">
        <v>19</v>
      </c>
      <c r="F178" s="247" t="s">
        <v>245</v>
      </c>
      <c r="G178" s="245"/>
      <c r="H178" s="248">
        <v>12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166</v>
      </c>
      <c r="AU178" s="254" t="s">
        <v>81</v>
      </c>
      <c r="AV178" s="14" t="s">
        <v>81</v>
      </c>
      <c r="AW178" s="14" t="s">
        <v>33</v>
      </c>
      <c r="AX178" s="14" t="s">
        <v>72</v>
      </c>
      <c r="AY178" s="254" t="s">
        <v>154</v>
      </c>
    </row>
    <row r="179" s="13" customFormat="1">
      <c r="A179" s="13"/>
      <c r="B179" s="233"/>
      <c r="C179" s="234"/>
      <c r="D179" s="235" t="s">
        <v>166</v>
      </c>
      <c r="E179" s="236" t="s">
        <v>19</v>
      </c>
      <c r="F179" s="237" t="s">
        <v>180</v>
      </c>
      <c r="G179" s="234"/>
      <c r="H179" s="236" t="s">
        <v>19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166</v>
      </c>
      <c r="AU179" s="243" t="s">
        <v>81</v>
      </c>
      <c r="AV179" s="13" t="s">
        <v>79</v>
      </c>
      <c r="AW179" s="13" t="s">
        <v>33</v>
      </c>
      <c r="AX179" s="13" t="s">
        <v>72</v>
      </c>
      <c r="AY179" s="243" t="s">
        <v>154</v>
      </c>
    </row>
    <row r="180" s="14" customFormat="1">
      <c r="A180" s="14"/>
      <c r="B180" s="244"/>
      <c r="C180" s="245"/>
      <c r="D180" s="235" t="s">
        <v>166</v>
      </c>
      <c r="E180" s="246" t="s">
        <v>19</v>
      </c>
      <c r="F180" s="247" t="s">
        <v>246</v>
      </c>
      <c r="G180" s="245"/>
      <c r="H180" s="248">
        <v>4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166</v>
      </c>
      <c r="AU180" s="254" t="s">
        <v>81</v>
      </c>
      <c r="AV180" s="14" t="s">
        <v>81</v>
      </c>
      <c r="AW180" s="14" t="s">
        <v>33</v>
      </c>
      <c r="AX180" s="14" t="s">
        <v>72</v>
      </c>
      <c r="AY180" s="254" t="s">
        <v>154</v>
      </c>
    </row>
    <row r="181" s="15" customFormat="1">
      <c r="A181" s="15"/>
      <c r="B181" s="255"/>
      <c r="C181" s="256"/>
      <c r="D181" s="235" t="s">
        <v>166</v>
      </c>
      <c r="E181" s="257" t="s">
        <v>19</v>
      </c>
      <c r="F181" s="258" t="s">
        <v>181</v>
      </c>
      <c r="G181" s="256"/>
      <c r="H181" s="259">
        <v>65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5" t="s">
        <v>166</v>
      </c>
      <c r="AU181" s="265" t="s">
        <v>81</v>
      </c>
      <c r="AV181" s="15" t="s">
        <v>162</v>
      </c>
      <c r="AW181" s="15" t="s">
        <v>33</v>
      </c>
      <c r="AX181" s="15" t="s">
        <v>79</v>
      </c>
      <c r="AY181" s="265" t="s">
        <v>154</v>
      </c>
    </row>
    <row r="182" s="2" customFormat="1" ht="21.75" customHeight="1">
      <c r="A182" s="41"/>
      <c r="B182" s="42"/>
      <c r="C182" s="215" t="s">
        <v>247</v>
      </c>
      <c r="D182" s="215" t="s">
        <v>157</v>
      </c>
      <c r="E182" s="216" t="s">
        <v>248</v>
      </c>
      <c r="F182" s="217" t="s">
        <v>249</v>
      </c>
      <c r="G182" s="218" t="s">
        <v>160</v>
      </c>
      <c r="H182" s="219">
        <v>1.1519999999999999</v>
      </c>
      <c r="I182" s="220"/>
      <c r="J182" s="221">
        <f>ROUND(I182*H182,2)</f>
        <v>0</v>
      </c>
      <c r="K182" s="217" t="s">
        <v>161</v>
      </c>
      <c r="L182" s="47"/>
      <c r="M182" s="222" t="s">
        <v>19</v>
      </c>
      <c r="N182" s="223" t="s">
        <v>43</v>
      </c>
      <c r="O182" s="87"/>
      <c r="P182" s="224">
        <f>O182*H182</f>
        <v>0</v>
      </c>
      <c r="Q182" s="224">
        <v>0.17818000000000001</v>
      </c>
      <c r="R182" s="224">
        <f>Q182*H182</f>
        <v>0.20526335999999998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162</v>
      </c>
      <c r="AT182" s="226" t="s">
        <v>157</v>
      </c>
      <c r="AU182" s="226" t="s">
        <v>81</v>
      </c>
      <c r="AY182" s="20" t="s">
        <v>154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162</v>
      </c>
      <c r="BM182" s="226" t="s">
        <v>250</v>
      </c>
    </row>
    <row r="183" s="2" customFormat="1">
      <c r="A183" s="41"/>
      <c r="B183" s="42"/>
      <c r="C183" s="43"/>
      <c r="D183" s="228" t="s">
        <v>164</v>
      </c>
      <c r="E183" s="43"/>
      <c r="F183" s="229" t="s">
        <v>251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164</v>
      </c>
      <c r="AU183" s="20" t="s">
        <v>81</v>
      </c>
    </row>
    <row r="184" s="13" customFormat="1">
      <c r="A184" s="13"/>
      <c r="B184" s="233"/>
      <c r="C184" s="234"/>
      <c r="D184" s="235" t="s">
        <v>166</v>
      </c>
      <c r="E184" s="236" t="s">
        <v>19</v>
      </c>
      <c r="F184" s="237" t="s">
        <v>202</v>
      </c>
      <c r="G184" s="234"/>
      <c r="H184" s="236" t="s">
        <v>19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166</v>
      </c>
      <c r="AU184" s="243" t="s">
        <v>81</v>
      </c>
      <c r="AV184" s="13" t="s">
        <v>79</v>
      </c>
      <c r="AW184" s="13" t="s">
        <v>33</v>
      </c>
      <c r="AX184" s="13" t="s">
        <v>72</v>
      </c>
      <c r="AY184" s="243" t="s">
        <v>154</v>
      </c>
    </row>
    <row r="185" s="14" customFormat="1">
      <c r="A185" s="14"/>
      <c r="B185" s="244"/>
      <c r="C185" s="245"/>
      <c r="D185" s="235" t="s">
        <v>166</v>
      </c>
      <c r="E185" s="246" t="s">
        <v>19</v>
      </c>
      <c r="F185" s="247" t="s">
        <v>252</v>
      </c>
      <c r="G185" s="245"/>
      <c r="H185" s="248">
        <v>0.35999999999999999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166</v>
      </c>
      <c r="AU185" s="254" t="s">
        <v>81</v>
      </c>
      <c r="AV185" s="14" t="s">
        <v>81</v>
      </c>
      <c r="AW185" s="14" t="s">
        <v>33</v>
      </c>
      <c r="AX185" s="14" t="s">
        <v>72</v>
      </c>
      <c r="AY185" s="254" t="s">
        <v>154</v>
      </c>
    </row>
    <row r="186" s="13" customFormat="1">
      <c r="A186" s="13"/>
      <c r="B186" s="233"/>
      <c r="C186" s="234"/>
      <c r="D186" s="235" t="s">
        <v>166</v>
      </c>
      <c r="E186" s="236" t="s">
        <v>19</v>
      </c>
      <c r="F186" s="237" t="s">
        <v>253</v>
      </c>
      <c r="G186" s="234"/>
      <c r="H186" s="236" t="s">
        <v>19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166</v>
      </c>
      <c r="AU186" s="243" t="s">
        <v>81</v>
      </c>
      <c r="AV186" s="13" t="s">
        <v>79</v>
      </c>
      <c r="AW186" s="13" t="s">
        <v>33</v>
      </c>
      <c r="AX186" s="13" t="s">
        <v>72</v>
      </c>
      <c r="AY186" s="243" t="s">
        <v>154</v>
      </c>
    </row>
    <row r="187" s="14" customFormat="1">
      <c r="A187" s="14"/>
      <c r="B187" s="244"/>
      <c r="C187" s="245"/>
      <c r="D187" s="235" t="s">
        <v>166</v>
      </c>
      <c r="E187" s="246" t="s">
        <v>19</v>
      </c>
      <c r="F187" s="247" t="s">
        <v>254</v>
      </c>
      <c r="G187" s="245"/>
      <c r="H187" s="248">
        <v>0.35999999999999999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166</v>
      </c>
      <c r="AU187" s="254" t="s">
        <v>81</v>
      </c>
      <c r="AV187" s="14" t="s">
        <v>81</v>
      </c>
      <c r="AW187" s="14" t="s">
        <v>33</v>
      </c>
      <c r="AX187" s="14" t="s">
        <v>72</v>
      </c>
      <c r="AY187" s="254" t="s">
        <v>154</v>
      </c>
    </row>
    <row r="188" s="14" customFormat="1">
      <c r="A188" s="14"/>
      <c r="B188" s="244"/>
      <c r="C188" s="245"/>
      <c r="D188" s="235" t="s">
        <v>166</v>
      </c>
      <c r="E188" s="246" t="s">
        <v>19</v>
      </c>
      <c r="F188" s="247" t="s">
        <v>255</v>
      </c>
      <c r="G188" s="245"/>
      <c r="H188" s="248">
        <v>0.432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166</v>
      </c>
      <c r="AU188" s="254" t="s">
        <v>81</v>
      </c>
      <c r="AV188" s="14" t="s">
        <v>81</v>
      </c>
      <c r="AW188" s="14" t="s">
        <v>33</v>
      </c>
      <c r="AX188" s="14" t="s">
        <v>72</v>
      </c>
      <c r="AY188" s="254" t="s">
        <v>154</v>
      </c>
    </row>
    <row r="189" s="15" customFormat="1">
      <c r="A189" s="15"/>
      <c r="B189" s="255"/>
      <c r="C189" s="256"/>
      <c r="D189" s="235" t="s">
        <v>166</v>
      </c>
      <c r="E189" s="257" t="s">
        <v>19</v>
      </c>
      <c r="F189" s="258" t="s">
        <v>181</v>
      </c>
      <c r="G189" s="256"/>
      <c r="H189" s="259">
        <v>1.1519999999999999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5" t="s">
        <v>166</v>
      </c>
      <c r="AU189" s="265" t="s">
        <v>81</v>
      </c>
      <c r="AV189" s="15" t="s">
        <v>162</v>
      </c>
      <c r="AW189" s="15" t="s">
        <v>33</v>
      </c>
      <c r="AX189" s="15" t="s">
        <v>79</v>
      </c>
      <c r="AY189" s="265" t="s">
        <v>154</v>
      </c>
    </row>
    <row r="190" s="12" customFormat="1" ht="22.8" customHeight="1">
      <c r="A190" s="12"/>
      <c r="B190" s="199"/>
      <c r="C190" s="200"/>
      <c r="D190" s="201" t="s">
        <v>71</v>
      </c>
      <c r="E190" s="213" t="s">
        <v>196</v>
      </c>
      <c r="F190" s="213" t="s">
        <v>256</v>
      </c>
      <c r="G190" s="200"/>
      <c r="H190" s="200"/>
      <c r="I190" s="203"/>
      <c r="J190" s="214">
        <f>BK190</f>
        <v>0</v>
      </c>
      <c r="K190" s="200"/>
      <c r="L190" s="205"/>
      <c r="M190" s="206"/>
      <c r="N190" s="207"/>
      <c r="O190" s="207"/>
      <c r="P190" s="208">
        <f>SUM(P191:P381)</f>
        <v>0</v>
      </c>
      <c r="Q190" s="207"/>
      <c r="R190" s="208">
        <f>SUM(R191:R381)</f>
        <v>59.244460519999997</v>
      </c>
      <c r="S190" s="207"/>
      <c r="T190" s="209">
        <f>SUM(T191:T381)</f>
        <v>0.0017028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0" t="s">
        <v>79</v>
      </c>
      <c r="AT190" s="211" t="s">
        <v>71</v>
      </c>
      <c r="AU190" s="211" t="s">
        <v>79</v>
      </c>
      <c r="AY190" s="210" t="s">
        <v>154</v>
      </c>
      <c r="BK190" s="212">
        <f>SUM(BK191:BK381)</f>
        <v>0</v>
      </c>
    </row>
    <row r="191" s="2" customFormat="1" ht="24.15" customHeight="1">
      <c r="A191" s="41"/>
      <c r="B191" s="42"/>
      <c r="C191" s="215" t="s">
        <v>8</v>
      </c>
      <c r="D191" s="215" t="s">
        <v>157</v>
      </c>
      <c r="E191" s="216" t="s">
        <v>257</v>
      </c>
      <c r="F191" s="217" t="s">
        <v>258</v>
      </c>
      <c r="G191" s="218" t="s">
        <v>160</v>
      </c>
      <c r="H191" s="219">
        <v>151.965</v>
      </c>
      <c r="I191" s="220"/>
      <c r="J191" s="221">
        <f>ROUND(I191*H191,2)</f>
        <v>0</v>
      </c>
      <c r="K191" s="217" t="s">
        <v>161</v>
      </c>
      <c r="L191" s="47"/>
      <c r="M191" s="222" t="s">
        <v>19</v>
      </c>
      <c r="N191" s="223" t="s">
        <v>43</v>
      </c>
      <c r="O191" s="87"/>
      <c r="P191" s="224">
        <f>O191*H191</f>
        <v>0</v>
      </c>
      <c r="Q191" s="224">
        <v>0.0049399999999999999</v>
      </c>
      <c r="R191" s="224">
        <f>Q191*H191</f>
        <v>0.75070709999999996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162</v>
      </c>
      <c r="AT191" s="226" t="s">
        <v>157</v>
      </c>
      <c r="AU191" s="226" t="s">
        <v>81</v>
      </c>
      <c r="AY191" s="20" t="s">
        <v>154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0" t="s">
        <v>79</v>
      </c>
      <c r="BK191" s="227">
        <f>ROUND(I191*H191,2)</f>
        <v>0</v>
      </c>
      <c r="BL191" s="20" t="s">
        <v>162</v>
      </c>
      <c r="BM191" s="226" t="s">
        <v>259</v>
      </c>
    </row>
    <row r="192" s="2" customFormat="1">
      <c r="A192" s="41"/>
      <c r="B192" s="42"/>
      <c r="C192" s="43"/>
      <c r="D192" s="228" t="s">
        <v>164</v>
      </c>
      <c r="E192" s="43"/>
      <c r="F192" s="229" t="s">
        <v>260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164</v>
      </c>
      <c r="AU192" s="20" t="s">
        <v>81</v>
      </c>
    </row>
    <row r="193" s="13" customFormat="1">
      <c r="A193" s="13"/>
      <c r="B193" s="233"/>
      <c r="C193" s="234"/>
      <c r="D193" s="235" t="s">
        <v>166</v>
      </c>
      <c r="E193" s="236" t="s">
        <v>19</v>
      </c>
      <c r="F193" s="237" t="s">
        <v>261</v>
      </c>
      <c r="G193" s="234"/>
      <c r="H193" s="236" t="s">
        <v>19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166</v>
      </c>
      <c r="AU193" s="243" t="s">
        <v>81</v>
      </c>
      <c r="AV193" s="13" t="s">
        <v>79</v>
      </c>
      <c r="AW193" s="13" t="s">
        <v>33</v>
      </c>
      <c r="AX193" s="13" t="s">
        <v>72</v>
      </c>
      <c r="AY193" s="243" t="s">
        <v>154</v>
      </c>
    </row>
    <row r="194" s="14" customFormat="1">
      <c r="A194" s="14"/>
      <c r="B194" s="244"/>
      <c r="C194" s="245"/>
      <c r="D194" s="235" t="s">
        <v>166</v>
      </c>
      <c r="E194" s="246" t="s">
        <v>19</v>
      </c>
      <c r="F194" s="247" t="s">
        <v>262</v>
      </c>
      <c r="G194" s="245"/>
      <c r="H194" s="248">
        <v>64.578000000000003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166</v>
      </c>
      <c r="AU194" s="254" t="s">
        <v>81</v>
      </c>
      <c r="AV194" s="14" t="s">
        <v>81</v>
      </c>
      <c r="AW194" s="14" t="s">
        <v>33</v>
      </c>
      <c r="AX194" s="14" t="s">
        <v>72</v>
      </c>
      <c r="AY194" s="254" t="s">
        <v>154</v>
      </c>
    </row>
    <row r="195" s="14" customFormat="1">
      <c r="A195" s="14"/>
      <c r="B195" s="244"/>
      <c r="C195" s="245"/>
      <c r="D195" s="235" t="s">
        <v>166</v>
      </c>
      <c r="E195" s="246" t="s">
        <v>19</v>
      </c>
      <c r="F195" s="247" t="s">
        <v>263</v>
      </c>
      <c r="G195" s="245"/>
      <c r="H195" s="248">
        <v>16.983000000000001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166</v>
      </c>
      <c r="AU195" s="254" t="s">
        <v>81</v>
      </c>
      <c r="AV195" s="14" t="s">
        <v>81</v>
      </c>
      <c r="AW195" s="14" t="s">
        <v>33</v>
      </c>
      <c r="AX195" s="14" t="s">
        <v>72</v>
      </c>
      <c r="AY195" s="254" t="s">
        <v>154</v>
      </c>
    </row>
    <row r="196" s="13" customFormat="1">
      <c r="A196" s="13"/>
      <c r="B196" s="233"/>
      <c r="C196" s="234"/>
      <c r="D196" s="235" t="s">
        <v>166</v>
      </c>
      <c r="E196" s="236" t="s">
        <v>19</v>
      </c>
      <c r="F196" s="237" t="s">
        <v>264</v>
      </c>
      <c r="G196" s="234"/>
      <c r="H196" s="236" t="s">
        <v>19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166</v>
      </c>
      <c r="AU196" s="243" t="s">
        <v>81</v>
      </c>
      <c r="AV196" s="13" t="s">
        <v>79</v>
      </c>
      <c r="AW196" s="13" t="s">
        <v>33</v>
      </c>
      <c r="AX196" s="13" t="s">
        <v>72</v>
      </c>
      <c r="AY196" s="243" t="s">
        <v>154</v>
      </c>
    </row>
    <row r="197" s="14" customFormat="1">
      <c r="A197" s="14"/>
      <c r="B197" s="244"/>
      <c r="C197" s="245"/>
      <c r="D197" s="235" t="s">
        <v>166</v>
      </c>
      <c r="E197" s="246" t="s">
        <v>19</v>
      </c>
      <c r="F197" s="247" t="s">
        <v>265</v>
      </c>
      <c r="G197" s="245"/>
      <c r="H197" s="248">
        <v>70.403999999999996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166</v>
      </c>
      <c r="AU197" s="254" t="s">
        <v>81</v>
      </c>
      <c r="AV197" s="14" t="s">
        <v>81</v>
      </c>
      <c r="AW197" s="14" t="s">
        <v>33</v>
      </c>
      <c r="AX197" s="14" t="s">
        <v>72</v>
      </c>
      <c r="AY197" s="254" t="s">
        <v>154</v>
      </c>
    </row>
    <row r="198" s="15" customFormat="1">
      <c r="A198" s="15"/>
      <c r="B198" s="255"/>
      <c r="C198" s="256"/>
      <c r="D198" s="235" t="s">
        <v>166</v>
      </c>
      <c r="E198" s="257" t="s">
        <v>19</v>
      </c>
      <c r="F198" s="258" t="s">
        <v>181</v>
      </c>
      <c r="G198" s="256"/>
      <c r="H198" s="259">
        <v>151.965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5" t="s">
        <v>166</v>
      </c>
      <c r="AU198" s="265" t="s">
        <v>81</v>
      </c>
      <c r="AV198" s="15" t="s">
        <v>162</v>
      </c>
      <c r="AW198" s="15" t="s">
        <v>33</v>
      </c>
      <c r="AX198" s="15" t="s">
        <v>79</v>
      </c>
      <c r="AY198" s="265" t="s">
        <v>154</v>
      </c>
    </row>
    <row r="199" s="2" customFormat="1" ht="16.5" customHeight="1">
      <c r="A199" s="41"/>
      <c r="B199" s="42"/>
      <c r="C199" s="215" t="s">
        <v>266</v>
      </c>
      <c r="D199" s="215" t="s">
        <v>157</v>
      </c>
      <c r="E199" s="216" t="s">
        <v>267</v>
      </c>
      <c r="F199" s="217" t="s">
        <v>268</v>
      </c>
      <c r="G199" s="218" t="s">
        <v>160</v>
      </c>
      <c r="H199" s="219">
        <v>506.55000000000001</v>
      </c>
      <c r="I199" s="220"/>
      <c r="J199" s="221">
        <f>ROUND(I199*H199,2)</f>
        <v>0</v>
      </c>
      <c r="K199" s="217" t="s">
        <v>161</v>
      </c>
      <c r="L199" s="47"/>
      <c r="M199" s="222" t="s">
        <v>19</v>
      </c>
      <c r="N199" s="223" t="s">
        <v>43</v>
      </c>
      <c r="O199" s="87"/>
      <c r="P199" s="224">
        <f>O199*H199</f>
        <v>0</v>
      </c>
      <c r="Q199" s="224">
        <v>0.00025999999999999998</v>
      </c>
      <c r="R199" s="224">
        <f>Q199*H199</f>
        <v>0.13170299999999999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162</v>
      </c>
      <c r="AT199" s="226" t="s">
        <v>157</v>
      </c>
      <c r="AU199" s="226" t="s">
        <v>81</v>
      </c>
      <c r="AY199" s="20" t="s">
        <v>154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162</v>
      </c>
      <c r="BM199" s="226" t="s">
        <v>269</v>
      </c>
    </row>
    <row r="200" s="2" customFormat="1">
      <c r="A200" s="41"/>
      <c r="B200" s="42"/>
      <c r="C200" s="43"/>
      <c r="D200" s="228" t="s">
        <v>164</v>
      </c>
      <c r="E200" s="43"/>
      <c r="F200" s="229" t="s">
        <v>270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164</v>
      </c>
      <c r="AU200" s="20" t="s">
        <v>81</v>
      </c>
    </row>
    <row r="201" s="13" customFormat="1">
      <c r="A201" s="13"/>
      <c r="B201" s="233"/>
      <c r="C201" s="234"/>
      <c r="D201" s="235" t="s">
        <v>166</v>
      </c>
      <c r="E201" s="236" t="s">
        <v>19</v>
      </c>
      <c r="F201" s="237" t="s">
        <v>261</v>
      </c>
      <c r="G201" s="234"/>
      <c r="H201" s="236" t="s">
        <v>19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166</v>
      </c>
      <c r="AU201" s="243" t="s">
        <v>81</v>
      </c>
      <c r="AV201" s="13" t="s">
        <v>79</v>
      </c>
      <c r="AW201" s="13" t="s">
        <v>33</v>
      </c>
      <c r="AX201" s="13" t="s">
        <v>72</v>
      </c>
      <c r="AY201" s="243" t="s">
        <v>154</v>
      </c>
    </row>
    <row r="202" s="14" customFormat="1">
      <c r="A202" s="14"/>
      <c r="B202" s="244"/>
      <c r="C202" s="245"/>
      <c r="D202" s="235" t="s">
        <v>166</v>
      </c>
      <c r="E202" s="246" t="s">
        <v>19</v>
      </c>
      <c r="F202" s="247" t="s">
        <v>271</v>
      </c>
      <c r="G202" s="245"/>
      <c r="H202" s="248">
        <v>217.77000000000001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166</v>
      </c>
      <c r="AU202" s="254" t="s">
        <v>81</v>
      </c>
      <c r="AV202" s="14" t="s">
        <v>81</v>
      </c>
      <c r="AW202" s="14" t="s">
        <v>33</v>
      </c>
      <c r="AX202" s="14" t="s">
        <v>72</v>
      </c>
      <c r="AY202" s="254" t="s">
        <v>154</v>
      </c>
    </row>
    <row r="203" s="14" customFormat="1">
      <c r="A203" s="14"/>
      <c r="B203" s="244"/>
      <c r="C203" s="245"/>
      <c r="D203" s="235" t="s">
        <v>166</v>
      </c>
      <c r="E203" s="246" t="s">
        <v>19</v>
      </c>
      <c r="F203" s="247" t="s">
        <v>272</v>
      </c>
      <c r="G203" s="245"/>
      <c r="H203" s="248">
        <v>54.100000000000001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166</v>
      </c>
      <c r="AU203" s="254" t="s">
        <v>81</v>
      </c>
      <c r="AV203" s="14" t="s">
        <v>81</v>
      </c>
      <c r="AW203" s="14" t="s">
        <v>33</v>
      </c>
      <c r="AX203" s="14" t="s">
        <v>72</v>
      </c>
      <c r="AY203" s="254" t="s">
        <v>154</v>
      </c>
    </row>
    <row r="204" s="13" customFormat="1">
      <c r="A204" s="13"/>
      <c r="B204" s="233"/>
      <c r="C204" s="234"/>
      <c r="D204" s="235" t="s">
        <v>166</v>
      </c>
      <c r="E204" s="236" t="s">
        <v>19</v>
      </c>
      <c r="F204" s="237" t="s">
        <v>264</v>
      </c>
      <c r="G204" s="234"/>
      <c r="H204" s="236" t="s">
        <v>19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166</v>
      </c>
      <c r="AU204" s="243" t="s">
        <v>81</v>
      </c>
      <c r="AV204" s="13" t="s">
        <v>79</v>
      </c>
      <c r="AW204" s="13" t="s">
        <v>33</v>
      </c>
      <c r="AX204" s="13" t="s">
        <v>72</v>
      </c>
      <c r="AY204" s="243" t="s">
        <v>154</v>
      </c>
    </row>
    <row r="205" s="14" customFormat="1">
      <c r="A205" s="14"/>
      <c r="B205" s="244"/>
      <c r="C205" s="245"/>
      <c r="D205" s="235" t="s">
        <v>166</v>
      </c>
      <c r="E205" s="246" t="s">
        <v>19</v>
      </c>
      <c r="F205" s="247" t="s">
        <v>273</v>
      </c>
      <c r="G205" s="245"/>
      <c r="H205" s="248">
        <v>234.68000000000001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166</v>
      </c>
      <c r="AU205" s="254" t="s">
        <v>81</v>
      </c>
      <c r="AV205" s="14" t="s">
        <v>81</v>
      </c>
      <c r="AW205" s="14" t="s">
        <v>33</v>
      </c>
      <c r="AX205" s="14" t="s">
        <v>72</v>
      </c>
      <c r="AY205" s="254" t="s">
        <v>154</v>
      </c>
    </row>
    <row r="206" s="15" customFormat="1">
      <c r="A206" s="15"/>
      <c r="B206" s="255"/>
      <c r="C206" s="256"/>
      <c r="D206" s="235" t="s">
        <v>166</v>
      </c>
      <c r="E206" s="257" t="s">
        <v>19</v>
      </c>
      <c r="F206" s="258" t="s">
        <v>181</v>
      </c>
      <c r="G206" s="256"/>
      <c r="H206" s="259">
        <v>506.55000000000001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5" t="s">
        <v>166</v>
      </c>
      <c r="AU206" s="265" t="s">
        <v>81</v>
      </c>
      <c r="AV206" s="15" t="s">
        <v>162</v>
      </c>
      <c r="AW206" s="15" t="s">
        <v>33</v>
      </c>
      <c r="AX206" s="15" t="s">
        <v>79</v>
      </c>
      <c r="AY206" s="265" t="s">
        <v>154</v>
      </c>
    </row>
    <row r="207" s="2" customFormat="1" ht="24.15" customHeight="1">
      <c r="A207" s="41"/>
      <c r="B207" s="42"/>
      <c r="C207" s="215" t="s">
        <v>274</v>
      </c>
      <c r="D207" s="215" t="s">
        <v>157</v>
      </c>
      <c r="E207" s="216" t="s">
        <v>275</v>
      </c>
      <c r="F207" s="217" t="s">
        <v>276</v>
      </c>
      <c r="G207" s="218" t="s">
        <v>160</v>
      </c>
      <c r="H207" s="219">
        <v>210.55000000000001</v>
      </c>
      <c r="I207" s="220"/>
      <c r="J207" s="221">
        <f>ROUND(I207*H207,2)</f>
        <v>0</v>
      </c>
      <c r="K207" s="217" t="s">
        <v>161</v>
      </c>
      <c r="L207" s="47"/>
      <c r="M207" s="222" t="s">
        <v>19</v>
      </c>
      <c r="N207" s="223" t="s">
        <v>43</v>
      </c>
      <c r="O207" s="87"/>
      <c r="P207" s="224">
        <f>O207*H207</f>
        <v>0</v>
      </c>
      <c r="Q207" s="224">
        <v>0.0043800000000000002</v>
      </c>
      <c r="R207" s="224">
        <f>Q207*H207</f>
        <v>0.92220900000000006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162</v>
      </c>
      <c r="AT207" s="226" t="s">
        <v>157</v>
      </c>
      <c r="AU207" s="226" t="s">
        <v>81</v>
      </c>
      <c r="AY207" s="20" t="s">
        <v>154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162</v>
      </c>
      <c r="BM207" s="226" t="s">
        <v>277</v>
      </c>
    </row>
    <row r="208" s="2" customFormat="1">
      <c r="A208" s="41"/>
      <c r="B208" s="42"/>
      <c r="C208" s="43"/>
      <c r="D208" s="228" t="s">
        <v>164</v>
      </c>
      <c r="E208" s="43"/>
      <c r="F208" s="229" t="s">
        <v>278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164</v>
      </c>
      <c r="AU208" s="20" t="s">
        <v>81</v>
      </c>
    </row>
    <row r="209" s="13" customFormat="1">
      <c r="A209" s="13"/>
      <c r="B209" s="233"/>
      <c r="C209" s="234"/>
      <c r="D209" s="235" t="s">
        <v>166</v>
      </c>
      <c r="E209" s="236" t="s">
        <v>19</v>
      </c>
      <c r="F209" s="237" t="s">
        <v>279</v>
      </c>
      <c r="G209" s="234"/>
      <c r="H209" s="236" t="s">
        <v>19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166</v>
      </c>
      <c r="AU209" s="243" t="s">
        <v>81</v>
      </c>
      <c r="AV209" s="13" t="s">
        <v>79</v>
      </c>
      <c r="AW209" s="13" t="s">
        <v>33</v>
      </c>
      <c r="AX209" s="13" t="s">
        <v>72</v>
      </c>
      <c r="AY209" s="243" t="s">
        <v>154</v>
      </c>
    </row>
    <row r="210" s="14" customFormat="1">
      <c r="A210" s="14"/>
      <c r="B210" s="244"/>
      <c r="C210" s="245"/>
      <c r="D210" s="235" t="s">
        <v>166</v>
      </c>
      <c r="E210" s="246" t="s">
        <v>19</v>
      </c>
      <c r="F210" s="247" t="s">
        <v>280</v>
      </c>
      <c r="G210" s="245"/>
      <c r="H210" s="248">
        <v>95.189999999999998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166</v>
      </c>
      <c r="AU210" s="254" t="s">
        <v>81</v>
      </c>
      <c r="AV210" s="14" t="s">
        <v>81</v>
      </c>
      <c r="AW210" s="14" t="s">
        <v>33</v>
      </c>
      <c r="AX210" s="14" t="s">
        <v>72</v>
      </c>
      <c r="AY210" s="254" t="s">
        <v>154</v>
      </c>
    </row>
    <row r="211" s="13" customFormat="1">
      <c r="A211" s="13"/>
      <c r="B211" s="233"/>
      <c r="C211" s="234"/>
      <c r="D211" s="235" t="s">
        <v>166</v>
      </c>
      <c r="E211" s="236" t="s">
        <v>19</v>
      </c>
      <c r="F211" s="237" t="s">
        <v>281</v>
      </c>
      <c r="G211" s="234"/>
      <c r="H211" s="236" t="s">
        <v>19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166</v>
      </c>
      <c r="AU211" s="243" t="s">
        <v>81</v>
      </c>
      <c r="AV211" s="13" t="s">
        <v>79</v>
      </c>
      <c r="AW211" s="13" t="s">
        <v>33</v>
      </c>
      <c r="AX211" s="13" t="s">
        <v>72</v>
      </c>
      <c r="AY211" s="243" t="s">
        <v>154</v>
      </c>
    </row>
    <row r="212" s="14" customFormat="1">
      <c r="A212" s="14"/>
      <c r="B212" s="244"/>
      <c r="C212" s="245"/>
      <c r="D212" s="235" t="s">
        <v>166</v>
      </c>
      <c r="E212" s="246" t="s">
        <v>19</v>
      </c>
      <c r="F212" s="247" t="s">
        <v>282</v>
      </c>
      <c r="G212" s="245"/>
      <c r="H212" s="248">
        <v>115.36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166</v>
      </c>
      <c r="AU212" s="254" t="s">
        <v>81</v>
      </c>
      <c r="AV212" s="14" t="s">
        <v>81</v>
      </c>
      <c r="AW212" s="14" t="s">
        <v>33</v>
      </c>
      <c r="AX212" s="14" t="s">
        <v>72</v>
      </c>
      <c r="AY212" s="254" t="s">
        <v>154</v>
      </c>
    </row>
    <row r="213" s="15" customFormat="1">
      <c r="A213" s="15"/>
      <c r="B213" s="255"/>
      <c r="C213" s="256"/>
      <c r="D213" s="235" t="s">
        <v>166</v>
      </c>
      <c r="E213" s="257" t="s">
        <v>19</v>
      </c>
      <c r="F213" s="258" t="s">
        <v>181</v>
      </c>
      <c r="G213" s="256"/>
      <c r="H213" s="259">
        <v>210.55000000000001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5" t="s">
        <v>166</v>
      </c>
      <c r="AU213" s="265" t="s">
        <v>81</v>
      </c>
      <c r="AV213" s="15" t="s">
        <v>162</v>
      </c>
      <c r="AW213" s="15" t="s">
        <v>33</v>
      </c>
      <c r="AX213" s="15" t="s">
        <v>79</v>
      </c>
      <c r="AY213" s="265" t="s">
        <v>154</v>
      </c>
    </row>
    <row r="214" s="2" customFormat="1" ht="24.15" customHeight="1">
      <c r="A214" s="41"/>
      <c r="B214" s="42"/>
      <c r="C214" s="215" t="s">
        <v>283</v>
      </c>
      <c r="D214" s="215" t="s">
        <v>157</v>
      </c>
      <c r="E214" s="216" t="s">
        <v>284</v>
      </c>
      <c r="F214" s="217" t="s">
        <v>285</v>
      </c>
      <c r="G214" s="218" t="s">
        <v>160</v>
      </c>
      <c r="H214" s="219">
        <v>506.55000000000001</v>
      </c>
      <c r="I214" s="220"/>
      <c r="J214" s="221">
        <f>ROUND(I214*H214,2)</f>
        <v>0</v>
      </c>
      <c r="K214" s="217" t="s">
        <v>161</v>
      </c>
      <c r="L214" s="47"/>
      <c r="M214" s="222" t="s">
        <v>19</v>
      </c>
      <c r="N214" s="223" t="s">
        <v>43</v>
      </c>
      <c r="O214" s="87"/>
      <c r="P214" s="224">
        <f>O214*H214</f>
        <v>0</v>
      </c>
      <c r="Q214" s="224">
        <v>0.015699999999999999</v>
      </c>
      <c r="R214" s="224">
        <f>Q214*H214</f>
        <v>7.9528349999999994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162</v>
      </c>
      <c r="AT214" s="226" t="s">
        <v>157</v>
      </c>
      <c r="AU214" s="226" t="s">
        <v>81</v>
      </c>
      <c r="AY214" s="20" t="s">
        <v>154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79</v>
      </c>
      <c r="BK214" s="227">
        <f>ROUND(I214*H214,2)</f>
        <v>0</v>
      </c>
      <c r="BL214" s="20" t="s">
        <v>162</v>
      </c>
      <c r="BM214" s="226" t="s">
        <v>286</v>
      </c>
    </row>
    <row r="215" s="2" customFormat="1">
      <c r="A215" s="41"/>
      <c r="B215" s="42"/>
      <c r="C215" s="43"/>
      <c r="D215" s="228" t="s">
        <v>164</v>
      </c>
      <c r="E215" s="43"/>
      <c r="F215" s="229" t="s">
        <v>287</v>
      </c>
      <c r="G215" s="43"/>
      <c r="H215" s="43"/>
      <c r="I215" s="230"/>
      <c r="J215" s="43"/>
      <c r="K215" s="43"/>
      <c r="L215" s="47"/>
      <c r="M215" s="231"/>
      <c r="N215" s="232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164</v>
      </c>
      <c r="AU215" s="20" t="s">
        <v>81</v>
      </c>
    </row>
    <row r="216" s="13" customFormat="1">
      <c r="A216" s="13"/>
      <c r="B216" s="233"/>
      <c r="C216" s="234"/>
      <c r="D216" s="235" t="s">
        <v>166</v>
      </c>
      <c r="E216" s="236" t="s">
        <v>19</v>
      </c>
      <c r="F216" s="237" t="s">
        <v>261</v>
      </c>
      <c r="G216" s="234"/>
      <c r="H216" s="236" t="s">
        <v>19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166</v>
      </c>
      <c r="AU216" s="243" t="s">
        <v>81</v>
      </c>
      <c r="AV216" s="13" t="s">
        <v>79</v>
      </c>
      <c r="AW216" s="13" t="s">
        <v>33</v>
      </c>
      <c r="AX216" s="13" t="s">
        <v>72</v>
      </c>
      <c r="AY216" s="243" t="s">
        <v>154</v>
      </c>
    </row>
    <row r="217" s="14" customFormat="1">
      <c r="A217" s="14"/>
      <c r="B217" s="244"/>
      <c r="C217" s="245"/>
      <c r="D217" s="235" t="s">
        <v>166</v>
      </c>
      <c r="E217" s="246" t="s">
        <v>19</v>
      </c>
      <c r="F217" s="247" t="s">
        <v>271</v>
      </c>
      <c r="G217" s="245"/>
      <c r="H217" s="248">
        <v>217.77000000000001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166</v>
      </c>
      <c r="AU217" s="254" t="s">
        <v>81</v>
      </c>
      <c r="AV217" s="14" t="s">
        <v>81</v>
      </c>
      <c r="AW217" s="14" t="s">
        <v>33</v>
      </c>
      <c r="AX217" s="14" t="s">
        <v>72</v>
      </c>
      <c r="AY217" s="254" t="s">
        <v>154</v>
      </c>
    </row>
    <row r="218" s="14" customFormat="1">
      <c r="A218" s="14"/>
      <c r="B218" s="244"/>
      <c r="C218" s="245"/>
      <c r="D218" s="235" t="s">
        <v>166</v>
      </c>
      <c r="E218" s="246" t="s">
        <v>19</v>
      </c>
      <c r="F218" s="247" t="s">
        <v>272</v>
      </c>
      <c r="G218" s="245"/>
      <c r="H218" s="248">
        <v>54.100000000000001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166</v>
      </c>
      <c r="AU218" s="254" t="s">
        <v>81</v>
      </c>
      <c r="AV218" s="14" t="s">
        <v>81</v>
      </c>
      <c r="AW218" s="14" t="s">
        <v>33</v>
      </c>
      <c r="AX218" s="14" t="s">
        <v>72</v>
      </c>
      <c r="AY218" s="254" t="s">
        <v>154</v>
      </c>
    </row>
    <row r="219" s="13" customFormat="1">
      <c r="A219" s="13"/>
      <c r="B219" s="233"/>
      <c r="C219" s="234"/>
      <c r="D219" s="235" t="s">
        <v>166</v>
      </c>
      <c r="E219" s="236" t="s">
        <v>19</v>
      </c>
      <c r="F219" s="237" t="s">
        <v>264</v>
      </c>
      <c r="G219" s="234"/>
      <c r="H219" s="236" t="s">
        <v>19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166</v>
      </c>
      <c r="AU219" s="243" t="s">
        <v>81</v>
      </c>
      <c r="AV219" s="13" t="s">
        <v>79</v>
      </c>
      <c r="AW219" s="13" t="s">
        <v>33</v>
      </c>
      <c r="AX219" s="13" t="s">
        <v>72</v>
      </c>
      <c r="AY219" s="243" t="s">
        <v>154</v>
      </c>
    </row>
    <row r="220" s="14" customFormat="1">
      <c r="A220" s="14"/>
      <c r="B220" s="244"/>
      <c r="C220" s="245"/>
      <c r="D220" s="235" t="s">
        <v>166</v>
      </c>
      <c r="E220" s="246" t="s">
        <v>19</v>
      </c>
      <c r="F220" s="247" t="s">
        <v>273</v>
      </c>
      <c r="G220" s="245"/>
      <c r="H220" s="248">
        <v>234.68000000000001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166</v>
      </c>
      <c r="AU220" s="254" t="s">
        <v>81</v>
      </c>
      <c r="AV220" s="14" t="s">
        <v>81</v>
      </c>
      <c r="AW220" s="14" t="s">
        <v>33</v>
      </c>
      <c r="AX220" s="14" t="s">
        <v>72</v>
      </c>
      <c r="AY220" s="254" t="s">
        <v>154</v>
      </c>
    </row>
    <row r="221" s="15" customFormat="1">
      <c r="A221" s="15"/>
      <c r="B221" s="255"/>
      <c r="C221" s="256"/>
      <c r="D221" s="235" t="s">
        <v>166</v>
      </c>
      <c r="E221" s="257" t="s">
        <v>19</v>
      </c>
      <c r="F221" s="258" t="s">
        <v>181</v>
      </c>
      <c r="G221" s="256"/>
      <c r="H221" s="259">
        <v>506.55000000000001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5" t="s">
        <v>166</v>
      </c>
      <c r="AU221" s="265" t="s">
        <v>81</v>
      </c>
      <c r="AV221" s="15" t="s">
        <v>162</v>
      </c>
      <c r="AW221" s="15" t="s">
        <v>33</v>
      </c>
      <c r="AX221" s="15" t="s">
        <v>79</v>
      </c>
      <c r="AY221" s="265" t="s">
        <v>154</v>
      </c>
    </row>
    <row r="222" s="2" customFormat="1" ht="24.15" customHeight="1">
      <c r="A222" s="41"/>
      <c r="B222" s="42"/>
      <c r="C222" s="215" t="s">
        <v>288</v>
      </c>
      <c r="D222" s="215" t="s">
        <v>157</v>
      </c>
      <c r="E222" s="216" t="s">
        <v>289</v>
      </c>
      <c r="F222" s="217" t="s">
        <v>290</v>
      </c>
      <c r="G222" s="218" t="s">
        <v>160</v>
      </c>
      <c r="H222" s="219">
        <v>506.55000000000001</v>
      </c>
      <c r="I222" s="220"/>
      <c r="J222" s="221">
        <f>ROUND(I222*H222,2)</f>
        <v>0</v>
      </c>
      <c r="K222" s="217" t="s">
        <v>161</v>
      </c>
      <c r="L222" s="47"/>
      <c r="M222" s="222" t="s">
        <v>19</v>
      </c>
      <c r="N222" s="223" t="s">
        <v>43</v>
      </c>
      <c r="O222" s="87"/>
      <c r="P222" s="224">
        <f>O222*H222</f>
        <v>0</v>
      </c>
      <c r="Q222" s="224">
        <v>0.0061999999999999998</v>
      </c>
      <c r="R222" s="224">
        <f>Q222*H222</f>
        <v>3.1406100000000001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162</v>
      </c>
      <c r="AT222" s="226" t="s">
        <v>157</v>
      </c>
      <c r="AU222" s="226" t="s">
        <v>81</v>
      </c>
      <c r="AY222" s="20" t="s">
        <v>154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79</v>
      </c>
      <c r="BK222" s="227">
        <f>ROUND(I222*H222,2)</f>
        <v>0</v>
      </c>
      <c r="BL222" s="20" t="s">
        <v>162</v>
      </c>
      <c r="BM222" s="226" t="s">
        <v>291</v>
      </c>
    </row>
    <row r="223" s="2" customFormat="1">
      <c r="A223" s="41"/>
      <c r="B223" s="42"/>
      <c r="C223" s="43"/>
      <c r="D223" s="228" t="s">
        <v>164</v>
      </c>
      <c r="E223" s="43"/>
      <c r="F223" s="229" t="s">
        <v>292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164</v>
      </c>
      <c r="AU223" s="20" t="s">
        <v>81</v>
      </c>
    </row>
    <row r="224" s="13" customFormat="1">
      <c r="A224" s="13"/>
      <c r="B224" s="233"/>
      <c r="C224" s="234"/>
      <c r="D224" s="235" t="s">
        <v>166</v>
      </c>
      <c r="E224" s="236" t="s">
        <v>19</v>
      </c>
      <c r="F224" s="237" t="s">
        <v>293</v>
      </c>
      <c r="G224" s="234"/>
      <c r="H224" s="236" t="s">
        <v>19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166</v>
      </c>
      <c r="AU224" s="243" t="s">
        <v>81</v>
      </c>
      <c r="AV224" s="13" t="s">
        <v>79</v>
      </c>
      <c r="AW224" s="13" t="s">
        <v>33</v>
      </c>
      <c r="AX224" s="13" t="s">
        <v>72</v>
      </c>
      <c r="AY224" s="243" t="s">
        <v>154</v>
      </c>
    </row>
    <row r="225" s="14" customFormat="1">
      <c r="A225" s="14"/>
      <c r="B225" s="244"/>
      <c r="C225" s="245"/>
      <c r="D225" s="235" t="s">
        <v>166</v>
      </c>
      <c r="E225" s="246" t="s">
        <v>19</v>
      </c>
      <c r="F225" s="247" t="s">
        <v>294</v>
      </c>
      <c r="G225" s="245"/>
      <c r="H225" s="248">
        <v>506.55000000000001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166</v>
      </c>
      <c r="AU225" s="254" t="s">
        <v>81</v>
      </c>
      <c r="AV225" s="14" t="s">
        <v>81</v>
      </c>
      <c r="AW225" s="14" t="s">
        <v>33</v>
      </c>
      <c r="AX225" s="14" t="s">
        <v>79</v>
      </c>
      <c r="AY225" s="254" t="s">
        <v>154</v>
      </c>
    </row>
    <row r="226" s="2" customFormat="1" ht="16.5" customHeight="1">
      <c r="A226" s="41"/>
      <c r="B226" s="42"/>
      <c r="C226" s="215" t="s">
        <v>295</v>
      </c>
      <c r="D226" s="215" t="s">
        <v>157</v>
      </c>
      <c r="E226" s="216" t="s">
        <v>296</v>
      </c>
      <c r="F226" s="217" t="s">
        <v>297</v>
      </c>
      <c r="G226" s="218" t="s">
        <v>160</v>
      </c>
      <c r="H226" s="219">
        <v>210.55000000000001</v>
      </c>
      <c r="I226" s="220"/>
      <c r="J226" s="221">
        <f>ROUND(I226*H226,2)</f>
        <v>0</v>
      </c>
      <c r="K226" s="217" t="s">
        <v>161</v>
      </c>
      <c r="L226" s="47"/>
      <c r="M226" s="222" t="s">
        <v>19</v>
      </c>
      <c r="N226" s="223" t="s">
        <v>43</v>
      </c>
      <c r="O226" s="87"/>
      <c r="P226" s="224">
        <f>O226*H226</f>
        <v>0</v>
      </c>
      <c r="Q226" s="224">
        <v>0.0035000000000000001</v>
      </c>
      <c r="R226" s="224">
        <f>Q226*H226</f>
        <v>0.73692500000000005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162</v>
      </c>
      <c r="AT226" s="226" t="s">
        <v>157</v>
      </c>
      <c r="AU226" s="226" t="s">
        <v>81</v>
      </c>
      <c r="AY226" s="20" t="s">
        <v>154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162</v>
      </c>
      <c r="BM226" s="226" t="s">
        <v>298</v>
      </c>
    </row>
    <row r="227" s="2" customFormat="1">
      <c r="A227" s="41"/>
      <c r="B227" s="42"/>
      <c r="C227" s="43"/>
      <c r="D227" s="228" t="s">
        <v>164</v>
      </c>
      <c r="E227" s="43"/>
      <c r="F227" s="229" t="s">
        <v>299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164</v>
      </c>
      <c r="AU227" s="20" t="s">
        <v>81</v>
      </c>
    </row>
    <row r="228" s="13" customFormat="1">
      <c r="A228" s="13"/>
      <c r="B228" s="233"/>
      <c r="C228" s="234"/>
      <c r="D228" s="235" t="s">
        <v>166</v>
      </c>
      <c r="E228" s="236" t="s">
        <v>19</v>
      </c>
      <c r="F228" s="237" t="s">
        <v>279</v>
      </c>
      <c r="G228" s="234"/>
      <c r="H228" s="236" t="s">
        <v>19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166</v>
      </c>
      <c r="AU228" s="243" t="s">
        <v>81</v>
      </c>
      <c r="AV228" s="13" t="s">
        <v>79</v>
      </c>
      <c r="AW228" s="13" t="s">
        <v>33</v>
      </c>
      <c r="AX228" s="13" t="s">
        <v>72</v>
      </c>
      <c r="AY228" s="243" t="s">
        <v>154</v>
      </c>
    </row>
    <row r="229" s="14" customFormat="1">
      <c r="A229" s="14"/>
      <c r="B229" s="244"/>
      <c r="C229" s="245"/>
      <c r="D229" s="235" t="s">
        <v>166</v>
      </c>
      <c r="E229" s="246" t="s">
        <v>19</v>
      </c>
      <c r="F229" s="247" t="s">
        <v>280</v>
      </c>
      <c r="G229" s="245"/>
      <c r="H229" s="248">
        <v>95.189999999999998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166</v>
      </c>
      <c r="AU229" s="254" t="s">
        <v>81</v>
      </c>
      <c r="AV229" s="14" t="s">
        <v>81</v>
      </c>
      <c r="AW229" s="14" t="s">
        <v>33</v>
      </c>
      <c r="AX229" s="14" t="s">
        <v>72</v>
      </c>
      <c r="AY229" s="254" t="s">
        <v>154</v>
      </c>
    </row>
    <row r="230" s="13" customFormat="1">
      <c r="A230" s="13"/>
      <c r="B230" s="233"/>
      <c r="C230" s="234"/>
      <c r="D230" s="235" t="s">
        <v>166</v>
      </c>
      <c r="E230" s="236" t="s">
        <v>19</v>
      </c>
      <c r="F230" s="237" t="s">
        <v>281</v>
      </c>
      <c r="G230" s="234"/>
      <c r="H230" s="236" t="s">
        <v>19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166</v>
      </c>
      <c r="AU230" s="243" t="s">
        <v>81</v>
      </c>
      <c r="AV230" s="13" t="s">
        <v>79</v>
      </c>
      <c r="AW230" s="13" t="s">
        <v>33</v>
      </c>
      <c r="AX230" s="13" t="s">
        <v>72</v>
      </c>
      <c r="AY230" s="243" t="s">
        <v>154</v>
      </c>
    </row>
    <row r="231" s="14" customFormat="1">
      <c r="A231" s="14"/>
      <c r="B231" s="244"/>
      <c r="C231" s="245"/>
      <c r="D231" s="235" t="s">
        <v>166</v>
      </c>
      <c r="E231" s="246" t="s">
        <v>19</v>
      </c>
      <c r="F231" s="247" t="s">
        <v>282</v>
      </c>
      <c r="G231" s="245"/>
      <c r="H231" s="248">
        <v>115.36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166</v>
      </c>
      <c r="AU231" s="254" t="s">
        <v>81</v>
      </c>
      <c r="AV231" s="14" t="s">
        <v>81</v>
      </c>
      <c r="AW231" s="14" t="s">
        <v>33</v>
      </c>
      <c r="AX231" s="14" t="s">
        <v>72</v>
      </c>
      <c r="AY231" s="254" t="s">
        <v>154</v>
      </c>
    </row>
    <row r="232" s="15" customFormat="1">
      <c r="A232" s="15"/>
      <c r="B232" s="255"/>
      <c r="C232" s="256"/>
      <c r="D232" s="235" t="s">
        <v>166</v>
      </c>
      <c r="E232" s="257" t="s">
        <v>19</v>
      </c>
      <c r="F232" s="258" t="s">
        <v>181</v>
      </c>
      <c r="G232" s="256"/>
      <c r="H232" s="259">
        <v>210.55000000000001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5" t="s">
        <v>166</v>
      </c>
      <c r="AU232" s="265" t="s">
        <v>81</v>
      </c>
      <c r="AV232" s="15" t="s">
        <v>162</v>
      </c>
      <c r="AW232" s="15" t="s">
        <v>33</v>
      </c>
      <c r="AX232" s="15" t="s">
        <v>79</v>
      </c>
      <c r="AY232" s="265" t="s">
        <v>154</v>
      </c>
    </row>
    <row r="233" s="2" customFormat="1" ht="24.15" customHeight="1">
      <c r="A233" s="41"/>
      <c r="B233" s="42"/>
      <c r="C233" s="215" t="s">
        <v>300</v>
      </c>
      <c r="D233" s="215" t="s">
        <v>157</v>
      </c>
      <c r="E233" s="216" t="s">
        <v>301</v>
      </c>
      <c r="F233" s="217" t="s">
        <v>302</v>
      </c>
      <c r="G233" s="218" t="s">
        <v>160</v>
      </c>
      <c r="H233" s="219">
        <v>397.19999999999999</v>
      </c>
      <c r="I233" s="220"/>
      <c r="J233" s="221">
        <f>ROUND(I233*H233,2)</f>
        <v>0</v>
      </c>
      <c r="K233" s="217" t="s">
        <v>161</v>
      </c>
      <c r="L233" s="47"/>
      <c r="M233" s="222" t="s">
        <v>19</v>
      </c>
      <c r="N233" s="223" t="s">
        <v>43</v>
      </c>
      <c r="O233" s="87"/>
      <c r="P233" s="224">
        <f>O233*H233</f>
        <v>0</v>
      </c>
      <c r="Q233" s="224">
        <v>0.0049399999999999999</v>
      </c>
      <c r="R233" s="224">
        <f>Q233*H233</f>
        <v>1.9621679999999999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162</v>
      </c>
      <c r="AT233" s="226" t="s">
        <v>157</v>
      </c>
      <c r="AU233" s="226" t="s">
        <v>81</v>
      </c>
      <c r="AY233" s="20" t="s">
        <v>154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20" t="s">
        <v>79</v>
      </c>
      <c r="BK233" s="227">
        <f>ROUND(I233*H233,2)</f>
        <v>0</v>
      </c>
      <c r="BL233" s="20" t="s">
        <v>162</v>
      </c>
      <c r="BM233" s="226" t="s">
        <v>303</v>
      </c>
    </row>
    <row r="234" s="2" customFormat="1">
      <c r="A234" s="41"/>
      <c r="B234" s="42"/>
      <c r="C234" s="43"/>
      <c r="D234" s="228" t="s">
        <v>164</v>
      </c>
      <c r="E234" s="43"/>
      <c r="F234" s="229" t="s">
        <v>304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164</v>
      </c>
      <c r="AU234" s="20" t="s">
        <v>81</v>
      </c>
    </row>
    <row r="235" s="13" customFormat="1">
      <c r="A235" s="13"/>
      <c r="B235" s="233"/>
      <c r="C235" s="234"/>
      <c r="D235" s="235" t="s">
        <v>166</v>
      </c>
      <c r="E235" s="236" t="s">
        <v>19</v>
      </c>
      <c r="F235" s="237" t="s">
        <v>305</v>
      </c>
      <c r="G235" s="234"/>
      <c r="H235" s="236" t="s">
        <v>19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166</v>
      </c>
      <c r="AU235" s="243" t="s">
        <v>81</v>
      </c>
      <c r="AV235" s="13" t="s">
        <v>79</v>
      </c>
      <c r="AW235" s="13" t="s">
        <v>33</v>
      </c>
      <c r="AX235" s="13" t="s">
        <v>72</v>
      </c>
      <c r="AY235" s="243" t="s">
        <v>154</v>
      </c>
    </row>
    <row r="236" s="14" customFormat="1">
      <c r="A236" s="14"/>
      <c r="B236" s="244"/>
      <c r="C236" s="245"/>
      <c r="D236" s="235" t="s">
        <v>166</v>
      </c>
      <c r="E236" s="246" t="s">
        <v>19</v>
      </c>
      <c r="F236" s="247" t="s">
        <v>306</v>
      </c>
      <c r="G236" s="245"/>
      <c r="H236" s="248">
        <v>397.19999999999999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166</v>
      </c>
      <c r="AU236" s="254" t="s">
        <v>81</v>
      </c>
      <c r="AV236" s="14" t="s">
        <v>81</v>
      </c>
      <c r="AW236" s="14" t="s">
        <v>33</v>
      </c>
      <c r="AX236" s="14" t="s">
        <v>79</v>
      </c>
      <c r="AY236" s="254" t="s">
        <v>154</v>
      </c>
    </row>
    <row r="237" s="2" customFormat="1" ht="16.5" customHeight="1">
      <c r="A237" s="41"/>
      <c r="B237" s="42"/>
      <c r="C237" s="215" t="s">
        <v>307</v>
      </c>
      <c r="D237" s="215" t="s">
        <v>157</v>
      </c>
      <c r="E237" s="216" t="s">
        <v>308</v>
      </c>
      <c r="F237" s="217" t="s">
        <v>309</v>
      </c>
      <c r="G237" s="218" t="s">
        <v>160</v>
      </c>
      <c r="H237" s="219">
        <v>1344.482</v>
      </c>
      <c r="I237" s="220"/>
      <c r="J237" s="221">
        <f>ROUND(I237*H237,2)</f>
        <v>0</v>
      </c>
      <c r="K237" s="217" t="s">
        <v>161</v>
      </c>
      <c r="L237" s="47"/>
      <c r="M237" s="222" t="s">
        <v>19</v>
      </c>
      <c r="N237" s="223" t="s">
        <v>43</v>
      </c>
      <c r="O237" s="87"/>
      <c r="P237" s="224">
        <f>O237*H237</f>
        <v>0</v>
      </c>
      <c r="Q237" s="224">
        <v>0.00025999999999999998</v>
      </c>
      <c r="R237" s="224">
        <f>Q237*H237</f>
        <v>0.34956531999999996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162</v>
      </c>
      <c r="AT237" s="226" t="s">
        <v>157</v>
      </c>
      <c r="AU237" s="226" t="s">
        <v>81</v>
      </c>
      <c r="AY237" s="20" t="s">
        <v>154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79</v>
      </c>
      <c r="BK237" s="227">
        <f>ROUND(I237*H237,2)</f>
        <v>0</v>
      </c>
      <c r="BL237" s="20" t="s">
        <v>162</v>
      </c>
      <c r="BM237" s="226" t="s">
        <v>310</v>
      </c>
    </row>
    <row r="238" s="2" customFormat="1">
      <c r="A238" s="41"/>
      <c r="B238" s="42"/>
      <c r="C238" s="43"/>
      <c r="D238" s="228" t="s">
        <v>164</v>
      </c>
      <c r="E238" s="43"/>
      <c r="F238" s="229" t="s">
        <v>311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164</v>
      </c>
      <c r="AU238" s="20" t="s">
        <v>81</v>
      </c>
    </row>
    <row r="239" s="13" customFormat="1">
      <c r="A239" s="13"/>
      <c r="B239" s="233"/>
      <c r="C239" s="234"/>
      <c r="D239" s="235" t="s">
        <v>166</v>
      </c>
      <c r="E239" s="236" t="s">
        <v>19</v>
      </c>
      <c r="F239" s="237" t="s">
        <v>312</v>
      </c>
      <c r="G239" s="234"/>
      <c r="H239" s="236" t="s">
        <v>19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166</v>
      </c>
      <c r="AU239" s="243" t="s">
        <v>81</v>
      </c>
      <c r="AV239" s="13" t="s">
        <v>79</v>
      </c>
      <c r="AW239" s="13" t="s">
        <v>33</v>
      </c>
      <c r="AX239" s="13" t="s">
        <v>72</v>
      </c>
      <c r="AY239" s="243" t="s">
        <v>154</v>
      </c>
    </row>
    <row r="240" s="14" customFormat="1">
      <c r="A240" s="14"/>
      <c r="B240" s="244"/>
      <c r="C240" s="245"/>
      <c r="D240" s="235" t="s">
        <v>166</v>
      </c>
      <c r="E240" s="246" t="s">
        <v>19</v>
      </c>
      <c r="F240" s="247" t="s">
        <v>313</v>
      </c>
      <c r="G240" s="245"/>
      <c r="H240" s="248">
        <v>1324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166</v>
      </c>
      <c r="AU240" s="254" t="s">
        <v>81</v>
      </c>
      <c r="AV240" s="14" t="s">
        <v>81</v>
      </c>
      <c r="AW240" s="14" t="s">
        <v>33</v>
      </c>
      <c r="AX240" s="14" t="s">
        <v>72</v>
      </c>
      <c r="AY240" s="254" t="s">
        <v>154</v>
      </c>
    </row>
    <row r="241" s="16" customFormat="1">
      <c r="A241" s="16"/>
      <c r="B241" s="266"/>
      <c r="C241" s="267"/>
      <c r="D241" s="235" t="s">
        <v>166</v>
      </c>
      <c r="E241" s="268" t="s">
        <v>19</v>
      </c>
      <c r="F241" s="269" t="s">
        <v>314</v>
      </c>
      <c r="G241" s="267"/>
      <c r="H241" s="270">
        <v>1324</v>
      </c>
      <c r="I241" s="271"/>
      <c r="J241" s="267"/>
      <c r="K241" s="267"/>
      <c r="L241" s="272"/>
      <c r="M241" s="273"/>
      <c r="N241" s="274"/>
      <c r="O241" s="274"/>
      <c r="P241" s="274"/>
      <c r="Q241" s="274"/>
      <c r="R241" s="274"/>
      <c r="S241" s="274"/>
      <c r="T241" s="275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76" t="s">
        <v>166</v>
      </c>
      <c r="AU241" s="276" t="s">
        <v>81</v>
      </c>
      <c r="AV241" s="16" t="s">
        <v>155</v>
      </c>
      <c r="AW241" s="16" t="s">
        <v>33</v>
      </c>
      <c r="AX241" s="16" t="s">
        <v>72</v>
      </c>
      <c r="AY241" s="276" t="s">
        <v>154</v>
      </c>
    </row>
    <row r="242" s="13" customFormat="1">
      <c r="A242" s="13"/>
      <c r="B242" s="233"/>
      <c r="C242" s="234"/>
      <c r="D242" s="235" t="s">
        <v>166</v>
      </c>
      <c r="E242" s="236" t="s">
        <v>19</v>
      </c>
      <c r="F242" s="237" t="s">
        <v>315</v>
      </c>
      <c r="G242" s="234"/>
      <c r="H242" s="236" t="s">
        <v>19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166</v>
      </c>
      <c r="AU242" s="243" t="s">
        <v>81</v>
      </c>
      <c r="AV242" s="13" t="s">
        <v>79</v>
      </c>
      <c r="AW242" s="13" t="s">
        <v>33</v>
      </c>
      <c r="AX242" s="13" t="s">
        <v>72</v>
      </c>
      <c r="AY242" s="243" t="s">
        <v>154</v>
      </c>
    </row>
    <row r="243" s="13" customFormat="1">
      <c r="A243" s="13"/>
      <c r="B243" s="233"/>
      <c r="C243" s="234"/>
      <c r="D243" s="235" t="s">
        <v>166</v>
      </c>
      <c r="E243" s="236" t="s">
        <v>19</v>
      </c>
      <c r="F243" s="237" t="s">
        <v>194</v>
      </c>
      <c r="G243" s="234"/>
      <c r="H243" s="236" t="s">
        <v>19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166</v>
      </c>
      <c r="AU243" s="243" t="s">
        <v>81</v>
      </c>
      <c r="AV243" s="13" t="s">
        <v>79</v>
      </c>
      <c r="AW243" s="13" t="s">
        <v>33</v>
      </c>
      <c r="AX243" s="13" t="s">
        <v>72</v>
      </c>
      <c r="AY243" s="243" t="s">
        <v>154</v>
      </c>
    </row>
    <row r="244" s="14" customFormat="1">
      <c r="A244" s="14"/>
      <c r="B244" s="244"/>
      <c r="C244" s="245"/>
      <c r="D244" s="235" t="s">
        <v>166</v>
      </c>
      <c r="E244" s="246" t="s">
        <v>19</v>
      </c>
      <c r="F244" s="247" t="s">
        <v>316</v>
      </c>
      <c r="G244" s="245"/>
      <c r="H244" s="248">
        <v>87.120000000000005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166</v>
      </c>
      <c r="AU244" s="254" t="s">
        <v>81</v>
      </c>
      <c r="AV244" s="14" t="s">
        <v>81</v>
      </c>
      <c r="AW244" s="14" t="s">
        <v>33</v>
      </c>
      <c r="AX244" s="14" t="s">
        <v>72</v>
      </c>
      <c r="AY244" s="254" t="s">
        <v>154</v>
      </c>
    </row>
    <row r="245" s="14" customFormat="1">
      <c r="A245" s="14"/>
      <c r="B245" s="244"/>
      <c r="C245" s="245"/>
      <c r="D245" s="235" t="s">
        <v>166</v>
      </c>
      <c r="E245" s="246" t="s">
        <v>19</v>
      </c>
      <c r="F245" s="247" t="s">
        <v>317</v>
      </c>
      <c r="G245" s="245"/>
      <c r="H245" s="248">
        <v>-11.199999999999999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166</v>
      </c>
      <c r="AU245" s="254" t="s">
        <v>81</v>
      </c>
      <c r="AV245" s="14" t="s">
        <v>81</v>
      </c>
      <c r="AW245" s="14" t="s">
        <v>33</v>
      </c>
      <c r="AX245" s="14" t="s">
        <v>72</v>
      </c>
      <c r="AY245" s="254" t="s">
        <v>154</v>
      </c>
    </row>
    <row r="246" s="13" customFormat="1">
      <c r="A246" s="13"/>
      <c r="B246" s="233"/>
      <c r="C246" s="234"/>
      <c r="D246" s="235" t="s">
        <v>166</v>
      </c>
      <c r="E246" s="236" t="s">
        <v>19</v>
      </c>
      <c r="F246" s="237" t="s">
        <v>195</v>
      </c>
      <c r="G246" s="234"/>
      <c r="H246" s="236" t="s">
        <v>19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166</v>
      </c>
      <c r="AU246" s="243" t="s">
        <v>81</v>
      </c>
      <c r="AV246" s="13" t="s">
        <v>79</v>
      </c>
      <c r="AW246" s="13" t="s">
        <v>33</v>
      </c>
      <c r="AX246" s="13" t="s">
        <v>72</v>
      </c>
      <c r="AY246" s="243" t="s">
        <v>154</v>
      </c>
    </row>
    <row r="247" s="14" customFormat="1">
      <c r="A247" s="14"/>
      <c r="B247" s="244"/>
      <c r="C247" s="245"/>
      <c r="D247" s="235" t="s">
        <v>166</v>
      </c>
      <c r="E247" s="246" t="s">
        <v>19</v>
      </c>
      <c r="F247" s="247" t="s">
        <v>318</v>
      </c>
      <c r="G247" s="245"/>
      <c r="H247" s="248">
        <v>57.201999999999998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166</v>
      </c>
      <c r="AU247" s="254" t="s">
        <v>81</v>
      </c>
      <c r="AV247" s="14" t="s">
        <v>81</v>
      </c>
      <c r="AW247" s="14" t="s">
        <v>33</v>
      </c>
      <c r="AX247" s="14" t="s">
        <v>72</v>
      </c>
      <c r="AY247" s="254" t="s">
        <v>154</v>
      </c>
    </row>
    <row r="248" s="14" customFormat="1">
      <c r="A248" s="14"/>
      <c r="B248" s="244"/>
      <c r="C248" s="245"/>
      <c r="D248" s="235" t="s">
        <v>166</v>
      </c>
      <c r="E248" s="246" t="s">
        <v>19</v>
      </c>
      <c r="F248" s="247" t="s">
        <v>319</v>
      </c>
      <c r="G248" s="245"/>
      <c r="H248" s="248">
        <v>-8.4000000000000004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166</v>
      </c>
      <c r="AU248" s="254" t="s">
        <v>81</v>
      </c>
      <c r="AV248" s="14" t="s">
        <v>81</v>
      </c>
      <c r="AW248" s="14" t="s">
        <v>33</v>
      </c>
      <c r="AX248" s="14" t="s">
        <v>72</v>
      </c>
      <c r="AY248" s="254" t="s">
        <v>154</v>
      </c>
    </row>
    <row r="249" s="13" customFormat="1">
      <c r="A249" s="13"/>
      <c r="B249" s="233"/>
      <c r="C249" s="234"/>
      <c r="D249" s="235" t="s">
        <v>166</v>
      </c>
      <c r="E249" s="236" t="s">
        <v>19</v>
      </c>
      <c r="F249" s="237" t="s">
        <v>228</v>
      </c>
      <c r="G249" s="234"/>
      <c r="H249" s="236" t="s">
        <v>19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166</v>
      </c>
      <c r="AU249" s="243" t="s">
        <v>81</v>
      </c>
      <c r="AV249" s="13" t="s">
        <v>79</v>
      </c>
      <c r="AW249" s="13" t="s">
        <v>33</v>
      </c>
      <c r="AX249" s="13" t="s">
        <v>72</v>
      </c>
      <c r="AY249" s="243" t="s">
        <v>154</v>
      </c>
    </row>
    <row r="250" s="14" customFormat="1">
      <c r="A250" s="14"/>
      <c r="B250" s="244"/>
      <c r="C250" s="245"/>
      <c r="D250" s="235" t="s">
        <v>166</v>
      </c>
      <c r="E250" s="246" t="s">
        <v>19</v>
      </c>
      <c r="F250" s="247" t="s">
        <v>320</v>
      </c>
      <c r="G250" s="245"/>
      <c r="H250" s="248">
        <v>11.76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166</v>
      </c>
      <c r="AU250" s="254" t="s">
        <v>81</v>
      </c>
      <c r="AV250" s="14" t="s">
        <v>81</v>
      </c>
      <c r="AW250" s="14" t="s">
        <v>33</v>
      </c>
      <c r="AX250" s="14" t="s">
        <v>72</v>
      </c>
      <c r="AY250" s="254" t="s">
        <v>154</v>
      </c>
    </row>
    <row r="251" s="16" customFormat="1">
      <c r="A251" s="16"/>
      <c r="B251" s="266"/>
      <c r="C251" s="267"/>
      <c r="D251" s="235" t="s">
        <v>166</v>
      </c>
      <c r="E251" s="268" t="s">
        <v>19</v>
      </c>
      <c r="F251" s="269" t="s">
        <v>314</v>
      </c>
      <c r="G251" s="267"/>
      <c r="H251" s="270">
        <v>136.482</v>
      </c>
      <c r="I251" s="271"/>
      <c r="J251" s="267"/>
      <c r="K251" s="267"/>
      <c r="L251" s="272"/>
      <c r="M251" s="273"/>
      <c r="N251" s="274"/>
      <c r="O251" s="274"/>
      <c r="P251" s="274"/>
      <c r="Q251" s="274"/>
      <c r="R251" s="274"/>
      <c r="S251" s="274"/>
      <c r="T251" s="275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276" t="s">
        <v>166</v>
      </c>
      <c r="AU251" s="276" t="s">
        <v>81</v>
      </c>
      <c r="AV251" s="16" t="s">
        <v>155</v>
      </c>
      <c r="AW251" s="16" t="s">
        <v>33</v>
      </c>
      <c r="AX251" s="16" t="s">
        <v>72</v>
      </c>
      <c r="AY251" s="276" t="s">
        <v>154</v>
      </c>
    </row>
    <row r="252" s="13" customFormat="1">
      <c r="A252" s="13"/>
      <c r="B252" s="233"/>
      <c r="C252" s="234"/>
      <c r="D252" s="235" t="s">
        <v>166</v>
      </c>
      <c r="E252" s="236" t="s">
        <v>19</v>
      </c>
      <c r="F252" s="237" t="s">
        <v>321</v>
      </c>
      <c r="G252" s="234"/>
      <c r="H252" s="236" t="s">
        <v>19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166</v>
      </c>
      <c r="AU252" s="243" t="s">
        <v>81</v>
      </c>
      <c r="AV252" s="13" t="s">
        <v>79</v>
      </c>
      <c r="AW252" s="13" t="s">
        <v>33</v>
      </c>
      <c r="AX252" s="13" t="s">
        <v>72</v>
      </c>
      <c r="AY252" s="243" t="s">
        <v>154</v>
      </c>
    </row>
    <row r="253" s="14" customFormat="1">
      <c r="A253" s="14"/>
      <c r="B253" s="244"/>
      <c r="C253" s="245"/>
      <c r="D253" s="235" t="s">
        <v>166</v>
      </c>
      <c r="E253" s="246" t="s">
        <v>19</v>
      </c>
      <c r="F253" s="247" t="s">
        <v>322</v>
      </c>
      <c r="G253" s="245"/>
      <c r="H253" s="248">
        <v>-116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166</v>
      </c>
      <c r="AU253" s="254" t="s">
        <v>81</v>
      </c>
      <c r="AV253" s="14" t="s">
        <v>81</v>
      </c>
      <c r="AW253" s="14" t="s">
        <v>33</v>
      </c>
      <c r="AX253" s="14" t="s">
        <v>72</v>
      </c>
      <c r="AY253" s="254" t="s">
        <v>154</v>
      </c>
    </row>
    <row r="254" s="15" customFormat="1">
      <c r="A254" s="15"/>
      <c r="B254" s="255"/>
      <c r="C254" s="256"/>
      <c r="D254" s="235" t="s">
        <v>166</v>
      </c>
      <c r="E254" s="257" t="s">
        <v>19</v>
      </c>
      <c r="F254" s="258" t="s">
        <v>181</v>
      </c>
      <c r="G254" s="256"/>
      <c r="H254" s="259">
        <v>1344.482</v>
      </c>
      <c r="I254" s="260"/>
      <c r="J254" s="256"/>
      <c r="K254" s="256"/>
      <c r="L254" s="261"/>
      <c r="M254" s="262"/>
      <c r="N254" s="263"/>
      <c r="O254" s="263"/>
      <c r="P254" s="263"/>
      <c r="Q254" s="263"/>
      <c r="R254" s="263"/>
      <c r="S254" s="263"/>
      <c r="T254" s="26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5" t="s">
        <v>166</v>
      </c>
      <c r="AU254" s="265" t="s">
        <v>81</v>
      </c>
      <c r="AV254" s="15" t="s">
        <v>162</v>
      </c>
      <c r="AW254" s="15" t="s">
        <v>33</v>
      </c>
      <c r="AX254" s="15" t="s">
        <v>79</v>
      </c>
      <c r="AY254" s="265" t="s">
        <v>154</v>
      </c>
    </row>
    <row r="255" s="2" customFormat="1" ht="16.5" customHeight="1">
      <c r="A255" s="41"/>
      <c r="B255" s="42"/>
      <c r="C255" s="215" t="s">
        <v>323</v>
      </c>
      <c r="D255" s="215" t="s">
        <v>157</v>
      </c>
      <c r="E255" s="216" t="s">
        <v>324</v>
      </c>
      <c r="F255" s="217" t="s">
        <v>325</v>
      </c>
      <c r="G255" s="218" t="s">
        <v>160</v>
      </c>
      <c r="H255" s="219">
        <v>27.600000000000001</v>
      </c>
      <c r="I255" s="220"/>
      <c r="J255" s="221">
        <f>ROUND(I255*H255,2)</f>
        <v>0</v>
      </c>
      <c r="K255" s="217" t="s">
        <v>161</v>
      </c>
      <c r="L255" s="47"/>
      <c r="M255" s="222" t="s">
        <v>19</v>
      </c>
      <c r="N255" s="223" t="s">
        <v>43</v>
      </c>
      <c r="O255" s="87"/>
      <c r="P255" s="224">
        <f>O255*H255</f>
        <v>0</v>
      </c>
      <c r="Q255" s="224">
        <v>0.056000000000000001</v>
      </c>
      <c r="R255" s="224">
        <f>Q255*H255</f>
        <v>1.5456000000000001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162</v>
      </c>
      <c r="AT255" s="226" t="s">
        <v>157</v>
      </c>
      <c r="AU255" s="226" t="s">
        <v>81</v>
      </c>
      <c r="AY255" s="20" t="s">
        <v>154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79</v>
      </c>
      <c r="BK255" s="227">
        <f>ROUND(I255*H255,2)</f>
        <v>0</v>
      </c>
      <c r="BL255" s="20" t="s">
        <v>162</v>
      </c>
      <c r="BM255" s="226" t="s">
        <v>326</v>
      </c>
    </row>
    <row r="256" s="2" customFormat="1">
      <c r="A256" s="41"/>
      <c r="B256" s="42"/>
      <c r="C256" s="43"/>
      <c r="D256" s="228" t="s">
        <v>164</v>
      </c>
      <c r="E256" s="43"/>
      <c r="F256" s="229" t="s">
        <v>327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164</v>
      </c>
      <c r="AU256" s="20" t="s">
        <v>81</v>
      </c>
    </row>
    <row r="257" s="13" customFormat="1">
      <c r="A257" s="13"/>
      <c r="B257" s="233"/>
      <c r="C257" s="234"/>
      <c r="D257" s="235" t="s">
        <v>166</v>
      </c>
      <c r="E257" s="236" t="s">
        <v>19</v>
      </c>
      <c r="F257" s="237" t="s">
        <v>328</v>
      </c>
      <c r="G257" s="234"/>
      <c r="H257" s="236" t="s">
        <v>19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166</v>
      </c>
      <c r="AU257" s="243" t="s">
        <v>81</v>
      </c>
      <c r="AV257" s="13" t="s">
        <v>79</v>
      </c>
      <c r="AW257" s="13" t="s">
        <v>33</v>
      </c>
      <c r="AX257" s="13" t="s">
        <v>72</v>
      </c>
      <c r="AY257" s="243" t="s">
        <v>154</v>
      </c>
    </row>
    <row r="258" s="14" customFormat="1">
      <c r="A258" s="14"/>
      <c r="B258" s="244"/>
      <c r="C258" s="245"/>
      <c r="D258" s="235" t="s">
        <v>166</v>
      </c>
      <c r="E258" s="246" t="s">
        <v>19</v>
      </c>
      <c r="F258" s="247" t="s">
        <v>329</v>
      </c>
      <c r="G258" s="245"/>
      <c r="H258" s="248">
        <v>0.41999999999999998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166</v>
      </c>
      <c r="AU258" s="254" t="s">
        <v>81</v>
      </c>
      <c r="AV258" s="14" t="s">
        <v>81</v>
      </c>
      <c r="AW258" s="14" t="s">
        <v>33</v>
      </c>
      <c r="AX258" s="14" t="s">
        <v>72</v>
      </c>
      <c r="AY258" s="254" t="s">
        <v>154</v>
      </c>
    </row>
    <row r="259" s="13" customFormat="1">
      <c r="A259" s="13"/>
      <c r="B259" s="233"/>
      <c r="C259" s="234"/>
      <c r="D259" s="235" t="s">
        <v>166</v>
      </c>
      <c r="E259" s="236" t="s">
        <v>19</v>
      </c>
      <c r="F259" s="237" t="s">
        <v>330</v>
      </c>
      <c r="G259" s="234"/>
      <c r="H259" s="236" t="s">
        <v>19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166</v>
      </c>
      <c r="AU259" s="243" t="s">
        <v>81</v>
      </c>
      <c r="AV259" s="13" t="s">
        <v>79</v>
      </c>
      <c r="AW259" s="13" t="s">
        <v>33</v>
      </c>
      <c r="AX259" s="13" t="s">
        <v>72</v>
      </c>
      <c r="AY259" s="243" t="s">
        <v>154</v>
      </c>
    </row>
    <row r="260" s="14" customFormat="1">
      <c r="A260" s="14"/>
      <c r="B260" s="244"/>
      <c r="C260" s="245"/>
      <c r="D260" s="235" t="s">
        <v>166</v>
      </c>
      <c r="E260" s="246" t="s">
        <v>19</v>
      </c>
      <c r="F260" s="247" t="s">
        <v>331</v>
      </c>
      <c r="G260" s="245"/>
      <c r="H260" s="248">
        <v>0.69999999999999996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166</v>
      </c>
      <c r="AU260" s="254" t="s">
        <v>81</v>
      </c>
      <c r="AV260" s="14" t="s">
        <v>81</v>
      </c>
      <c r="AW260" s="14" t="s">
        <v>33</v>
      </c>
      <c r="AX260" s="14" t="s">
        <v>72</v>
      </c>
      <c r="AY260" s="254" t="s">
        <v>154</v>
      </c>
    </row>
    <row r="261" s="13" customFormat="1">
      <c r="A261" s="13"/>
      <c r="B261" s="233"/>
      <c r="C261" s="234"/>
      <c r="D261" s="235" t="s">
        <v>166</v>
      </c>
      <c r="E261" s="236" t="s">
        <v>19</v>
      </c>
      <c r="F261" s="237" t="s">
        <v>332</v>
      </c>
      <c r="G261" s="234"/>
      <c r="H261" s="236" t="s">
        <v>19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166</v>
      </c>
      <c r="AU261" s="243" t="s">
        <v>81</v>
      </c>
      <c r="AV261" s="13" t="s">
        <v>79</v>
      </c>
      <c r="AW261" s="13" t="s">
        <v>33</v>
      </c>
      <c r="AX261" s="13" t="s">
        <v>72</v>
      </c>
      <c r="AY261" s="243" t="s">
        <v>154</v>
      </c>
    </row>
    <row r="262" s="14" customFormat="1">
      <c r="A262" s="14"/>
      <c r="B262" s="244"/>
      <c r="C262" s="245"/>
      <c r="D262" s="235" t="s">
        <v>166</v>
      </c>
      <c r="E262" s="246" t="s">
        <v>19</v>
      </c>
      <c r="F262" s="247" t="s">
        <v>333</v>
      </c>
      <c r="G262" s="245"/>
      <c r="H262" s="248">
        <v>0.97999999999999998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166</v>
      </c>
      <c r="AU262" s="254" t="s">
        <v>81</v>
      </c>
      <c r="AV262" s="14" t="s">
        <v>81</v>
      </c>
      <c r="AW262" s="14" t="s">
        <v>33</v>
      </c>
      <c r="AX262" s="14" t="s">
        <v>72</v>
      </c>
      <c r="AY262" s="254" t="s">
        <v>154</v>
      </c>
    </row>
    <row r="263" s="13" customFormat="1">
      <c r="A263" s="13"/>
      <c r="B263" s="233"/>
      <c r="C263" s="234"/>
      <c r="D263" s="235" t="s">
        <v>166</v>
      </c>
      <c r="E263" s="236" t="s">
        <v>19</v>
      </c>
      <c r="F263" s="237" t="s">
        <v>334</v>
      </c>
      <c r="G263" s="234"/>
      <c r="H263" s="236" t="s">
        <v>19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166</v>
      </c>
      <c r="AU263" s="243" t="s">
        <v>81</v>
      </c>
      <c r="AV263" s="13" t="s">
        <v>79</v>
      </c>
      <c r="AW263" s="13" t="s">
        <v>33</v>
      </c>
      <c r="AX263" s="13" t="s">
        <v>72</v>
      </c>
      <c r="AY263" s="243" t="s">
        <v>154</v>
      </c>
    </row>
    <row r="264" s="14" customFormat="1">
      <c r="A264" s="14"/>
      <c r="B264" s="244"/>
      <c r="C264" s="245"/>
      <c r="D264" s="235" t="s">
        <v>166</v>
      </c>
      <c r="E264" s="246" t="s">
        <v>19</v>
      </c>
      <c r="F264" s="247" t="s">
        <v>335</v>
      </c>
      <c r="G264" s="245"/>
      <c r="H264" s="248">
        <v>18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166</v>
      </c>
      <c r="AU264" s="254" t="s">
        <v>81</v>
      </c>
      <c r="AV264" s="14" t="s">
        <v>81</v>
      </c>
      <c r="AW264" s="14" t="s">
        <v>33</v>
      </c>
      <c r="AX264" s="14" t="s">
        <v>72</v>
      </c>
      <c r="AY264" s="254" t="s">
        <v>154</v>
      </c>
    </row>
    <row r="265" s="14" customFormat="1">
      <c r="A265" s="14"/>
      <c r="B265" s="244"/>
      <c r="C265" s="245"/>
      <c r="D265" s="235" t="s">
        <v>166</v>
      </c>
      <c r="E265" s="246" t="s">
        <v>19</v>
      </c>
      <c r="F265" s="247" t="s">
        <v>336</v>
      </c>
      <c r="G265" s="245"/>
      <c r="H265" s="248">
        <v>5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166</v>
      </c>
      <c r="AU265" s="254" t="s">
        <v>81</v>
      </c>
      <c r="AV265" s="14" t="s">
        <v>81</v>
      </c>
      <c r="AW265" s="14" t="s">
        <v>33</v>
      </c>
      <c r="AX265" s="14" t="s">
        <v>72</v>
      </c>
      <c r="AY265" s="254" t="s">
        <v>154</v>
      </c>
    </row>
    <row r="266" s="14" customFormat="1">
      <c r="A266" s="14"/>
      <c r="B266" s="244"/>
      <c r="C266" s="245"/>
      <c r="D266" s="235" t="s">
        <v>166</v>
      </c>
      <c r="E266" s="246" t="s">
        <v>19</v>
      </c>
      <c r="F266" s="247" t="s">
        <v>337</v>
      </c>
      <c r="G266" s="245"/>
      <c r="H266" s="248">
        <v>2.5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166</v>
      </c>
      <c r="AU266" s="254" t="s">
        <v>81</v>
      </c>
      <c r="AV266" s="14" t="s">
        <v>81</v>
      </c>
      <c r="AW266" s="14" t="s">
        <v>33</v>
      </c>
      <c r="AX266" s="14" t="s">
        <v>72</v>
      </c>
      <c r="AY266" s="254" t="s">
        <v>154</v>
      </c>
    </row>
    <row r="267" s="15" customFormat="1">
      <c r="A267" s="15"/>
      <c r="B267" s="255"/>
      <c r="C267" s="256"/>
      <c r="D267" s="235" t="s">
        <v>166</v>
      </c>
      <c r="E267" s="257" t="s">
        <v>19</v>
      </c>
      <c r="F267" s="258" t="s">
        <v>181</v>
      </c>
      <c r="G267" s="256"/>
      <c r="H267" s="259">
        <v>27.600000000000001</v>
      </c>
      <c r="I267" s="260"/>
      <c r="J267" s="256"/>
      <c r="K267" s="256"/>
      <c r="L267" s="261"/>
      <c r="M267" s="262"/>
      <c r="N267" s="263"/>
      <c r="O267" s="263"/>
      <c r="P267" s="263"/>
      <c r="Q267" s="263"/>
      <c r="R267" s="263"/>
      <c r="S267" s="263"/>
      <c r="T267" s="264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5" t="s">
        <v>166</v>
      </c>
      <c r="AU267" s="265" t="s">
        <v>81</v>
      </c>
      <c r="AV267" s="15" t="s">
        <v>162</v>
      </c>
      <c r="AW267" s="15" t="s">
        <v>33</v>
      </c>
      <c r="AX267" s="15" t="s">
        <v>79</v>
      </c>
      <c r="AY267" s="265" t="s">
        <v>154</v>
      </c>
    </row>
    <row r="268" s="2" customFormat="1" ht="24.15" customHeight="1">
      <c r="A268" s="41"/>
      <c r="B268" s="42"/>
      <c r="C268" s="215" t="s">
        <v>7</v>
      </c>
      <c r="D268" s="215" t="s">
        <v>157</v>
      </c>
      <c r="E268" s="216" t="s">
        <v>338</v>
      </c>
      <c r="F268" s="217" t="s">
        <v>339</v>
      </c>
      <c r="G268" s="218" t="s">
        <v>160</v>
      </c>
      <c r="H268" s="219">
        <v>1345</v>
      </c>
      <c r="I268" s="220"/>
      <c r="J268" s="221">
        <f>ROUND(I268*H268,2)</f>
        <v>0</v>
      </c>
      <c r="K268" s="217" t="s">
        <v>161</v>
      </c>
      <c r="L268" s="47"/>
      <c r="M268" s="222" t="s">
        <v>19</v>
      </c>
      <c r="N268" s="223" t="s">
        <v>43</v>
      </c>
      <c r="O268" s="87"/>
      <c r="P268" s="224">
        <f>O268*H268</f>
        <v>0</v>
      </c>
      <c r="Q268" s="224">
        <v>0.0043800000000000002</v>
      </c>
      <c r="R268" s="224">
        <f>Q268*H268</f>
        <v>5.8911000000000007</v>
      </c>
      <c r="S268" s="224">
        <v>0</v>
      </c>
      <c r="T268" s="225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6" t="s">
        <v>162</v>
      </c>
      <c r="AT268" s="226" t="s">
        <v>157</v>
      </c>
      <c r="AU268" s="226" t="s">
        <v>81</v>
      </c>
      <c r="AY268" s="20" t="s">
        <v>154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20" t="s">
        <v>79</v>
      </c>
      <c r="BK268" s="227">
        <f>ROUND(I268*H268,2)</f>
        <v>0</v>
      </c>
      <c r="BL268" s="20" t="s">
        <v>162</v>
      </c>
      <c r="BM268" s="226" t="s">
        <v>340</v>
      </c>
    </row>
    <row r="269" s="2" customFormat="1">
      <c r="A269" s="41"/>
      <c r="B269" s="42"/>
      <c r="C269" s="43"/>
      <c r="D269" s="228" t="s">
        <v>164</v>
      </c>
      <c r="E269" s="43"/>
      <c r="F269" s="229" t="s">
        <v>341</v>
      </c>
      <c r="G269" s="43"/>
      <c r="H269" s="43"/>
      <c r="I269" s="230"/>
      <c r="J269" s="43"/>
      <c r="K269" s="43"/>
      <c r="L269" s="47"/>
      <c r="M269" s="231"/>
      <c r="N269" s="232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164</v>
      </c>
      <c r="AU269" s="20" t="s">
        <v>81</v>
      </c>
    </row>
    <row r="270" s="13" customFormat="1">
      <c r="A270" s="13"/>
      <c r="B270" s="233"/>
      <c r="C270" s="234"/>
      <c r="D270" s="235" t="s">
        <v>166</v>
      </c>
      <c r="E270" s="236" t="s">
        <v>19</v>
      </c>
      <c r="F270" s="237" t="s">
        <v>342</v>
      </c>
      <c r="G270" s="234"/>
      <c r="H270" s="236" t="s">
        <v>19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166</v>
      </c>
      <c r="AU270" s="243" t="s">
        <v>81</v>
      </c>
      <c r="AV270" s="13" t="s">
        <v>79</v>
      </c>
      <c r="AW270" s="13" t="s">
        <v>33</v>
      </c>
      <c r="AX270" s="13" t="s">
        <v>72</v>
      </c>
      <c r="AY270" s="243" t="s">
        <v>154</v>
      </c>
    </row>
    <row r="271" s="14" customFormat="1">
      <c r="A271" s="14"/>
      <c r="B271" s="244"/>
      <c r="C271" s="245"/>
      <c r="D271" s="235" t="s">
        <v>166</v>
      </c>
      <c r="E271" s="246" t="s">
        <v>19</v>
      </c>
      <c r="F271" s="247" t="s">
        <v>343</v>
      </c>
      <c r="G271" s="245"/>
      <c r="H271" s="248">
        <v>1345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166</v>
      </c>
      <c r="AU271" s="254" t="s">
        <v>81</v>
      </c>
      <c r="AV271" s="14" t="s">
        <v>81</v>
      </c>
      <c r="AW271" s="14" t="s">
        <v>33</v>
      </c>
      <c r="AX271" s="14" t="s">
        <v>79</v>
      </c>
      <c r="AY271" s="254" t="s">
        <v>154</v>
      </c>
    </row>
    <row r="272" s="2" customFormat="1" ht="16.5" customHeight="1">
      <c r="A272" s="41"/>
      <c r="B272" s="42"/>
      <c r="C272" s="215" t="s">
        <v>344</v>
      </c>
      <c r="D272" s="215" t="s">
        <v>157</v>
      </c>
      <c r="E272" s="216" t="s">
        <v>345</v>
      </c>
      <c r="F272" s="217" t="s">
        <v>346</v>
      </c>
      <c r="G272" s="218" t="s">
        <v>160</v>
      </c>
      <c r="H272" s="219">
        <v>3</v>
      </c>
      <c r="I272" s="220"/>
      <c r="J272" s="221">
        <f>ROUND(I272*H272,2)</f>
        <v>0</v>
      </c>
      <c r="K272" s="217" t="s">
        <v>161</v>
      </c>
      <c r="L272" s="47"/>
      <c r="M272" s="222" t="s">
        <v>19</v>
      </c>
      <c r="N272" s="223" t="s">
        <v>43</v>
      </c>
      <c r="O272" s="87"/>
      <c r="P272" s="224">
        <f>O272*H272</f>
        <v>0</v>
      </c>
      <c r="Q272" s="224">
        <v>0.033579999999999999</v>
      </c>
      <c r="R272" s="224">
        <f>Q272*H272</f>
        <v>0.10074</v>
      </c>
      <c r="S272" s="224">
        <v>0</v>
      </c>
      <c r="T272" s="225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6" t="s">
        <v>162</v>
      </c>
      <c r="AT272" s="226" t="s">
        <v>157</v>
      </c>
      <c r="AU272" s="226" t="s">
        <v>81</v>
      </c>
      <c r="AY272" s="20" t="s">
        <v>154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20" t="s">
        <v>79</v>
      </c>
      <c r="BK272" s="227">
        <f>ROUND(I272*H272,2)</f>
        <v>0</v>
      </c>
      <c r="BL272" s="20" t="s">
        <v>162</v>
      </c>
      <c r="BM272" s="226" t="s">
        <v>347</v>
      </c>
    </row>
    <row r="273" s="2" customFormat="1">
      <c r="A273" s="41"/>
      <c r="B273" s="42"/>
      <c r="C273" s="43"/>
      <c r="D273" s="228" t="s">
        <v>164</v>
      </c>
      <c r="E273" s="43"/>
      <c r="F273" s="229" t="s">
        <v>348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164</v>
      </c>
      <c r="AU273" s="20" t="s">
        <v>81</v>
      </c>
    </row>
    <row r="274" s="13" customFormat="1">
      <c r="A274" s="13"/>
      <c r="B274" s="233"/>
      <c r="C274" s="234"/>
      <c r="D274" s="235" t="s">
        <v>166</v>
      </c>
      <c r="E274" s="236" t="s">
        <v>19</v>
      </c>
      <c r="F274" s="237" t="s">
        <v>349</v>
      </c>
      <c r="G274" s="234"/>
      <c r="H274" s="236" t="s">
        <v>19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166</v>
      </c>
      <c r="AU274" s="243" t="s">
        <v>81</v>
      </c>
      <c r="AV274" s="13" t="s">
        <v>79</v>
      </c>
      <c r="AW274" s="13" t="s">
        <v>33</v>
      </c>
      <c r="AX274" s="13" t="s">
        <v>72</v>
      </c>
      <c r="AY274" s="243" t="s">
        <v>154</v>
      </c>
    </row>
    <row r="275" s="14" customFormat="1">
      <c r="A275" s="14"/>
      <c r="B275" s="244"/>
      <c r="C275" s="245"/>
      <c r="D275" s="235" t="s">
        <v>166</v>
      </c>
      <c r="E275" s="246" t="s">
        <v>19</v>
      </c>
      <c r="F275" s="247" t="s">
        <v>350</v>
      </c>
      <c r="G275" s="245"/>
      <c r="H275" s="248">
        <v>3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166</v>
      </c>
      <c r="AU275" s="254" t="s">
        <v>81</v>
      </c>
      <c r="AV275" s="14" t="s">
        <v>81</v>
      </c>
      <c r="AW275" s="14" t="s">
        <v>33</v>
      </c>
      <c r="AX275" s="14" t="s">
        <v>79</v>
      </c>
      <c r="AY275" s="254" t="s">
        <v>154</v>
      </c>
    </row>
    <row r="276" s="2" customFormat="1" ht="24.15" customHeight="1">
      <c r="A276" s="41"/>
      <c r="B276" s="42"/>
      <c r="C276" s="215" t="s">
        <v>351</v>
      </c>
      <c r="D276" s="215" t="s">
        <v>157</v>
      </c>
      <c r="E276" s="216" t="s">
        <v>352</v>
      </c>
      <c r="F276" s="217" t="s">
        <v>353</v>
      </c>
      <c r="G276" s="218" t="s">
        <v>160</v>
      </c>
      <c r="H276" s="219">
        <v>1323.3910000000001</v>
      </c>
      <c r="I276" s="220"/>
      <c r="J276" s="221">
        <f>ROUND(I276*H276,2)</f>
        <v>0</v>
      </c>
      <c r="K276" s="217" t="s">
        <v>161</v>
      </c>
      <c r="L276" s="47"/>
      <c r="M276" s="222" t="s">
        <v>19</v>
      </c>
      <c r="N276" s="223" t="s">
        <v>43</v>
      </c>
      <c r="O276" s="87"/>
      <c r="P276" s="224">
        <f>O276*H276</f>
        <v>0</v>
      </c>
      <c r="Q276" s="224">
        <v>0.015699999999999999</v>
      </c>
      <c r="R276" s="224">
        <f>Q276*H276</f>
        <v>20.777238699999998</v>
      </c>
      <c r="S276" s="224">
        <v>0</v>
      </c>
      <c r="T276" s="22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6" t="s">
        <v>162</v>
      </c>
      <c r="AT276" s="226" t="s">
        <v>157</v>
      </c>
      <c r="AU276" s="226" t="s">
        <v>81</v>
      </c>
      <c r="AY276" s="20" t="s">
        <v>154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20" t="s">
        <v>79</v>
      </c>
      <c r="BK276" s="227">
        <f>ROUND(I276*H276,2)</f>
        <v>0</v>
      </c>
      <c r="BL276" s="20" t="s">
        <v>162</v>
      </c>
      <c r="BM276" s="226" t="s">
        <v>354</v>
      </c>
    </row>
    <row r="277" s="2" customFormat="1">
      <c r="A277" s="41"/>
      <c r="B277" s="42"/>
      <c r="C277" s="43"/>
      <c r="D277" s="228" t="s">
        <v>164</v>
      </c>
      <c r="E277" s="43"/>
      <c r="F277" s="229" t="s">
        <v>355</v>
      </c>
      <c r="G277" s="43"/>
      <c r="H277" s="43"/>
      <c r="I277" s="230"/>
      <c r="J277" s="43"/>
      <c r="K277" s="43"/>
      <c r="L277" s="47"/>
      <c r="M277" s="231"/>
      <c r="N277" s="232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164</v>
      </c>
      <c r="AU277" s="20" t="s">
        <v>81</v>
      </c>
    </row>
    <row r="278" s="13" customFormat="1">
      <c r="A278" s="13"/>
      <c r="B278" s="233"/>
      <c r="C278" s="234"/>
      <c r="D278" s="235" t="s">
        <v>166</v>
      </c>
      <c r="E278" s="236" t="s">
        <v>19</v>
      </c>
      <c r="F278" s="237" t="s">
        <v>356</v>
      </c>
      <c r="G278" s="234"/>
      <c r="H278" s="236" t="s">
        <v>19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166</v>
      </c>
      <c r="AU278" s="243" t="s">
        <v>81</v>
      </c>
      <c r="AV278" s="13" t="s">
        <v>79</v>
      </c>
      <c r="AW278" s="13" t="s">
        <v>33</v>
      </c>
      <c r="AX278" s="13" t="s">
        <v>72</v>
      </c>
      <c r="AY278" s="243" t="s">
        <v>154</v>
      </c>
    </row>
    <row r="279" s="14" customFormat="1">
      <c r="A279" s="14"/>
      <c r="B279" s="244"/>
      <c r="C279" s="245"/>
      <c r="D279" s="235" t="s">
        <v>166</v>
      </c>
      <c r="E279" s="246" t="s">
        <v>19</v>
      </c>
      <c r="F279" s="247" t="s">
        <v>357</v>
      </c>
      <c r="G279" s="245"/>
      <c r="H279" s="248">
        <v>264.88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166</v>
      </c>
      <c r="AU279" s="254" t="s">
        <v>81</v>
      </c>
      <c r="AV279" s="14" t="s">
        <v>81</v>
      </c>
      <c r="AW279" s="14" t="s">
        <v>33</v>
      </c>
      <c r="AX279" s="14" t="s">
        <v>72</v>
      </c>
      <c r="AY279" s="254" t="s">
        <v>154</v>
      </c>
    </row>
    <row r="280" s="14" customFormat="1">
      <c r="A280" s="14"/>
      <c r="B280" s="244"/>
      <c r="C280" s="245"/>
      <c r="D280" s="235" t="s">
        <v>166</v>
      </c>
      <c r="E280" s="246" t="s">
        <v>19</v>
      </c>
      <c r="F280" s="247" t="s">
        <v>358</v>
      </c>
      <c r="G280" s="245"/>
      <c r="H280" s="248">
        <v>-7.3200000000000003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4" t="s">
        <v>166</v>
      </c>
      <c r="AU280" s="254" t="s">
        <v>81</v>
      </c>
      <c r="AV280" s="14" t="s">
        <v>81</v>
      </c>
      <c r="AW280" s="14" t="s">
        <v>33</v>
      </c>
      <c r="AX280" s="14" t="s">
        <v>72</v>
      </c>
      <c r="AY280" s="254" t="s">
        <v>154</v>
      </c>
    </row>
    <row r="281" s="14" customFormat="1">
      <c r="A281" s="14"/>
      <c r="B281" s="244"/>
      <c r="C281" s="245"/>
      <c r="D281" s="235" t="s">
        <v>166</v>
      </c>
      <c r="E281" s="246" t="s">
        <v>19</v>
      </c>
      <c r="F281" s="247" t="s">
        <v>359</v>
      </c>
      <c r="G281" s="245"/>
      <c r="H281" s="248">
        <v>-3.6000000000000001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166</v>
      </c>
      <c r="AU281" s="254" t="s">
        <v>81</v>
      </c>
      <c r="AV281" s="14" t="s">
        <v>81</v>
      </c>
      <c r="AW281" s="14" t="s">
        <v>33</v>
      </c>
      <c r="AX281" s="14" t="s">
        <v>72</v>
      </c>
      <c r="AY281" s="254" t="s">
        <v>154</v>
      </c>
    </row>
    <row r="282" s="14" customFormat="1">
      <c r="A282" s="14"/>
      <c r="B282" s="244"/>
      <c r="C282" s="245"/>
      <c r="D282" s="235" t="s">
        <v>166</v>
      </c>
      <c r="E282" s="246" t="s">
        <v>19</v>
      </c>
      <c r="F282" s="247" t="s">
        <v>360</v>
      </c>
      <c r="G282" s="245"/>
      <c r="H282" s="248">
        <v>-8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166</v>
      </c>
      <c r="AU282" s="254" t="s">
        <v>81</v>
      </c>
      <c r="AV282" s="14" t="s">
        <v>81</v>
      </c>
      <c r="AW282" s="14" t="s">
        <v>33</v>
      </c>
      <c r="AX282" s="14" t="s">
        <v>72</v>
      </c>
      <c r="AY282" s="254" t="s">
        <v>154</v>
      </c>
    </row>
    <row r="283" s="14" customFormat="1">
      <c r="A283" s="14"/>
      <c r="B283" s="244"/>
      <c r="C283" s="245"/>
      <c r="D283" s="235" t="s">
        <v>166</v>
      </c>
      <c r="E283" s="246" t="s">
        <v>19</v>
      </c>
      <c r="F283" s="247" t="s">
        <v>361</v>
      </c>
      <c r="G283" s="245"/>
      <c r="H283" s="248">
        <v>0.20000000000000001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166</v>
      </c>
      <c r="AU283" s="254" t="s">
        <v>81</v>
      </c>
      <c r="AV283" s="14" t="s">
        <v>81</v>
      </c>
      <c r="AW283" s="14" t="s">
        <v>33</v>
      </c>
      <c r="AX283" s="14" t="s">
        <v>72</v>
      </c>
      <c r="AY283" s="254" t="s">
        <v>154</v>
      </c>
    </row>
    <row r="284" s="13" customFormat="1">
      <c r="A284" s="13"/>
      <c r="B284" s="233"/>
      <c r="C284" s="234"/>
      <c r="D284" s="235" t="s">
        <v>166</v>
      </c>
      <c r="E284" s="236" t="s">
        <v>19</v>
      </c>
      <c r="F284" s="237" t="s">
        <v>362</v>
      </c>
      <c r="G284" s="234"/>
      <c r="H284" s="236" t="s">
        <v>19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166</v>
      </c>
      <c r="AU284" s="243" t="s">
        <v>81</v>
      </c>
      <c r="AV284" s="13" t="s">
        <v>79</v>
      </c>
      <c r="AW284" s="13" t="s">
        <v>33</v>
      </c>
      <c r="AX284" s="13" t="s">
        <v>72</v>
      </c>
      <c r="AY284" s="243" t="s">
        <v>154</v>
      </c>
    </row>
    <row r="285" s="14" customFormat="1">
      <c r="A285" s="14"/>
      <c r="B285" s="244"/>
      <c r="C285" s="245"/>
      <c r="D285" s="235" t="s">
        <v>166</v>
      </c>
      <c r="E285" s="246" t="s">
        <v>19</v>
      </c>
      <c r="F285" s="247" t="s">
        <v>363</v>
      </c>
      <c r="G285" s="245"/>
      <c r="H285" s="248">
        <v>241.84800000000001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166</v>
      </c>
      <c r="AU285" s="254" t="s">
        <v>81</v>
      </c>
      <c r="AV285" s="14" t="s">
        <v>81</v>
      </c>
      <c r="AW285" s="14" t="s">
        <v>33</v>
      </c>
      <c r="AX285" s="14" t="s">
        <v>72</v>
      </c>
      <c r="AY285" s="254" t="s">
        <v>154</v>
      </c>
    </row>
    <row r="286" s="14" customFormat="1">
      <c r="A286" s="14"/>
      <c r="B286" s="244"/>
      <c r="C286" s="245"/>
      <c r="D286" s="235" t="s">
        <v>166</v>
      </c>
      <c r="E286" s="246" t="s">
        <v>19</v>
      </c>
      <c r="F286" s="247" t="s">
        <v>364</v>
      </c>
      <c r="G286" s="245"/>
      <c r="H286" s="248">
        <v>-2.3999999999999999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166</v>
      </c>
      <c r="AU286" s="254" t="s">
        <v>81</v>
      </c>
      <c r="AV286" s="14" t="s">
        <v>81</v>
      </c>
      <c r="AW286" s="14" t="s">
        <v>33</v>
      </c>
      <c r="AX286" s="14" t="s">
        <v>72</v>
      </c>
      <c r="AY286" s="254" t="s">
        <v>154</v>
      </c>
    </row>
    <row r="287" s="14" customFormat="1">
      <c r="A287" s="14"/>
      <c r="B287" s="244"/>
      <c r="C287" s="245"/>
      <c r="D287" s="235" t="s">
        <v>166</v>
      </c>
      <c r="E287" s="246" t="s">
        <v>19</v>
      </c>
      <c r="F287" s="247" t="s">
        <v>365</v>
      </c>
      <c r="G287" s="245"/>
      <c r="H287" s="248">
        <v>-3.2000000000000002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166</v>
      </c>
      <c r="AU287" s="254" t="s">
        <v>81</v>
      </c>
      <c r="AV287" s="14" t="s">
        <v>81</v>
      </c>
      <c r="AW287" s="14" t="s">
        <v>33</v>
      </c>
      <c r="AX287" s="14" t="s">
        <v>72</v>
      </c>
      <c r="AY287" s="254" t="s">
        <v>154</v>
      </c>
    </row>
    <row r="288" s="14" customFormat="1">
      <c r="A288" s="14"/>
      <c r="B288" s="244"/>
      <c r="C288" s="245"/>
      <c r="D288" s="235" t="s">
        <v>166</v>
      </c>
      <c r="E288" s="246" t="s">
        <v>19</v>
      </c>
      <c r="F288" s="247" t="s">
        <v>366</v>
      </c>
      <c r="G288" s="245"/>
      <c r="H288" s="248">
        <v>-7.2000000000000002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166</v>
      </c>
      <c r="AU288" s="254" t="s">
        <v>81</v>
      </c>
      <c r="AV288" s="14" t="s">
        <v>81</v>
      </c>
      <c r="AW288" s="14" t="s">
        <v>33</v>
      </c>
      <c r="AX288" s="14" t="s">
        <v>72</v>
      </c>
      <c r="AY288" s="254" t="s">
        <v>154</v>
      </c>
    </row>
    <row r="289" s="13" customFormat="1">
      <c r="A289" s="13"/>
      <c r="B289" s="233"/>
      <c r="C289" s="234"/>
      <c r="D289" s="235" t="s">
        <v>166</v>
      </c>
      <c r="E289" s="236" t="s">
        <v>19</v>
      </c>
      <c r="F289" s="237" t="s">
        <v>194</v>
      </c>
      <c r="G289" s="234"/>
      <c r="H289" s="236" t="s">
        <v>19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166</v>
      </c>
      <c r="AU289" s="243" t="s">
        <v>81</v>
      </c>
      <c r="AV289" s="13" t="s">
        <v>79</v>
      </c>
      <c r="AW289" s="13" t="s">
        <v>33</v>
      </c>
      <c r="AX289" s="13" t="s">
        <v>72</v>
      </c>
      <c r="AY289" s="243" t="s">
        <v>154</v>
      </c>
    </row>
    <row r="290" s="14" customFormat="1">
      <c r="A290" s="14"/>
      <c r="B290" s="244"/>
      <c r="C290" s="245"/>
      <c r="D290" s="235" t="s">
        <v>166</v>
      </c>
      <c r="E290" s="246" t="s">
        <v>19</v>
      </c>
      <c r="F290" s="247" t="s">
        <v>367</v>
      </c>
      <c r="G290" s="245"/>
      <c r="H290" s="248">
        <v>60.479999999999997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166</v>
      </c>
      <c r="AU290" s="254" t="s">
        <v>81</v>
      </c>
      <c r="AV290" s="14" t="s">
        <v>81</v>
      </c>
      <c r="AW290" s="14" t="s">
        <v>33</v>
      </c>
      <c r="AX290" s="14" t="s">
        <v>72</v>
      </c>
      <c r="AY290" s="254" t="s">
        <v>154</v>
      </c>
    </row>
    <row r="291" s="14" customFormat="1">
      <c r="A291" s="14"/>
      <c r="B291" s="244"/>
      <c r="C291" s="245"/>
      <c r="D291" s="235" t="s">
        <v>166</v>
      </c>
      <c r="E291" s="246" t="s">
        <v>19</v>
      </c>
      <c r="F291" s="247" t="s">
        <v>368</v>
      </c>
      <c r="G291" s="245"/>
      <c r="H291" s="248">
        <v>0.64000000000000001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166</v>
      </c>
      <c r="AU291" s="254" t="s">
        <v>81</v>
      </c>
      <c r="AV291" s="14" t="s">
        <v>81</v>
      </c>
      <c r="AW291" s="14" t="s">
        <v>33</v>
      </c>
      <c r="AX291" s="14" t="s">
        <v>72</v>
      </c>
      <c r="AY291" s="254" t="s">
        <v>154</v>
      </c>
    </row>
    <row r="292" s="13" customFormat="1">
      <c r="A292" s="13"/>
      <c r="B292" s="233"/>
      <c r="C292" s="234"/>
      <c r="D292" s="235" t="s">
        <v>166</v>
      </c>
      <c r="E292" s="236" t="s">
        <v>19</v>
      </c>
      <c r="F292" s="237" t="s">
        <v>369</v>
      </c>
      <c r="G292" s="234"/>
      <c r="H292" s="236" t="s">
        <v>19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166</v>
      </c>
      <c r="AU292" s="243" t="s">
        <v>81</v>
      </c>
      <c r="AV292" s="13" t="s">
        <v>79</v>
      </c>
      <c r="AW292" s="13" t="s">
        <v>33</v>
      </c>
      <c r="AX292" s="13" t="s">
        <v>72</v>
      </c>
      <c r="AY292" s="243" t="s">
        <v>154</v>
      </c>
    </row>
    <row r="293" s="14" customFormat="1">
      <c r="A293" s="14"/>
      <c r="B293" s="244"/>
      <c r="C293" s="245"/>
      <c r="D293" s="235" t="s">
        <v>166</v>
      </c>
      <c r="E293" s="246" t="s">
        <v>19</v>
      </c>
      <c r="F293" s="247" t="s">
        <v>370</v>
      </c>
      <c r="G293" s="245"/>
      <c r="H293" s="248">
        <v>113.04000000000001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166</v>
      </c>
      <c r="AU293" s="254" t="s">
        <v>81</v>
      </c>
      <c r="AV293" s="14" t="s">
        <v>81</v>
      </c>
      <c r="AW293" s="14" t="s">
        <v>33</v>
      </c>
      <c r="AX293" s="14" t="s">
        <v>72</v>
      </c>
      <c r="AY293" s="254" t="s">
        <v>154</v>
      </c>
    </row>
    <row r="294" s="14" customFormat="1">
      <c r="A294" s="14"/>
      <c r="B294" s="244"/>
      <c r="C294" s="245"/>
      <c r="D294" s="235" t="s">
        <v>166</v>
      </c>
      <c r="E294" s="246" t="s">
        <v>19</v>
      </c>
      <c r="F294" s="247" t="s">
        <v>371</v>
      </c>
      <c r="G294" s="245"/>
      <c r="H294" s="248">
        <v>1.3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166</v>
      </c>
      <c r="AU294" s="254" t="s">
        <v>81</v>
      </c>
      <c r="AV294" s="14" t="s">
        <v>81</v>
      </c>
      <c r="AW294" s="14" t="s">
        <v>33</v>
      </c>
      <c r="AX294" s="14" t="s">
        <v>72</v>
      </c>
      <c r="AY294" s="254" t="s">
        <v>154</v>
      </c>
    </row>
    <row r="295" s="13" customFormat="1">
      <c r="A295" s="13"/>
      <c r="B295" s="233"/>
      <c r="C295" s="234"/>
      <c r="D295" s="235" t="s">
        <v>166</v>
      </c>
      <c r="E295" s="236" t="s">
        <v>19</v>
      </c>
      <c r="F295" s="237" t="s">
        <v>372</v>
      </c>
      <c r="G295" s="234"/>
      <c r="H295" s="236" t="s">
        <v>19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166</v>
      </c>
      <c r="AU295" s="243" t="s">
        <v>81</v>
      </c>
      <c r="AV295" s="13" t="s">
        <v>79</v>
      </c>
      <c r="AW295" s="13" t="s">
        <v>33</v>
      </c>
      <c r="AX295" s="13" t="s">
        <v>72</v>
      </c>
      <c r="AY295" s="243" t="s">
        <v>154</v>
      </c>
    </row>
    <row r="296" s="14" customFormat="1">
      <c r="A296" s="14"/>
      <c r="B296" s="244"/>
      <c r="C296" s="245"/>
      <c r="D296" s="235" t="s">
        <v>166</v>
      </c>
      <c r="E296" s="246" t="s">
        <v>19</v>
      </c>
      <c r="F296" s="247" t="s">
        <v>373</v>
      </c>
      <c r="G296" s="245"/>
      <c r="H296" s="248">
        <v>35.216999999999999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166</v>
      </c>
      <c r="AU296" s="254" t="s">
        <v>81</v>
      </c>
      <c r="AV296" s="14" t="s">
        <v>81</v>
      </c>
      <c r="AW296" s="14" t="s">
        <v>33</v>
      </c>
      <c r="AX296" s="14" t="s">
        <v>72</v>
      </c>
      <c r="AY296" s="254" t="s">
        <v>154</v>
      </c>
    </row>
    <row r="297" s="14" customFormat="1">
      <c r="A297" s="14"/>
      <c r="B297" s="244"/>
      <c r="C297" s="245"/>
      <c r="D297" s="235" t="s">
        <v>166</v>
      </c>
      <c r="E297" s="246" t="s">
        <v>19</v>
      </c>
      <c r="F297" s="247" t="s">
        <v>374</v>
      </c>
      <c r="G297" s="245"/>
      <c r="H297" s="248">
        <v>-1.2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166</v>
      </c>
      <c r="AU297" s="254" t="s">
        <v>81</v>
      </c>
      <c r="AV297" s="14" t="s">
        <v>81</v>
      </c>
      <c r="AW297" s="14" t="s">
        <v>33</v>
      </c>
      <c r="AX297" s="14" t="s">
        <v>72</v>
      </c>
      <c r="AY297" s="254" t="s">
        <v>154</v>
      </c>
    </row>
    <row r="298" s="14" customFormat="1">
      <c r="A298" s="14"/>
      <c r="B298" s="244"/>
      <c r="C298" s="245"/>
      <c r="D298" s="235" t="s">
        <v>166</v>
      </c>
      <c r="E298" s="246" t="s">
        <v>19</v>
      </c>
      <c r="F298" s="247" t="s">
        <v>375</v>
      </c>
      <c r="G298" s="245"/>
      <c r="H298" s="248">
        <v>1.6000000000000001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166</v>
      </c>
      <c r="AU298" s="254" t="s">
        <v>81</v>
      </c>
      <c r="AV298" s="14" t="s">
        <v>81</v>
      </c>
      <c r="AW298" s="14" t="s">
        <v>33</v>
      </c>
      <c r="AX298" s="14" t="s">
        <v>72</v>
      </c>
      <c r="AY298" s="254" t="s">
        <v>154</v>
      </c>
    </row>
    <row r="299" s="13" customFormat="1">
      <c r="A299" s="13"/>
      <c r="B299" s="233"/>
      <c r="C299" s="234"/>
      <c r="D299" s="235" t="s">
        <v>166</v>
      </c>
      <c r="E299" s="236" t="s">
        <v>19</v>
      </c>
      <c r="F299" s="237" t="s">
        <v>376</v>
      </c>
      <c r="G299" s="234"/>
      <c r="H299" s="236" t="s">
        <v>19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166</v>
      </c>
      <c r="AU299" s="243" t="s">
        <v>81</v>
      </c>
      <c r="AV299" s="13" t="s">
        <v>79</v>
      </c>
      <c r="AW299" s="13" t="s">
        <v>33</v>
      </c>
      <c r="AX299" s="13" t="s">
        <v>72</v>
      </c>
      <c r="AY299" s="243" t="s">
        <v>154</v>
      </c>
    </row>
    <row r="300" s="14" customFormat="1">
      <c r="A300" s="14"/>
      <c r="B300" s="244"/>
      <c r="C300" s="245"/>
      <c r="D300" s="235" t="s">
        <v>166</v>
      </c>
      <c r="E300" s="246" t="s">
        <v>19</v>
      </c>
      <c r="F300" s="247" t="s">
        <v>377</v>
      </c>
      <c r="G300" s="245"/>
      <c r="H300" s="248">
        <v>142.30799999999999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166</v>
      </c>
      <c r="AU300" s="254" t="s">
        <v>81</v>
      </c>
      <c r="AV300" s="14" t="s">
        <v>81</v>
      </c>
      <c r="AW300" s="14" t="s">
        <v>33</v>
      </c>
      <c r="AX300" s="14" t="s">
        <v>72</v>
      </c>
      <c r="AY300" s="254" t="s">
        <v>154</v>
      </c>
    </row>
    <row r="301" s="14" customFormat="1">
      <c r="A301" s="14"/>
      <c r="B301" s="244"/>
      <c r="C301" s="245"/>
      <c r="D301" s="235" t="s">
        <v>166</v>
      </c>
      <c r="E301" s="246" t="s">
        <v>19</v>
      </c>
      <c r="F301" s="247" t="s">
        <v>378</v>
      </c>
      <c r="G301" s="245"/>
      <c r="H301" s="248">
        <v>-1.6000000000000001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166</v>
      </c>
      <c r="AU301" s="254" t="s">
        <v>81</v>
      </c>
      <c r="AV301" s="14" t="s">
        <v>81</v>
      </c>
      <c r="AW301" s="14" t="s">
        <v>33</v>
      </c>
      <c r="AX301" s="14" t="s">
        <v>72</v>
      </c>
      <c r="AY301" s="254" t="s">
        <v>154</v>
      </c>
    </row>
    <row r="302" s="14" customFormat="1">
      <c r="A302" s="14"/>
      <c r="B302" s="244"/>
      <c r="C302" s="245"/>
      <c r="D302" s="235" t="s">
        <v>166</v>
      </c>
      <c r="E302" s="246" t="s">
        <v>19</v>
      </c>
      <c r="F302" s="247" t="s">
        <v>379</v>
      </c>
      <c r="G302" s="245"/>
      <c r="H302" s="248">
        <v>0.65000000000000002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166</v>
      </c>
      <c r="AU302" s="254" t="s">
        <v>81</v>
      </c>
      <c r="AV302" s="14" t="s">
        <v>81</v>
      </c>
      <c r="AW302" s="14" t="s">
        <v>33</v>
      </c>
      <c r="AX302" s="14" t="s">
        <v>72</v>
      </c>
      <c r="AY302" s="254" t="s">
        <v>154</v>
      </c>
    </row>
    <row r="303" s="13" customFormat="1">
      <c r="A303" s="13"/>
      <c r="B303" s="233"/>
      <c r="C303" s="234"/>
      <c r="D303" s="235" t="s">
        <v>166</v>
      </c>
      <c r="E303" s="236" t="s">
        <v>19</v>
      </c>
      <c r="F303" s="237" t="s">
        <v>380</v>
      </c>
      <c r="G303" s="234"/>
      <c r="H303" s="236" t="s">
        <v>19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166</v>
      </c>
      <c r="AU303" s="243" t="s">
        <v>81</v>
      </c>
      <c r="AV303" s="13" t="s">
        <v>79</v>
      </c>
      <c r="AW303" s="13" t="s">
        <v>33</v>
      </c>
      <c r="AX303" s="13" t="s">
        <v>72</v>
      </c>
      <c r="AY303" s="243" t="s">
        <v>154</v>
      </c>
    </row>
    <row r="304" s="14" customFormat="1">
      <c r="A304" s="14"/>
      <c r="B304" s="244"/>
      <c r="C304" s="245"/>
      <c r="D304" s="235" t="s">
        <v>166</v>
      </c>
      <c r="E304" s="246" t="s">
        <v>19</v>
      </c>
      <c r="F304" s="247" t="s">
        <v>381</v>
      </c>
      <c r="G304" s="245"/>
      <c r="H304" s="248">
        <v>5.7599999999999998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166</v>
      </c>
      <c r="AU304" s="254" t="s">
        <v>81</v>
      </c>
      <c r="AV304" s="14" t="s">
        <v>81</v>
      </c>
      <c r="AW304" s="14" t="s">
        <v>33</v>
      </c>
      <c r="AX304" s="14" t="s">
        <v>72</v>
      </c>
      <c r="AY304" s="254" t="s">
        <v>154</v>
      </c>
    </row>
    <row r="305" s="13" customFormat="1">
      <c r="A305" s="13"/>
      <c r="B305" s="233"/>
      <c r="C305" s="234"/>
      <c r="D305" s="235" t="s">
        <v>166</v>
      </c>
      <c r="E305" s="236" t="s">
        <v>19</v>
      </c>
      <c r="F305" s="237" t="s">
        <v>382</v>
      </c>
      <c r="G305" s="234"/>
      <c r="H305" s="236" t="s">
        <v>19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166</v>
      </c>
      <c r="AU305" s="243" t="s">
        <v>81</v>
      </c>
      <c r="AV305" s="13" t="s">
        <v>79</v>
      </c>
      <c r="AW305" s="13" t="s">
        <v>33</v>
      </c>
      <c r="AX305" s="13" t="s">
        <v>72</v>
      </c>
      <c r="AY305" s="243" t="s">
        <v>154</v>
      </c>
    </row>
    <row r="306" s="13" customFormat="1">
      <c r="A306" s="13"/>
      <c r="B306" s="233"/>
      <c r="C306" s="234"/>
      <c r="D306" s="235" t="s">
        <v>166</v>
      </c>
      <c r="E306" s="236" t="s">
        <v>19</v>
      </c>
      <c r="F306" s="237" t="s">
        <v>383</v>
      </c>
      <c r="G306" s="234"/>
      <c r="H306" s="236" t="s">
        <v>19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166</v>
      </c>
      <c r="AU306" s="243" t="s">
        <v>81</v>
      </c>
      <c r="AV306" s="13" t="s">
        <v>79</v>
      </c>
      <c r="AW306" s="13" t="s">
        <v>33</v>
      </c>
      <c r="AX306" s="13" t="s">
        <v>72</v>
      </c>
      <c r="AY306" s="243" t="s">
        <v>154</v>
      </c>
    </row>
    <row r="307" s="14" customFormat="1">
      <c r="A307" s="14"/>
      <c r="B307" s="244"/>
      <c r="C307" s="245"/>
      <c r="D307" s="235" t="s">
        <v>166</v>
      </c>
      <c r="E307" s="246" t="s">
        <v>19</v>
      </c>
      <c r="F307" s="247" t="s">
        <v>384</v>
      </c>
      <c r="G307" s="245"/>
      <c r="H307" s="248">
        <v>170.94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166</v>
      </c>
      <c r="AU307" s="254" t="s">
        <v>81</v>
      </c>
      <c r="AV307" s="14" t="s">
        <v>81</v>
      </c>
      <c r="AW307" s="14" t="s">
        <v>33</v>
      </c>
      <c r="AX307" s="14" t="s">
        <v>72</v>
      </c>
      <c r="AY307" s="254" t="s">
        <v>154</v>
      </c>
    </row>
    <row r="308" s="14" customFormat="1">
      <c r="A308" s="14"/>
      <c r="B308" s="244"/>
      <c r="C308" s="245"/>
      <c r="D308" s="235" t="s">
        <v>166</v>
      </c>
      <c r="E308" s="246" t="s">
        <v>19</v>
      </c>
      <c r="F308" s="247" t="s">
        <v>385</v>
      </c>
      <c r="G308" s="245"/>
      <c r="H308" s="248">
        <v>-0.20000000000000001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166</v>
      </c>
      <c r="AU308" s="254" t="s">
        <v>81</v>
      </c>
      <c r="AV308" s="14" t="s">
        <v>81</v>
      </c>
      <c r="AW308" s="14" t="s">
        <v>33</v>
      </c>
      <c r="AX308" s="14" t="s">
        <v>72</v>
      </c>
      <c r="AY308" s="254" t="s">
        <v>154</v>
      </c>
    </row>
    <row r="309" s="14" customFormat="1">
      <c r="A309" s="14"/>
      <c r="B309" s="244"/>
      <c r="C309" s="245"/>
      <c r="D309" s="235" t="s">
        <v>166</v>
      </c>
      <c r="E309" s="246" t="s">
        <v>19</v>
      </c>
      <c r="F309" s="247" t="s">
        <v>386</v>
      </c>
      <c r="G309" s="245"/>
      <c r="H309" s="248">
        <v>-9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166</v>
      </c>
      <c r="AU309" s="254" t="s">
        <v>81</v>
      </c>
      <c r="AV309" s="14" t="s">
        <v>81</v>
      </c>
      <c r="AW309" s="14" t="s">
        <v>33</v>
      </c>
      <c r="AX309" s="14" t="s">
        <v>72</v>
      </c>
      <c r="AY309" s="254" t="s">
        <v>154</v>
      </c>
    </row>
    <row r="310" s="14" customFormat="1">
      <c r="A310" s="14"/>
      <c r="B310" s="244"/>
      <c r="C310" s="245"/>
      <c r="D310" s="235" t="s">
        <v>166</v>
      </c>
      <c r="E310" s="246" t="s">
        <v>19</v>
      </c>
      <c r="F310" s="247" t="s">
        <v>387</v>
      </c>
      <c r="G310" s="245"/>
      <c r="H310" s="248">
        <v>-4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166</v>
      </c>
      <c r="AU310" s="254" t="s">
        <v>81</v>
      </c>
      <c r="AV310" s="14" t="s">
        <v>81</v>
      </c>
      <c r="AW310" s="14" t="s">
        <v>33</v>
      </c>
      <c r="AX310" s="14" t="s">
        <v>72</v>
      </c>
      <c r="AY310" s="254" t="s">
        <v>154</v>
      </c>
    </row>
    <row r="311" s="13" customFormat="1">
      <c r="A311" s="13"/>
      <c r="B311" s="233"/>
      <c r="C311" s="234"/>
      <c r="D311" s="235" t="s">
        <v>166</v>
      </c>
      <c r="E311" s="236" t="s">
        <v>19</v>
      </c>
      <c r="F311" s="237" t="s">
        <v>195</v>
      </c>
      <c r="G311" s="234"/>
      <c r="H311" s="236" t="s">
        <v>19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166</v>
      </c>
      <c r="AU311" s="243" t="s">
        <v>81</v>
      </c>
      <c r="AV311" s="13" t="s">
        <v>79</v>
      </c>
      <c r="AW311" s="13" t="s">
        <v>33</v>
      </c>
      <c r="AX311" s="13" t="s">
        <v>72</v>
      </c>
      <c r="AY311" s="243" t="s">
        <v>154</v>
      </c>
    </row>
    <row r="312" s="14" customFormat="1">
      <c r="A312" s="14"/>
      <c r="B312" s="244"/>
      <c r="C312" s="245"/>
      <c r="D312" s="235" t="s">
        <v>166</v>
      </c>
      <c r="E312" s="246" t="s">
        <v>19</v>
      </c>
      <c r="F312" s="247" t="s">
        <v>388</v>
      </c>
      <c r="G312" s="245"/>
      <c r="H312" s="248">
        <v>64.379999999999995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166</v>
      </c>
      <c r="AU312" s="254" t="s">
        <v>81</v>
      </c>
      <c r="AV312" s="14" t="s">
        <v>81</v>
      </c>
      <c r="AW312" s="14" t="s">
        <v>33</v>
      </c>
      <c r="AX312" s="14" t="s">
        <v>72</v>
      </c>
      <c r="AY312" s="254" t="s">
        <v>154</v>
      </c>
    </row>
    <row r="313" s="14" customFormat="1">
      <c r="A313" s="14"/>
      <c r="B313" s="244"/>
      <c r="C313" s="245"/>
      <c r="D313" s="235" t="s">
        <v>166</v>
      </c>
      <c r="E313" s="246" t="s">
        <v>19</v>
      </c>
      <c r="F313" s="247" t="s">
        <v>389</v>
      </c>
      <c r="G313" s="245"/>
      <c r="H313" s="248">
        <v>2.6850000000000001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166</v>
      </c>
      <c r="AU313" s="254" t="s">
        <v>81</v>
      </c>
      <c r="AV313" s="14" t="s">
        <v>81</v>
      </c>
      <c r="AW313" s="14" t="s">
        <v>33</v>
      </c>
      <c r="AX313" s="14" t="s">
        <v>72</v>
      </c>
      <c r="AY313" s="254" t="s">
        <v>154</v>
      </c>
    </row>
    <row r="314" s="13" customFormat="1">
      <c r="A314" s="13"/>
      <c r="B314" s="233"/>
      <c r="C314" s="234"/>
      <c r="D314" s="235" t="s">
        <v>166</v>
      </c>
      <c r="E314" s="236" t="s">
        <v>19</v>
      </c>
      <c r="F314" s="237" t="s">
        <v>390</v>
      </c>
      <c r="G314" s="234"/>
      <c r="H314" s="236" t="s">
        <v>19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166</v>
      </c>
      <c r="AU314" s="243" t="s">
        <v>81</v>
      </c>
      <c r="AV314" s="13" t="s">
        <v>79</v>
      </c>
      <c r="AW314" s="13" t="s">
        <v>33</v>
      </c>
      <c r="AX314" s="13" t="s">
        <v>72</v>
      </c>
      <c r="AY314" s="243" t="s">
        <v>154</v>
      </c>
    </row>
    <row r="315" s="14" customFormat="1">
      <c r="A315" s="14"/>
      <c r="B315" s="244"/>
      <c r="C315" s="245"/>
      <c r="D315" s="235" t="s">
        <v>166</v>
      </c>
      <c r="E315" s="246" t="s">
        <v>19</v>
      </c>
      <c r="F315" s="247" t="s">
        <v>391</v>
      </c>
      <c r="G315" s="245"/>
      <c r="H315" s="248">
        <v>138.97200000000001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166</v>
      </c>
      <c r="AU315" s="254" t="s">
        <v>81</v>
      </c>
      <c r="AV315" s="14" t="s">
        <v>81</v>
      </c>
      <c r="AW315" s="14" t="s">
        <v>33</v>
      </c>
      <c r="AX315" s="14" t="s">
        <v>72</v>
      </c>
      <c r="AY315" s="254" t="s">
        <v>154</v>
      </c>
    </row>
    <row r="316" s="14" customFormat="1">
      <c r="A316" s="14"/>
      <c r="B316" s="244"/>
      <c r="C316" s="245"/>
      <c r="D316" s="235" t="s">
        <v>166</v>
      </c>
      <c r="E316" s="246" t="s">
        <v>19</v>
      </c>
      <c r="F316" s="247" t="s">
        <v>392</v>
      </c>
      <c r="G316" s="245"/>
      <c r="H316" s="248">
        <v>38.417999999999999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166</v>
      </c>
      <c r="AU316" s="254" t="s">
        <v>81</v>
      </c>
      <c r="AV316" s="14" t="s">
        <v>81</v>
      </c>
      <c r="AW316" s="14" t="s">
        <v>33</v>
      </c>
      <c r="AX316" s="14" t="s">
        <v>72</v>
      </c>
      <c r="AY316" s="254" t="s">
        <v>154</v>
      </c>
    </row>
    <row r="317" s="14" customFormat="1">
      <c r="A317" s="14"/>
      <c r="B317" s="244"/>
      <c r="C317" s="245"/>
      <c r="D317" s="235" t="s">
        <v>166</v>
      </c>
      <c r="E317" s="246" t="s">
        <v>19</v>
      </c>
      <c r="F317" s="247" t="s">
        <v>393</v>
      </c>
      <c r="G317" s="245"/>
      <c r="H317" s="248">
        <v>-4.5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166</v>
      </c>
      <c r="AU317" s="254" t="s">
        <v>81</v>
      </c>
      <c r="AV317" s="14" t="s">
        <v>81</v>
      </c>
      <c r="AW317" s="14" t="s">
        <v>33</v>
      </c>
      <c r="AX317" s="14" t="s">
        <v>72</v>
      </c>
      <c r="AY317" s="254" t="s">
        <v>154</v>
      </c>
    </row>
    <row r="318" s="14" customFormat="1">
      <c r="A318" s="14"/>
      <c r="B318" s="244"/>
      <c r="C318" s="245"/>
      <c r="D318" s="235" t="s">
        <v>166</v>
      </c>
      <c r="E318" s="246" t="s">
        <v>19</v>
      </c>
      <c r="F318" s="247" t="s">
        <v>394</v>
      </c>
      <c r="G318" s="245"/>
      <c r="H318" s="248">
        <v>-51.799999999999997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166</v>
      </c>
      <c r="AU318" s="254" t="s">
        <v>81</v>
      </c>
      <c r="AV318" s="14" t="s">
        <v>81</v>
      </c>
      <c r="AW318" s="14" t="s">
        <v>33</v>
      </c>
      <c r="AX318" s="14" t="s">
        <v>72</v>
      </c>
      <c r="AY318" s="254" t="s">
        <v>154</v>
      </c>
    </row>
    <row r="319" s="13" customFormat="1">
      <c r="A319" s="13"/>
      <c r="B319" s="233"/>
      <c r="C319" s="234"/>
      <c r="D319" s="235" t="s">
        <v>166</v>
      </c>
      <c r="E319" s="236" t="s">
        <v>19</v>
      </c>
      <c r="F319" s="237" t="s">
        <v>395</v>
      </c>
      <c r="G319" s="234"/>
      <c r="H319" s="236" t="s">
        <v>19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166</v>
      </c>
      <c r="AU319" s="243" t="s">
        <v>81</v>
      </c>
      <c r="AV319" s="13" t="s">
        <v>79</v>
      </c>
      <c r="AW319" s="13" t="s">
        <v>33</v>
      </c>
      <c r="AX319" s="13" t="s">
        <v>72</v>
      </c>
      <c r="AY319" s="243" t="s">
        <v>154</v>
      </c>
    </row>
    <row r="320" s="14" customFormat="1">
      <c r="A320" s="14"/>
      <c r="B320" s="244"/>
      <c r="C320" s="245"/>
      <c r="D320" s="235" t="s">
        <v>166</v>
      </c>
      <c r="E320" s="246" t="s">
        <v>19</v>
      </c>
      <c r="F320" s="247" t="s">
        <v>396</v>
      </c>
      <c r="G320" s="245"/>
      <c r="H320" s="248">
        <v>140.56299999999999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166</v>
      </c>
      <c r="AU320" s="254" t="s">
        <v>81</v>
      </c>
      <c r="AV320" s="14" t="s">
        <v>81</v>
      </c>
      <c r="AW320" s="14" t="s">
        <v>33</v>
      </c>
      <c r="AX320" s="14" t="s">
        <v>72</v>
      </c>
      <c r="AY320" s="254" t="s">
        <v>154</v>
      </c>
    </row>
    <row r="321" s="14" customFormat="1">
      <c r="A321" s="14"/>
      <c r="B321" s="244"/>
      <c r="C321" s="245"/>
      <c r="D321" s="235" t="s">
        <v>166</v>
      </c>
      <c r="E321" s="246" t="s">
        <v>19</v>
      </c>
      <c r="F321" s="247" t="s">
        <v>393</v>
      </c>
      <c r="G321" s="245"/>
      <c r="H321" s="248">
        <v>-4.5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166</v>
      </c>
      <c r="AU321" s="254" t="s">
        <v>81</v>
      </c>
      <c r="AV321" s="14" t="s">
        <v>81</v>
      </c>
      <c r="AW321" s="14" t="s">
        <v>33</v>
      </c>
      <c r="AX321" s="14" t="s">
        <v>72</v>
      </c>
      <c r="AY321" s="254" t="s">
        <v>154</v>
      </c>
    </row>
    <row r="322" s="14" customFormat="1">
      <c r="A322" s="14"/>
      <c r="B322" s="244"/>
      <c r="C322" s="245"/>
      <c r="D322" s="235" t="s">
        <v>166</v>
      </c>
      <c r="E322" s="246" t="s">
        <v>19</v>
      </c>
      <c r="F322" s="247" t="s">
        <v>397</v>
      </c>
      <c r="G322" s="245"/>
      <c r="H322" s="248">
        <v>0.25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166</v>
      </c>
      <c r="AU322" s="254" t="s">
        <v>81</v>
      </c>
      <c r="AV322" s="14" t="s">
        <v>81</v>
      </c>
      <c r="AW322" s="14" t="s">
        <v>33</v>
      </c>
      <c r="AX322" s="14" t="s">
        <v>72</v>
      </c>
      <c r="AY322" s="254" t="s">
        <v>154</v>
      </c>
    </row>
    <row r="323" s="14" customFormat="1">
      <c r="A323" s="14"/>
      <c r="B323" s="244"/>
      <c r="C323" s="245"/>
      <c r="D323" s="235" t="s">
        <v>166</v>
      </c>
      <c r="E323" s="246" t="s">
        <v>19</v>
      </c>
      <c r="F323" s="247" t="s">
        <v>398</v>
      </c>
      <c r="G323" s="245"/>
      <c r="H323" s="248">
        <v>1.3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166</v>
      </c>
      <c r="AU323" s="254" t="s">
        <v>81</v>
      </c>
      <c r="AV323" s="14" t="s">
        <v>81</v>
      </c>
      <c r="AW323" s="14" t="s">
        <v>33</v>
      </c>
      <c r="AX323" s="14" t="s">
        <v>72</v>
      </c>
      <c r="AY323" s="254" t="s">
        <v>154</v>
      </c>
    </row>
    <row r="324" s="13" customFormat="1">
      <c r="A324" s="13"/>
      <c r="B324" s="233"/>
      <c r="C324" s="234"/>
      <c r="D324" s="235" t="s">
        <v>166</v>
      </c>
      <c r="E324" s="236" t="s">
        <v>19</v>
      </c>
      <c r="F324" s="237" t="s">
        <v>380</v>
      </c>
      <c r="G324" s="234"/>
      <c r="H324" s="236" t="s">
        <v>19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166</v>
      </c>
      <c r="AU324" s="243" t="s">
        <v>81</v>
      </c>
      <c r="AV324" s="13" t="s">
        <v>79</v>
      </c>
      <c r="AW324" s="13" t="s">
        <v>33</v>
      </c>
      <c r="AX324" s="13" t="s">
        <v>72</v>
      </c>
      <c r="AY324" s="243" t="s">
        <v>154</v>
      </c>
    </row>
    <row r="325" s="14" customFormat="1">
      <c r="A325" s="14"/>
      <c r="B325" s="244"/>
      <c r="C325" s="245"/>
      <c r="D325" s="235" t="s">
        <v>166</v>
      </c>
      <c r="E325" s="246" t="s">
        <v>19</v>
      </c>
      <c r="F325" s="247" t="s">
        <v>399</v>
      </c>
      <c r="G325" s="245"/>
      <c r="H325" s="248">
        <v>6.4800000000000004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166</v>
      </c>
      <c r="AU325" s="254" t="s">
        <v>81</v>
      </c>
      <c r="AV325" s="14" t="s">
        <v>81</v>
      </c>
      <c r="AW325" s="14" t="s">
        <v>33</v>
      </c>
      <c r="AX325" s="14" t="s">
        <v>72</v>
      </c>
      <c r="AY325" s="254" t="s">
        <v>154</v>
      </c>
    </row>
    <row r="326" s="15" customFormat="1">
      <c r="A326" s="15"/>
      <c r="B326" s="255"/>
      <c r="C326" s="256"/>
      <c r="D326" s="235" t="s">
        <v>166</v>
      </c>
      <c r="E326" s="257" t="s">
        <v>19</v>
      </c>
      <c r="F326" s="258" t="s">
        <v>181</v>
      </c>
      <c r="G326" s="256"/>
      <c r="H326" s="259">
        <v>1323.3910000000001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5" t="s">
        <v>166</v>
      </c>
      <c r="AU326" s="265" t="s">
        <v>81</v>
      </c>
      <c r="AV326" s="15" t="s">
        <v>162</v>
      </c>
      <c r="AW326" s="15" t="s">
        <v>33</v>
      </c>
      <c r="AX326" s="15" t="s">
        <v>79</v>
      </c>
      <c r="AY326" s="265" t="s">
        <v>154</v>
      </c>
    </row>
    <row r="327" s="2" customFormat="1" ht="24.15" customHeight="1">
      <c r="A327" s="41"/>
      <c r="B327" s="42"/>
      <c r="C327" s="215" t="s">
        <v>400</v>
      </c>
      <c r="D327" s="215" t="s">
        <v>157</v>
      </c>
      <c r="E327" s="216" t="s">
        <v>401</v>
      </c>
      <c r="F327" s="217" t="s">
        <v>402</v>
      </c>
      <c r="G327" s="218" t="s">
        <v>160</v>
      </c>
      <c r="H327" s="219">
        <v>1324</v>
      </c>
      <c r="I327" s="220"/>
      <c r="J327" s="221">
        <f>ROUND(I327*H327,2)</f>
        <v>0</v>
      </c>
      <c r="K327" s="217" t="s">
        <v>161</v>
      </c>
      <c r="L327" s="47"/>
      <c r="M327" s="222" t="s">
        <v>19</v>
      </c>
      <c r="N327" s="223" t="s">
        <v>43</v>
      </c>
      <c r="O327" s="87"/>
      <c r="P327" s="224">
        <f>O327*H327</f>
        <v>0</v>
      </c>
      <c r="Q327" s="224">
        <v>0.0061999999999999998</v>
      </c>
      <c r="R327" s="224">
        <f>Q327*H327</f>
        <v>8.2088000000000001</v>
      </c>
      <c r="S327" s="224">
        <v>0</v>
      </c>
      <c r="T327" s="225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26" t="s">
        <v>162</v>
      </c>
      <c r="AT327" s="226" t="s">
        <v>157</v>
      </c>
      <c r="AU327" s="226" t="s">
        <v>81</v>
      </c>
      <c r="AY327" s="20" t="s">
        <v>154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20" t="s">
        <v>79</v>
      </c>
      <c r="BK327" s="227">
        <f>ROUND(I327*H327,2)</f>
        <v>0</v>
      </c>
      <c r="BL327" s="20" t="s">
        <v>162</v>
      </c>
      <c r="BM327" s="226" t="s">
        <v>403</v>
      </c>
    </row>
    <row r="328" s="2" customFormat="1">
      <c r="A328" s="41"/>
      <c r="B328" s="42"/>
      <c r="C328" s="43"/>
      <c r="D328" s="228" t="s">
        <v>164</v>
      </c>
      <c r="E328" s="43"/>
      <c r="F328" s="229" t="s">
        <v>404</v>
      </c>
      <c r="G328" s="43"/>
      <c r="H328" s="43"/>
      <c r="I328" s="230"/>
      <c r="J328" s="43"/>
      <c r="K328" s="43"/>
      <c r="L328" s="47"/>
      <c r="M328" s="231"/>
      <c r="N328" s="232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164</v>
      </c>
      <c r="AU328" s="20" t="s">
        <v>81</v>
      </c>
    </row>
    <row r="329" s="2" customFormat="1" ht="16.5" customHeight="1">
      <c r="A329" s="41"/>
      <c r="B329" s="42"/>
      <c r="C329" s="215" t="s">
        <v>405</v>
      </c>
      <c r="D329" s="215" t="s">
        <v>157</v>
      </c>
      <c r="E329" s="216" t="s">
        <v>406</v>
      </c>
      <c r="F329" s="217" t="s">
        <v>407</v>
      </c>
      <c r="G329" s="218" t="s">
        <v>160</v>
      </c>
      <c r="H329" s="219">
        <v>1345</v>
      </c>
      <c r="I329" s="220"/>
      <c r="J329" s="221">
        <f>ROUND(I329*H329,2)</f>
        <v>0</v>
      </c>
      <c r="K329" s="217" t="s">
        <v>161</v>
      </c>
      <c r="L329" s="47"/>
      <c r="M329" s="222" t="s">
        <v>19</v>
      </c>
      <c r="N329" s="223" t="s">
        <v>43</v>
      </c>
      <c r="O329" s="87"/>
      <c r="P329" s="224">
        <f>O329*H329</f>
        <v>0</v>
      </c>
      <c r="Q329" s="224">
        <v>0.0035000000000000001</v>
      </c>
      <c r="R329" s="224">
        <f>Q329*H329</f>
        <v>4.7075000000000005</v>
      </c>
      <c r="S329" s="224">
        <v>0</v>
      </c>
      <c r="T329" s="225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26" t="s">
        <v>162</v>
      </c>
      <c r="AT329" s="226" t="s">
        <v>157</v>
      </c>
      <c r="AU329" s="226" t="s">
        <v>81</v>
      </c>
      <c r="AY329" s="20" t="s">
        <v>154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20" t="s">
        <v>79</v>
      </c>
      <c r="BK329" s="227">
        <f>ROUND(I329*H329,2)</f>
        <v>0</v>
      </c>
      <c r="BL329" s="20" t="s">
        <v>162</v>
      </c>
      <c r="BM329" s="226" t="s">
        <v>408</v>
      </c>
    </row>
    <row r="330" s="2" customFormat="1">
      <c r="A330" s="41"/>
      <c r="B330" s="42"/>
      <c r="C330" s="43"/>
      <c r="D330" s="228" t="s">
        <v>164</v>
      </c>
      <c r="E330" s="43"/>
      <c r="F330" s="229" t="s">
        <v>409</v>
      </c>
      <c r="G330" s="43"/>
      <c r="H330" s="43"/>
      <c r="I330" s="230"/>
      <c r="J330" s="43"/>
      <c r="K330" s="43"/>
      <c r="L330" s="47"/>
      <c r="M330" s="231"/>
      <c r="N330" s="232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164</v>
      </c>
      <c r="AU330" s="20" t="s">
        <v>81</v>
      </c>
    </row>
    <row r="331" s="13" customFormat="1">
      <c r="A331" s="13"/>
      <c r="B331" s="233"/>
      <c r="C331" s="234"/>
      <c r="D331" s="235" t="s">
        <v>166</v>
      </c>
      <c r="E331" s="236" t="s">
        <v>19</v>
      </c>
      <c r="F331" s="237" t="s">
        <v>342</v>
      </c>
      <c r="G331" s="234"/>
      <c r="H331" s="236" t="s">
        <v>19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166</v>
      </c>
      <c r="AU331" s="243" t="s">
        <v>81</v>
      </c>
      <c r="AV331" s="13" t="s">
        <v>79</v>
      </c>
      <c r="AW331" s="13" t="s">
        <v>33</v>
      </c>
      <c r="AX331" s="13" t="s">
        <v>72</v>
      </c>
      <c r="AY331" s="243" t="s">
        <v>154</v>
      </c>
    </row>
    <row r="332" s="14" customFormat="1">
      <c r="A332" s="14"/>
      <c r="B332" s="244"/>
      <c r="C332" s="245"/>
      <c r="D332" s="235" t="s">
        <v>166</v>
      </c>
      <c r="E332" s="246" t="s">
        <v>19</v>
      </c>
      <c r="F332" s="247" t="s">
        <v>343</v>
      </c>
      <c r="G332" s="245"/>
      <c r="H332" s="248">
        <v>1345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166</v>
      </c>
      <c r="AU332" s="254" t="s">
        <v>81</v>
      </c>
      <c r="AV332" s="14" t="s">
        <v>81</v>
      </c>
      <c r="AW332" s="14" t="s">
        <v>33</v>
      </c>
      <c r="AX332" s="14" t="s">
        <v>79</v>
      </c>
      <c r="AY332" s="254" t="s">
        <v>154</v>
      </c>
    </row>
    <row r="333" s="2" customFormat="1" ht="21.75" customHeight="1">
      <c r="A333" s="41"/>
      <c r="B333" s="42"/>
      <c r="C333" s="215" t="s">
        <v>410</v>
      </c>
      <c r="D333" s="215" t="s">
        <v>157</v>
      </c>
      <c r="E333" s="216" t="s">
        <v>411</v>
      </c>
      <c r="F333" s="217" t="s">
        <v>412</v>
      </c>
      <c r="G333" s="218" t="s">
        <v>160</v>
      </c>
      <c r="H333" s="219">
        <v>28.379999999999999</v>
      </c>
      <c r="I333" s="220"/>
      <c r="J333" s="221">
        <f>ROUND(I333*H333,2)</f>
        <v>0</v>
      </c>
      <c r="K333" s="217" t="s">
        <v>161</v>
      </c>
      <c r="L333" s="47"/>
      <c r="M333" s="222" t="s">
        <v>19</v>
      </c>
      <c r="N333" s="223" t="s">
        <v>43</v>
      </c>
      <c r="O333" s="87"/>
      <c r="P333" s="224">
        <f>O333*H333</f>
        <v>0</v>
      </c>
      <c r="Q333" s="224">
        <v>0.00011</v>
      </c>
      <c r="R333" s="224">
        <f>Q333*H333</f>
        <v>0.0031218000000000001</v>
      </c>
      <c r="S333" s="224">
        <v>6.0000000000000002E-05</v>
      </c>
      <c r="T333" s="225">
        <f>S333*H333</f>
        <v>0.0017028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26" t="s">
        <v>162</v>
      </c>
      <c r="AT333" s="226" t="s">
        <v>157</v>
      </c>
      <c r="AU333" s="226" t="s">
        <v>81</v>
      </c>
      <c r="AY333" s="20" t="s">
        <v>154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20" t="s">
        <v>79</v>
      </c>
      <c r="BK333" s="227">
        <f>ROUND(I333*H333,2)</f>
        <v>0</v>
      </c>
      <c r="BL333" s="20" t="s">
        <v>162</v>
      </c>
      <c r="BM333" s="226" t="s">
        <v>413</v>
      </c>
    </row>
    <row r="334" s="2" customFormat="1">
      <c r="A334" s="41"/>
      <c r="B334" s="42"/>
      <c r="C334" s="43"/>
      <c r="D334" s="228" t="s">
        <v>164</v>
      </c>
      <c r="E334" s="43"/>
      <c r="F334" s="229" t="s">
        <v>414</v>
      </c>
      <c r="G334" s="43"/>
      <c r="H334" s="43"/>
      <c r="I334" s="230"/>
      <c r="J334" s="43"/>
      <c r="K334" s="43"/>
      <c r="L334" s="47"/>
      <c r="M334" s="231"/>
      <c r="N334" s="232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164</v>
      </c>
      <c r="AU334" s="20" t="s">
        <v>81</v>
      </c>
    </row>
    <row r="335" s="13" customFormat="1">
      <c r="A335" s="13"/>
      <c r="B335" s="233"/>
      <c r="C335" s="234"/>
      <c r="D335" s="235" t="s">
        <v>166</v>
      </c>
      <c r="E335" s="236" t="s">
        <v>19</v>
      </c>
      <c r="F335" s="237" t="s">
        <v>415</v>
      </c>
      <c r="G335" s="234"/>
      <c r="H335" s="236" t="s">
        <v>19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166</v>
      </c>
      <c r="AU335" s="243" t="s">
        <v>81</v>
      </c>
      <c r="AV335" s="13" t="s">
        <v>79</v>
      </c>
      <c r="AW335" s="13" t="s">
        <v>33</v>
      </c>
      <c r="AX335" s="13" t="s">
        <v>72</v>
      </c>
      <c r="AY335" s="243" t="s">
        <v>154</v>
      </c>
    </row>
    <row r="336" s="14" customFormat="1">
      <c r="A336" s="14"/>
      <c r="B336" s="244"/>
      <c r="C336" s="245"/>
      <c r="D336" s="235" t="s">
        <v>166</v>
      </c>
      <c r="E336" s="246" t="s">
        <v>19</v>
      </c>
      <c r="F336" s="247" t="s">
        <v>416</v>
      </c>
      <c r="G336" s="245"/>
      <c r="H336" s="248">
        <v>28.379999999999999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166</v>
      </c>
      <c r="AU336" s="254" t="s">
        <v>81</v>
      </c>
      <c r="AV336" s="14" t="s">
        <v>81</v>
      </c>
      <c r="AW336" s="14" t="s">
        <v>33</v>
      </c>
      <c r="AX336" s="14" t="s">
        <v>79</v>
      </c>
      <c r="AY336" s="254" t="s">
        <v>154</v>
      </c>
    </row>
    <row r="337" s="2" customFormat="1" ht="33" customHeight="1">
      <c r="A337" s="41"/>
      <c r="B337" s="42"/>
      <c r="C337" s="215" t="s">
        <v>417</v>
      </c>
      <c r="D337" s="215" t="s">
        <v>157</v>
      </c>
      <c r="E337" s="216" t="s">
        <v>418</v>
      </c>
      <c r="F337" s="217" t="s">
        <v>419</v>
      </c>
      <c r="G337" s="218" t="s">
        <v>160</v>
      </c>
      <c r="H337" s="219">
        <v>8.1600000000000001</v>
      </c>
      <c r="I337" s="220"/>
      <c r="J337" s="221">
        <f>ROUND(I337*H337,2)</f>
        <v>0</v>
      </c>
      <c r="K337" s="217" t="s">
        <v>19</v>
      </c>
      <c r="L337" s="47"/>
      <c r="M337" s="222" t="s">
        <v>19</v>
      </c>
      <c r="N337" s="223" t="s">
        <v>43</v>
      </c>
      <c r="O337" s="87"/>
      <c r="P337" s="224">
        <f>O337*H337</f>
        <v>0</v>
      </c>
      <c r="Q337" s="224">
        <v>0.093359999999999999</v>
      </c>
      <c r="R337" s="224">
        <f>Q337*H337</f>
        <v>0.76181759999999998</v>
      </c>
      <c r="S337" s="224">
        <v>0</v>
      </c>
      <c r="T337" s="225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26" t="s">
        <v>162</v>
      </c>
      <c r="AT337" s="226" t="s">
        <v>157</v>
      </c>
      <c r="AU337" s="226" t="s">
        <v>81</v>
      </c>
      <c r="AY337" s="20" t="s">
        <v>154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20" t="s">
        <v>79</v>
      </c>
      <c r="BK337" s="227">
        <f>ROUND(I337*H337,2)</f>
        <v>0</v>
      </c>
      <c r="BL337" s="20" t="s">
        <v>162</v>
      </c>
      <c r="BM337" s="226" t="s">
        <v>420</v>
      </c>
    </row>
    <row r="338" s="13" customFormat="1">
      <c r="A338" s="13"/>
      <c r="B338" s="233"/>
      <c r="C338" s="234"/>
      <c r="D338" s="235" t="s">
        <v>166</v>
      </c>
      <c r="E338" s="236" t="s">
        <v>19</v>
      </c>
      <c r="F338" s="237" t="s">
        <v>421</v>
      </c>
      <c r="G338" s="234"/>
      <c r="H338" s="236" t="s">
        <v>19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166</v>
      </c>
      <c r="AU338" s="243" t="s">
        <v>81</v>
      </c>
      <c r="AV338" s="13" t="s">
        <v>79</v>
      </c>
      <c r="AW338" s="13" t="s">
        <v>33</v>
      </c>
      <c r="AX338" s="13" t="s">
        <v>72</v>
      </c>
      <c r="AY338" s="243" t="s">
        <v>154</v>
      </c>
    </row>
    <row r="339" s="14" customFormat="1">
      <c r="A339" s="14"/>
      <c r="B339" s="244"/>
      <c r="C339" s="245"/>
      <c r="D339" s="235" t="s">
        <v>166</v>
      </c>
      <c r="E339" s="246" t="s">
        <v>19</v>
      </c>
      <c r="F339" s="247" t="s">
        <v>422</v>
      </c>
      <c r="G339" s="245"/>
      <c r="H339" s="248">
        <v>7.5999999999999996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166</v>
      </c>
      <c r="AU339" s="254" t="s">
        <v>81</v>
      </c>
      <c r="AV339" s="14" t="s">
        <v>81</v>
      </c>
      <c r="AW339" s="14" t="s">
        <v>33</v>
      </c>
      <c r="AX339" s="14" t="s">
        <v>72</v>
      </c>
      <c r="AY339" s="254" t="s">
        <v>154</v>
      </c>
    </row>
    <row r="340" s="13" customFormat="1">
      <c r="A340" s="13"/>
      <c r="B340" s="233"/>
      <c r="C340" s="234"/>
      <c r="D340" s="235" t="s">
        <v>166</v>
      </c>
      <c r="E340" s="236" t="s">
        <v>19</v>
      </c>
      <c r="F340" s="237" t="s">
        <v>423</v>
      </c>
      <c r="G340" s="234"/>
      <c r="H340" s="236" t="s">
        <v>19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166</v>
      </c>
      <c r="AU340" s="243" t="s">
        <v>81</v>
      </c>
      <c r="AV340" s="13" t="s">
        <v>79</v>
      </c>
      <c r="AW340" s="13" t="s">
        <v>33</v>
      </c>
      <c r="AX340" s="13" t="s">
        <v>72</v>
      </c>
      <c r="AY340" s="243" t="s">
        <v>154</v>
      </c>
    </row>
    <row r="341" s="14" customFormat="1">
      <c r="A341" s="14"/>
      <c r="B341" s="244"/>
      <c r="C341" s="245"/>
      <c r="D341" s="235" t="s">
        <v>166</v>
      </c>
      <c r="E341" s="246" t="s">
        <v>19</v>
      </c>
      <c r="F341" s="247" t="s">
        <v>424</v>
      </c>
      <c r="G341" s="245"/>
      <c r="H341" s="248">
        <v>0.56000000000000005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166</v>
      </c>
      <c r="AU341" s="254" t="s">
        <v>81</v>
      </c>
      <c r="AV341" s="14" t="s">
        <v>81</v>
      </c>
      <c r="AW341" s="14" t="s">
        <v>33</v>
      </c>
      <c r="AX341" s="14" t="s">
        <v>72</v>
      </c>
      <c r="AY341" s="254" t="s">
        <v>154</v>
      </c>
    </row>
    <row r="342" s="15" customFormat="1">
      <c r="A342" s="15"/>
      <c r="B342" s="255"/>
      <c r="C342" s="256"/>
      <c r="D342" s="235" t="s">
        <v>166</v>
      </c>
      <c r="E342" s="257" t="s">
        <v>19</v>
      </c>
      <c r="F342" s="258" t="s">
        <v>181</v>
      </c>
      <c r="G342" s="256"/>
      <c r="H342" s="259">
        <v>8.1600000000000001</v>
      </c>
      <c r="I342" s="260"/>
      <c r="J342" s="256"/>
      <c r="K342" s="256"/>
      <c r="L342" s="261"/>
      <c r="M342" s="262"/>
      <c r="N342" s="263"/>
      <c r="O342" s="263"/>
      <c r="P342" s="263"/>
      <c r="Q342" s="263"/>
      <c r="R342" s="263"/>
      <c r="S342" s="263"/>
      <c r="T342" s="264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5" t="s">
        <v>166</v>
      </c>
      <c r="AU342" s="265" t="s">
        <v>81</v>
      </c>
      <c r="AV342" s="15" t="s">
        <v>162</v>
      </c>
      <c r="AW342" s="15" t="s">
        <v>33</v>
      </c>
      <c r="AX342" s="15" t="s">
        <v>79</v>
      </c>
      <c r="AY342" s="265" t="s">
        <v>154</v>
      </c>
    </row>
    <row r="343" s="2" customFormat="1" ht="24.15" customHeight="1">
      <c r="A343" s="41"/>
      <c r="B343" s="42"/>
      <c r="C343" s="215" t="s">
        <v>425</v>
      </c>
      <c r="D343" s="215" t="s">
        <v>157</v>
      </c>
      <c r="E343" s="216" t="s">
        <v>426</v>
      </c>
      <c r="F343" s="217" t="s">
        <v>427</v>
      </c>
      <c r="G343" s="218" t="s">
        <v>191</v>
      </c>
      <c r="H343" s="219">
        <v>7</v>
      </c>
      <c r="I343" s="220"/>
      <c r="J343" s="221">
        <f>ROUND(I343*H343,2)</f>
        <v>0</v>
      </c>
      <c r="K343" s="217" t="s">
        <v>161</v>
      </c>
      <c r="L343" s="47"/>
      <c r="M343" s="222" t="s">
        <v>19</v>
      </c>
      <c r="N343" s="223" t="s">
        <v>43</v>
      </c>
      <c r="O343" s="87"/>
      <c r="P343" s="224">
        <f>O343*H343</f>
        <v>0</v>
      </c>
      <c r="Q343" s="224">
        <v>0.017770000000000001</v>
      </c>
      <c r="R343" s="224">
        <f>Q343*H343</f>
        <v>0.12439</v>
      </c>
      <c r="S343" s="224">
        <v>0</v>
      </c>
      <c r="T343" s="225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26" t="s">
        <v>162</v>
      </c>
      <c r="AT343" s="226" t="s">
        <v>157</v>
      </c>
      <c r="AU343" s="226" t="s">
        <v>81</v>
      </c>
      <c r="AY343" s="20" t="s">
        <v>154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20" t="s">
        <v>79</v>
      </c>
      <c r="BK343" s="227">
        <f>ROUND(I343*H343,2)</f>
        <v>0</v>
      </c>
      <c r="BL343" s="20" t="s">
        <v>162</v>
      </c>
      <c r="BM343" s="226" t="s">
        <v>428</v>
      </c>
    </row>
    <row r="344" s="2" customFormat="1">
      <c r="A344" s="41"/>
      <c r="B344" s="42"/>
      <c r="C344" s="43"/>
      <c r="D344" s="228" t="s">
        <v>164</v>
      </c>
      <c r="E344" s="43"/>
      <c r="F344" s="229" t="s">
        <v>429</v>
      </c>
      <c r="G344" s="43"/>
      <c r="H344" s="43"/>
      <c r="I344" s="230"/>
      <c r="J344" s="43"/>
      <c r="K344" s="43"/>
      <c r="L344" s="47"/>
      <c r="M344" s="231"/>
      <c r="N344" s="232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164</v>
      </c>
      <c r="AU344" s="20" t="s">
        <v>81</v>
      </c>
    </row>
    <row r="345" s="13" customFormat="1">
      <c r="A345" s="13"/>
      <c r="B345" s="233"/>
      <c r="C345" s="234"/>
      <c r="D345" s="235" t="s">
        <v>166</v>
      </c>
      <c r="E345" s="236" t="s">
        <v>19</v>
      </c>
      <c r="F345" s="237" t="s">
        <v>430</v>
      </c>
      <c r="G345" s="234"/>
      <c r="H345" s="236" t="s">
        <v>19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166</v>
      </c>
      <c r="AU345" s="243" t="s">
        <v>81</v>
      </c>
      <c r="AV345" s="13" t="s">
        <v>79</v>
      </c>
      <c r="AW345" s="13" t="s">
        <v>33</v>
      </c>
      <c r="AX345" s="13" t="s">
        <v>72</v>
      </c>
      <c r="AY345" s="243" t="s">
        <v>154</v>
      </c>
    </row>
    <row r="346" s="14" customFormat="1">
      <c r="A346" s="14"/>
      <c r="B346" s="244"/>
      <c r="C346" s="245"/>
      <c r="D346" s="235" t="s">
        <v>166</v>
      </c>
      <c r="E346" s="246" t="s">
        <v>19</v>
      </c>
      <c r="F346" s="247" t="s">
        <v>206</v>
      </c>
      <c r="G346" s="245"/>
      <c r="H346" s="248">
        <v>7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166</v>
      </c>
      <c r="AU346" s="254" t="s">
        <v>81</v>
      </c>
      <c r="AV346" s="14" t="s">
        <v>81</v>
      </c>
      <c r="AW346" s="14" t="s">
        <v>33</v>
      </c>
      <c r="AX346" s="14" t="s">
        <v>79</v>
      </c>
      <c r="AY346" s="254" t="s">
        <v>154</v>
      </c>
    </row>
    <row r="347" s="2" customFormat="1" ht="16.5" customHeight="1">
      <c r="A347" s="41"/>
      <c r="B347" s="42"/>
      <c r="C347" s="277" t="s">
        <v>431</v>
      </c>
      <c r="D347" s="277" t="s">
        <v>432</v>
      </c>
      <c r="E347" s="278" t="s">
        <v>433</v>
      </c>
      <c r="F347" s="279" t="s">
        <v>434</v>
      </c>
      <c r="G347" s="280" t="s">
        <v>191</v>
      </c>
      <c r="H347" s="281">
        <v>7</v>
      </c>
      <c r="I347" s="282"/>
      <c r="J347" s="283">
        <f>ROUND(I347*H347,2)</f>
        <v>0</v>
      </c>
      <c r="K347" s="279" t="s">
        <v>161</v>
      </c>
      <c r="L347" s="284"/>
      <c r="M347" s="285" t="s">
        <v>19</v>
      </c>
      <c r="N347" s="286" t="s">
        <v>43</v>
      </c>
      <c r="O347" s="87"/>
      <c r="P347" s="224">
        <f>O347*H347</f>
        <v>0</v>
      </c>
      <c r="Q347" s="224">
        <v>0.012250000000000001</v>
      </c>
      <c r="R347" s="224">
        <f>Q347*H347</f>
        <v>0.085750000000000007</v>
      </c>
      <c r="S347" s="224">
        <v>0</v>
      </c>
      <c r="T347" s="225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26" t="s">
        <v>219</v>
      </c>
      <c r="AT347" s="226" t="s">
        <v>432</v>
      </c>
      <c r="AU347" s="226" t="s">
        <v>81</v>
      </c>
      <c r="AY347" s="20" t="s">
        <v>154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20" t="s">
        <v>79</v>
      </c>
      <c r="BK347" s="227">
        <f>ROUND(I347*H347,2)</f>
        <v>0</v>
      </c>
      <c r="BL347" s="20" t="s">
        <v>162</v>
      </c>
      <c r="BM347" s="226" t="s">
        <v>435</v>
      </c>
    </row>
    <row r="348" s="2" customFormat="1">
      <c r="A348" s="41"/>
      <c r="B348" s="42"/>
      <c r="C348" s="43"/>
      <c r="D348" s="235" t="s">
        <v>436</v>
      </c>
      <c r="E348" s="43"/>
      <c r="F348" s="287" t="s">
        <v>437</v>
      </c>
      <c r="G348" s="43"/>
      <c r="H348" s="43"/>
      <c r="I348" s="230"/>
      <c r="J348" s="43"/>
      <c r="K348" s="43"/>
      <c r="L348" s="47"/>
      <c r="M348" s="231"/>
      <c r="N348" s="232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436</v>
      </c>
      <c r="AU348" s="20" t="s">
        <v>81</v>
      </c>
    </row>
    <row r="349" s="2" customFormat="1" ht="24.15" customHeight="1">
      <c r="A349" s="41"/>
      <c r="B349" s="42"/>
      <c r="C349" s="215" t="s">
        <v>438</v>
      </c>
      <c r="D349" s="215" t="s">
        <v>157</v>
      </c>
      <c r="E349" s="216" t="s">
        <v>439</v>
      </c>
      <c r="F349" s="217" t="s">
        <v>440</v>
      </c>
      <c r="G349" s="218" t="s">
        <v>191</v>
      </c>
      <c r="H349" s="219">
        <v>17</v>
      </c>
      <c r="I349" s="220"/>
      <c r="J349" s="221">
        <f>ROUND(I349*H349,2)</f>
        <v>0</v>
      </c>
      <c r="K349" s="217" t="s">
        <v>161</v>
      </c>
      <c r="L349" s="47"/>
      <c r="M349" s="222" t="s">
        <v>19</v>
      </c>
      <c r="N349" s="223" t="s">
        <v>43</v>
      </c>
      <c r="O349" s="87"/>
      <c r="P349" s="224">
        <f>O349*H349</f>
        <v>0</v>
      </c>
      <c r="Q349" s="224">
        <v>0.04684</v>
      </c>
      <c r="R349" s="224">
        <f>Q349*H349</f>
        <v>0.79627999999999999</v>
      </c>
      <c r="S349" s="224">
        <v>0</v>
      </c>
      <c r="T349" s="225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6" t="s">
        <v>162</v>
      </c>
      <c r="AT349" s="226" t="s">
        <v>157</v>
      </c>
      <c r="AU349" s="226" t="s">
        <v>81</v>
      </c>
      <c r="AY349" s="20" t="s">
        <v>154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20" t="s">
        <v>79</v>
      </c>
      <c r="BK349" s="227">
        <f>ROUND(I349*H349,2)</f>
        <v>0</v>
      </c>
      <c r="BL349" s="20" t="s">
        <v>162</v>
      </c>
      <c r="BM349" s="226" t="s">
        <v>441</v>
      </c>
    </row>
    <row r="350" s="2" customFormat="1">
      <c r="A350" s="41"/>
      <c r="B350" s="42"/>
      <c r="C350" s="43"/>
      <c r="D350" s="228" t="s">
        <v>164</v>
      </c>
      <c r="E350" s="43"/>
      <c r="F350" s="229" t="s">
        <v>442</v>
      </c>
      <c r="G350" s="43"/>
      <c r="H350" s="43"/>
      <c r="I350" s="230"/>
      <c r="J350" s="43"/>
      <c r="K350" s="43"/>
      <c r="L350" s="47"/>
      <c r="M350" s="231"/>
      <c r="N350" s="232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164</v>
      </c>
      <c r="AU350" s="20" t="s">
        <v>81</v>
      </c>
    </row>
    <row r="351" s="13" customFormat="1">
      <c r="A351" s="13"/>
      <c r="B351" s="233"/>
      <c r="C351" s="234"/>
      <c r="D351" s="235" t="s">
        <v>166</v>
      </c>
      <c r="E351" s="236" t="s">
        <v>19</v>
      </c>
      <c r="F351" s="237" t="s">
        <v>443</v>
      </c>
      <c r="G351" s="234"/>
      <c r="H351" s="236" t="s">
        <v>19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166</v>
      </c>
      <c r="AU351" s="243" t="s">
        <v>81</v>
      </c>
      <c r="AV351" s="13" t="s">
        <v>79</v>
      </c>
      <c r="AW351" s="13" t="s">
        <v>33</v>
      </c>
      <c r="AX351" s="13" t="s">
        <v>72</v>
      </c>
      <c r="AY351" s="243" t="s">
        <v>154</v>
      </c>
    </row>
    <row r="352" s="14" customFormat="1">
      <c r="A352" s="14"/>
      <c r="B352" s="244"/>
      <c r="C352" s="245"/>
      <c r="D352" s="235" t="s">
        <v>166</v>
      </c>
      <c r="E352" s="246" t="s">
        <v>19</v>
      </c>
      <c r="F352" s="247" t="s">
        <v>230</v>
      </c>
      <c r="G352" s="245"/>
      <c r="H352" s="248">
        <v>9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166</v>
      </c>
      <c r="AU352" s="254" t="s">
        <v>81</v>
      </c>
      <c r="AV352" s="14" t="s">
        <v>81</v>
      </c>
      <c r="AW352" s="14" t="s">
        <v>33</v>
      </c>
      <c r="AX352" s="14" t="s">
        <v>72</v>
      </c>
      <c r="AY352" s="254" t="s">
        <v>154</v>
      </c>
    </row>
    <row r="353" s="13" customFormat="1">
      <c r="A353" s="13"/>
      <c r="B353" s="233"/>
      <c r="C353" s="234"/>
      <c r="D353" s="235" t="s">
        <v>166</v>
      </c>
      <c r="E353" s="236" t="s">
        <v>19</v>
      </c>
      <c r="F353" s="237" t="s">
        <v>444</v>
      </c>
      <c r="G353" s="234"/>
      <c r="H353" s="236" t="s">
        <v>19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166</v>
      </c>
      <c r="AU353" s="243" t="s">
        <v>81</v>
      </c>
      <c r="AV353" s="13" t="s">
        <v>79</v>
      </c>
      <c r="AW353" s="13" t="s">
        <v>33</v>
      </c>
      <c r="AX353" s="13" t="s">
        <v>72</v>
      </c>
      <c r="AY353" s="243" t="s">
        <v>154</v>
      </c>
    </row>
    <row r="354" s="14" customFormat="1">
      <c r="A354" s="14"/>
      <c r="B354" s="244"/>
      <c r="C354" s="245"/>
      <c r="D354" s="235" t="s">
        <v>166</v>
      </c>
      <c r="E354" s="246" t="s">
        <v>19</v>
      </c>
      <c r="F354" s="247" t="s">
        <v>219</v>
      </c>
      <c r="G354" s="245"/>
      <c r="H354" s="248">
        <v>8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4" t="s">
        <v>166</v>
      </c>
      <c r="AU354" s="254" t="s">
        <v>81</v>
      </c>
      <c r="AV354" s="14" t="s">
        <v>81</v>
      </c>
      <c r="AW354" s="14" t="s">
        <v>33</v>
      </c>
      <c r="AX354" s="14" t="s">
        <v>72</v>
      </c>
      <c r="AY354" s="254" t="s">
        <v>154</v>
      </c>
    </row>
    <row r="355" s="15" customFormat="1">
      <c r="A355" s="15"/>
      <c r="B355" s="255"/>
      <c r="C355" s="256"/>
      <c r="D355" s="235" t="s">
        <v>166</v>
      </c>
      <c r="E355" s="257" t="s">
        <v>19</v>
      </c>
      <c r="F355" s="258" t="s">
        <v>181</v>
      </c>
      <c r="G355" s="256"/>
      <c r="H355" s="259">
        <v>17</v>
      </c>
      <c r="I355" s="260"/>
      <c r="J355" s="256"/>
      <c r="K355" s="256"/>
      <c r="L355" s="261"/>
      <c r="M355" s="262"/>
      <c r="N355" s="263"/>
      <c r="O355" s="263"/>
      <c r="P355" s="263"/>
      <c r="Q355" s="263"/>
      <c r="R355" s="263"/>
      <c r="S355" s="263"/>
      <c r="T355" s="264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5" t="s">
        <v>166</v>
      </c>
      <c r="AU355" s="265" t="s">
        <v>81</v>
      </c>
      <c r="AV355" s="15" t="s">
        <v>162</v>
      </c>
      <c r="AW355" s="15" t="s">
        <v>33</v>
      </c>
      <c r="AX355" s="15" t="s">
        <v>79</v>
      </c>
      <c r="AY355" s="265" t="s">
        <v>154</v>
      </c>
    </row>
    <row r="356" s="2" customFormat="1" ht="21.75" customHeight="1">
      <c r="A356" s="41"/>
      <c r="B356" s="42"/>
      <c r="C356" s="277" t="s">
        <v>445</v>
      </c>
      <c r="D356" s="277" t="s">
        <v>432</v>
      </c>
      <c r="E356" s="278" t="s">
        <v>446</v>
      </c>
      <c r="F356" s="279" t="s">
        <v>447</v>
      </c>
      <c r="G356" s="280" t="s">
        <v>191</v>
      </c>
      <c r="H356" s="281">
        <v>3</v>
      </c>
      <c r="I356" s="282"/>
      <c r="J356" s="283">
        <f>ROUND(I356*H356,2)</f>
        <v>0</v>
      </c>
      <c r="K356" s="279" t="s">
        <v>161</v>
      </c>
      <c r="L356" s="284"/>
      <c r="M356" s="285" t="s">
        <v>19</v>
      </c>
      <c r="N356" s="286" t="s">
        <v>43</v>
      </c>
      <c r="O356" s="87"/>
      <c r="P356" s="224">
        <f>O356*H356</f>
        <v>0</v>
      </c>
      <c r="Q356" s="224">
        <v>0.01272</v>
      </c>
      <c r="R356" s="224">
        <f>Q356*H356</f>
        <v>0.038159999999999999</v>
      </c>
      <c r="S356" s="224">
        <v>0</v>
      </c>
      <c r="T356" s="225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6" t="s">
        <v>219</v>
      </c>
      <c r="AT356" s="226" t="s">
        <v>432</v>
      </c>
      <c r="AU356" s="226" t="s">
        <v>81</v>
      </c>
      <c r="AY356" s="20" t="s">
        <v>154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20" t="s">
        <v>79</v>
      </c>
      <c r="BK356" s="227">
        <f>ROUND(I356*H356,2)</f>
        <v>0</v>
      </c>
      <c r="BL356" s="20" t="s">
        <v>162</v>
      </c>
      <c r="BM356" s="226" t="s">
        <v>448</v>
      </c>
    </row>
    <row r="357" s="2" customFormat="1">
      <c r="A357" s="41"/>
      <c r="B357" s="42"/>
      <c r="C357" s="43"/>
      <c r="D357" s="235" t="s">
        <v>436</v>
      </c>
      <c r="E357" s="43"/>
      <c r="F357" s="287" t="s">
        <v>449</v>
      </c>
      <c r="G357" s="43"/>
      <c r="H357" s="43"/>
      <c r="I357" s="230"/>
      <c r="J357" s="43"/>
      <c r="K357" s="43"/>
      <c r="L357" s="47"/>
      <c r="M357" s="231"/>
      <c r="N357" s="232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436</v>
      </c>
      <c r="AU357" s="20" t="s">
        <v>81</v>
      </c>
    </row>
    <row r="358" s="13" customFormat="1">
      <c r="A358" s="13"/>
      <c r="B358" s="233"/>
      <c r="C358" s="234"/>
      <c r="D358" s="235" t="s">
        <v>166</v>
      </c>
      <c r="E358" s="236" t="s">
        <v>19</v>
      </c>
      <c r="F358" s="237" t="s">
        <v>450</v>
      </c>
      <c r="G358" s="234"/>
      <c r="H358" s="236" t="s">
        <v>19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166</v>
      </c>
      <c r="AU358" s="243" t="s">
        <v>81</v>
      </c>
      <c r="AV358" s="13" t="s">
        <v>79</v>
      </c>
      <c r="AW358" s="13" t="s">
        <v>33</v>
      </c>
      <c r="AX358" s="13" t="s">
        <v>72</v>
      </c>
      <c r="AY358" s="243" t="s">
        <v>154</v>
      </c>
    </row>
    <row r="359" s="14" customFormat="1">
      <c r="A359" s="14"/>
      <c r="B359" s="244"/>
      <c r="C359" s="245"/>
      <c r="D359" s="235" t="s">
        <v>166</v>
      </c>
      <c r="E359" s="246" t="s">
        <v>19</v>
      </c>
      <c r="F359" s="247" t="s">
        <v>155</v>
      </c>
      <c r="G359" s="245"/>
      <c r="H359" s="248">
        <v>3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166</v>
      </c>
      <c r="AU359" s="254" t="s">
        <v>81</v>
      </c>
      <c r="AV359" s="14" t="s">
        <v>81</v>
      </c>
      <c r="AW359" s="14" t="s">
        <v>33</v>
      </c>
      <c r="AX359" s="14" t="s">
        <v>79</v>
      </c>
      <c r="AY359" s="254" t="s">
        <v>154</v>
      </c>
    </row>
    <row r="360" s="2" customFormat="1" ht="21.75" customHeight="1">
      <c r="A360" s="41"/>
      <c r="B360" s="42"/>
      <c r="C360" s="277" t="s">
        <v>451</v>
      </c>
      <c r="D360" s="277" t="s">
        <v>432</v>
      </c>
      <c r="E360" s="278" t="s">
        <v>452</v>
      </c>
      <c r="F360" s="279" t="s">
        <v>453</v>
      </c>
      <c r="G360" s="280" t="s">
        <v>191</v>
      </c>
      <c r="H360" s="281">
        <v>5</v>
      </c>
      <c r="I360" s="282"/>
      <c r="J360" s="283">
        <f>ROUND(I360*H360,2)</f>
        <v>0</v>
      </c>
      <c r="K360" s="279" t="s">
        <v>161</v>
      </c>
      <c r="L360" s="284"/>
      <c r="M360" s="285" t="s">
        <v>19</v>
      </c>
      <c r="N360" s="286" t="s">
        <v>43</v>
      </c>
      <c r="O360" s="87"/>
      <c r="P360" s="224">
        <f>O360*H360</f>
        <v>0</v>
      </c>
      <c r="Q360" s="224">
        <v>0.012489999999999999</v>
      </c>
      <c r="R360" s="224">
        <f>Q360*H360</f>
        <v>0.062449999999999999</v>
      </c>
      <c r="S360" s="224">
        <v>0</v>
      </c>
      <c r="T360" s="225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26" t="s">
        <v>219</v>
      </c>
      <c r="AT360" s="226" t="s">
        <v>432</v>
      </c>
      <c r="AU360" s="226" t="s">
        <v>81</v>
      </c>
      <c r="AY360" s="20" t="s">
        <v>154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20" t="s">
        <v>79</v>
      </c>
      <c r="BK360" s="227">
        <f>ROUND(I360*H360,2)</f>
        <v>0</v>
      </c>
      <c r="BL360" s="20" t="s">
        <v>162</v>
      </c>
      <c r="BM360" s="226" t="s">
        <v>454</v>
      </c>
    </row>
    <row r="361" s="2" customFormat="1">
      <c r="A361" s="41"/>
      <c r="B361" s="42"/>
      <c r="C361" s="43"/>
      <c r="D361" s="235" t="s">
        <v>436</v>
      </c>
      <c r="E361" s="43"/>
      <c r="F361" s="287" t="s">
        <v>449</v>
      </c>
      <c r="G361" s="43"/>
      <c r="H361" s="43"/>
      <c r="I361" s="230"/>
      <c r="J361" s="43"/>
      <c r="K361" s="43"/>
      <c r="L361" s="47"/>
      <c r="M361" s="231"/>
      <c r="N361" s="232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436</v>
      </c>
      <c r="AU361" s="20" t="s">
        <v>81</v>
      </c>
    </row>
    <row r="362" s="13" customFormat="1">
      <c r="A362" s="13"/>
      <c r="B362" s="233"/>
      <c r="C362" s="234"/>
      <c r="D362" s="235" t="s">
        <v>166</v>
      </c>
      <c r="E362" s="236" t="s">
        <v>19</v>
      </c>
      <c r="F362" s="237" t="s">
        <v>455</v>
      </c>
      <c r="G362" s="234"/>
      <c r="H362" s="236" t="s">
        <v>19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166</v>
      </c>
      <c r="AU362" s="243" t="s">
        <v>81</v>
      </c>
      <c r="AV362" s="13" t="s">
        <v>79</v>
      </c>
      <c r="AW362" s="13" t="s">
        <v>33</v>
      </c>
      <c r="AX362" s="13" t="s">
        <v>72</v>
      </c>
      <c r="AY362" s="243" t="s">
        <v>154</v>
      </c>
    </row>
    <row r="363" s="14" customFormat="1">
      <c r="A363" s="14"/>
      <c r="B363" s="244"/>
      <c r="C363" s="245"/>
      <c r="D363" s="235" t="s">
        <v>166</v>
      </c>
      <c r="E363" s="246" t="s">
        <v>19</v>
      </c>
      <c r="F363" s="247" t="s">
        <v>188</v>
      </c>
      <c r="G363" s="245"/>
      <c r="H363" s="248">
        <v>5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166</v>
      </c>
      <c r="AU363" s="254" t="s">
        <v>81</v>
      </c>
      <c r="AV363" s="14" t="s">
        <v>81</v>
      </c>
      <c r="AW363" s="14" t="s">
        <v>33</v>
      </c>
      <c r="AX363" s="14" t="s">
        <v>79</v>
      </c>
      <c r="AY363" s="254" t="s">
        <v>154</v>
      </c>
    </row>
    <row r="364" s="2" customFormat="1" ht="21.75" customHeight="1">
      <c r="A364" s="41"/>
      <c r="B364" s="42"/>
      <c r="C364" s="277" t="s">
        <v>456</v>
      </c>
      <c r="D364" s="277" t="s">
        <v>432</v>
      </c>
      <c r="E364" s="278" t="s">
        <v>457</v>
      </c>
      <c r="F364" s="279" t="s">
        <v>458</v>
      </c>
      <c r="G364" s="280" t="s">
        <v>191</v>
      </c>
      <c r="H364" s="281">
        <v>1</v>
      </c>
      <c r="I364" s="282"/>
      <c r="J364" s="283">
        <f>ROUND(I364*H364,2)</f>
        <v>0</v>
      </c>
      <c r="K364" s="279" t="s">
        <v>161</v>
      </c>
      <c r="L364" s="284"/>
      <c r="M364" s="285" t="s">
        <v>19</v>
      </c>
      <c r="N364" s="286" t="s">
        <v>43</v>
      </c>
      <c r="O364" s="87"/>
      <c r="P364" s="224">
        <f>O364*H364</f>
        <v>0</v>
      </c>
      <c r="Q364" s="224">
        <v>0.01201</v>
      </c>
      <c r="R364" s="224">
        <f>Q364*H364</f>
        <v>0.01201</v>
      </c>
      <c r="S364" s="224">
        <v>0</v>
      </c>
      <c r="T364" s="225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26" t="s">
        <v>219</v>
      </c>
      <c r="AT364" s="226" t="s">
        <v>432</v>
      </c>
      <c r="AU364" s="226" t="s">
        <v>81</v>
      </c>
      <c r="AY364" s="20" t="s">
        <v>154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20" t="s">
        <v>79</v>
      </c>
      <c r="BK364" s="227">
        <f>ROUND(I364*H364,2)</f>
        <v>0</v>
      </c>
      <c r="BL364" s="20" t="s">
        <v>162</v>
      </c>
      <c r="BM364" s="226" t="s">
        <v>459</v>
      </c>
    </row>
    <row r="365" s="2" customFormat="1">
      <c r="A365" s="41"/>
      <c r="B365" s="42"/>
      <c r="C365" s="43"/>
      <c r="D365" s="235" t="s">
        <v>436</v>
      </c>
      <c r="E365" s="43"/>
      <c r="F365" s="287" t="s">
        <v>449</v>
      </c>
      <c r="G365" s="43"/>
      <c r="H365" s="43"/>
      <c r="I365" s="230"/>
      <c r="J365" s="43"/>
      <c r="K365" s="43"/>
      <c r="L365" s="47"/>
      <c r="M365" s="231"/>
      <c r="N365" s="232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436</v>
      </c>
      <c r="AU365" s="20" t="s">
        <v>81</v>
      </c>
    </row>
    <row r="366" s="13" customFormat="1">
      <c r="A366" s="13"/>
      <c r="B366" s="233"/>
      <c r="C366" s="234"/>
      <c r="D366" s="235" t="s">
        <v>166</v>
      </c>
      <c r="E366" s="236" t="s">
        <v>19</v>
      </c>
      <c r="F366" s="237" t="s">
        <v>460</v>
      </c>
      <c r="G366" s="234"/>
      <c r="H366" s="236" t="s">
        <v>19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166</v>
      </c>
      <c r="AU366" s="243" t="s">
        <v>81</v>
      </c>
      <c r="AV366" s="13" t="s">
        <v>79</v>
      </c>
      <c r="AW366" s="13" t="s">
        <v>33</v>
      </c>
      <c r="AX366" s="13" t="s">
        <v>72</v>
      </c>
      <c r="AY366" s="243" t="s">
        <v>154</v>
      </c>
    </row>
    <row r="367" s="14" customFormat="1">
      <c r="A367" s="14"/>
      <c r="B367" s="244"/>
      <c r="C367" s="245"/>
      <c r="D367" s="235" t="s">
        <v>166</v>
      </c>
      <c r="E367" s="246" t="s">
        <v>19</v>
      </c>
      <c r="F367" s="247" t="s">
        <v>79</v>
      </c>
      <c r="G367" s="245"/>
      <c r="H367" s="248">
        <v>1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166</v>
      </c>
      <c r="AU367" s="254" t="s">
        <v>81</v>
      </c>
      <c r="AV367" s="14" t="s">
        <v>81</v>
      </c>
      <c r="AW367" s="14" t="s">
        <v>33</v>
      </c>
      <c r="AX367" s="14" t="s">
        <v>79</v>
      </c>
      <c r="AY367" s="254" t="s">
        <v>154</v>
      </c>
    </row>
    <row r="368" s="2" customFormat="1" ht="24.15" customHeight="1">
      <c r="A368" s="41"/>
      <c r="B368" s="42"/>
      <c r="C368" s="277" t="s">
        <v>461</v>
      </c>
      <c r="D368" s="277" t="s">
        <v>432</v>
      </c>
      <c r="E368" s="278" t="s">
        <v>462</v>
      </c>
      <c r="F368" s="279" t="s">
        <v>463</v>
      </c>
      <c r="G368" s="280" t="s">
        <v>191</v>
      </c>
      <c r="H368" s="281">
        <v>1</v>
      </c>
      <c r="I368" s="282"/>
      <c r="J368" s="283">
        <f>ROUND(I368*H368,2)</f>
        <v>0</v>
      </c>
      <c r="K368" s="279" t="s">
        <v>19</v>
      </c>
      <c r="L368" s="284"/>
      <c r="M368" s="285" t="s">
        <v>19</v>
      </c>
      <c r="N368" s="286" t="s">
        <v>43</v>
      </c>
      <c r="O368" s="87"/>
      <c r="P368" s="224">
        <f>O368*H368</f>
        <v>0</v>
      </c>
      <c r="Q368" s="224">
        <v>0.01201</v>
      </c>
      <c r="R368" s="224">
        <f>Q368*H368</f>
        <v>0.01201</v>
      </c>
      <c r="S368" s="224">
        <v>0</v>
      </c>
      <c r="T368" s="225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6" t="s">
        <v>219</v>
      </c>
      <c r="AT368" s="226" t="s">
        <v>432</v>
      </c>
      <c r="AU368" s="226" t="s">
        <v>81</v>
      </c>
      <c r="AY368" s="20" t="s">
        <v>154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20" t="s">
        <v>79</v>
      </c>
      <c r="BK368" s="227">
        <f>ROUND(I368*H368,2)</f>
        <v>0</v>
      </c>
      <c r="BL368" s="20" t="s">
        <v>162</v>
      </c>
      <c r="BM368" s="226" t="s">
        <v>464</v>
      </c>
    </row>
    <row r="369" s="2" customFormat="1">
      <c r="A369" s="41"/>
      <c r="B369" s="42"/>
      <c r="C369" s="43"/>
      <c r="D369" s="235" t="s">
        <v>436</v>
      </c>
      <c r="E369" s="43"/>
      <c r="F369" s="287" t="s">
        <v>449</v>
      </c>
      <c r="G369" s="43"/>
      <c r="H369" s="43"/>
      <c r="I369" s="230"/>
      <c r="J369" s="43"/>
      <c r="K369" s="43"/>
      <c r="L369" s="47"/>
      <c r="M369" s="231"/>
      <c r="N369" s="232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436</v>
      </c>
      <c r="AU369" s="20" t="s">
        <v>81</v>
      </c>
    </row>
    <row r="370" s="13" customFormat="1">
      <c r="A370" s="13"/>
      <c r="B370" s="233"/>
      <c r="C370" s="234"/>
      <c r="D370" s="235" t="s">
        <v>166</v>
      </c>
      <c r="E370" s="236" t="s">
        <v>19</v>
      </c>
      <c r="F370" s="237" t="s">
        <v>465</v>
      </c>
      <c r="G370" s="234"/>
      <c r="H370" s="236" t="s">
        <v>19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166</v>
      </c>
      <c r="AU370" s="243" t="s">
        <v>81</v>
      </c>
      <c r="AV370" s="13" t="s">
        <v>79</v>
      </c>
      <c r="AW370" s="13" t="s">
        <v>33</v>
      </c>
      <c r="AX370" s="13" t="s">
        <v>72</v>
      </c>
      <c r="AY370" s="243" t="s">
        <v>154</v>
      </c>
    </row>
    <row r="371" s="14" customFormat="1">
      <c r="A371" s="14"/>
      <c r="B371" s="244"/>
      <c r="C371" s="245"/>
      <c r="D371" s="235" t="s">
        <v>166</v>
      </c>
      <c r="E371" s="246" t="s">
        <v>19</v>
      </c>
      <c r="F371" s="247" t="s">
        <v>79</v>
      </c>
      <c r="G371" s="245"/>
      <c r="H371" s="248">
        <v>1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166</v>
      </c>
      <c r="AU371" s="254" t="s">
        <v>81</v>
      </c>
      <c r="AV371" s="14" t="s">
        <v>81</v>
      </c>
      <c r="AW371" s="14" t="s">
        <v>33</v>
      </c>
      <c r="AX371" s="14" t="s">
        <v>79</v>
      </c>
      <c r="AY371" s="254" t="s">
        <v>154</v>
      </c>
    </row>
    <row r="372" s="2" customFormat="1" ht="24.15" customHeight="1">
      <c r="A372" s="41"/>
      <c r="B372" s="42"/>
      <c r="C372" s="277" t="s">
        <v>466</v>
      </c>
      <c r="D372" s="277" t="s">
        <v>432</v>
      </c>
      <c r="E372" s="278" t="s">
        <v>467</v>
      </c>
      <c r="F372" s="279" t="s">
        <v>468</v>
      </c>
      <c r="G372" s="280" t="s">
        <v>191</v>
      </c>
      <c r="H372" s="281">
        <v>7</v>
      </c>
      <c r="I372" s="282"/>
      <c r="J372" s="283">
        <f>ROUND(I372*H372,2)</f>
        <v>0</v>
      </c>
      <c r="K372" s="279" t="s">
        <v>19</v>
      </c>
      <c r="L372" s="284"/>
      <c r="M372" s="285" t="s">
        <v>19</v>
      </c>
      <c r="N372" s="286" t="s">
        <v>43</v>
      </c>
      <c r="O372" s="87"/>
      <c r="P372" s="224">
        <f>O372*H372</f>
        <v>0</v>
      </c>
      <c r="Q372" s="224">
        <v>0.01201</v>
      </c>
      <c r="R372" s="224">
        <f>Q372*H372</f>
        <v>0.084070000000000006</v>
      </c>
      <c r="S372" s="224">
        <v>0</v>
      </c>
      <c r="T372" s="225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6" t="s">
        <v>219</v>
      </c>
      <c r="AT372" s="226" t="s">
        <v>432</v>
      </c>
      <c r="AU372" s="226" t="s">
        <v>81</v>
      </c>
      <c r="AY372" s="20" t="s">
        <v>154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20" t="s">
        <v>79</v>
      </c>
      <c r="BK372" s="227">
        <f>ROUND(I372*H372,2)</f>
        <v>0</v>
      </c>
      <c r="BL372" s="20" t="s">
        <v>162</v>
      </c>
      <c r="BM372" s="226" t="s">
        <v>469</v>
      </c>
    </row>
    <row r="373" s="2" customFormat="1">
      <c r="A373" s="41"/>
      <c r="B373" s="42"/>
      <c r="C373" s="43"/>
      <c r="D373" s="235" t="s">
        <v>436</v>
      </c>
      <c r="E373" s="43"/>
      <c r="F373" s="287" t="s">
        <v>449</v>
      </c>
      <c r="G373" s="43"/>
      <c r="H373" s="43"/>
      <c r="I373" s="230"/>
      <c r="J373" s="43"/>
      <c r="K373" s="43"/>
      <c r="L373" s="47"/>
      <c r="M373" s="231"/>
      <c r="N373" s="232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436</v>
      </c>
      <c r="AU373" s="20" t="s">
        <v>81</v>
      </c>
    </row>
    <row r="374" s="13" customFormat="1">
      <c r="A374" s="13"/>
      <c r="B374" s="233"/>
      <c r="C374" s="234"/>
      <c r="D374" s="235" t="s">
        <v>166</v>
      </c>
      <c r="E374" s="236" t="s">
        <v>19</v>
      </c>
      <c r="F374" s="237" t="s">
        <v>470</v>
      </c>
      <c r="G374" s="234"/>
      <c r="H374" s="236" t="s">
        <v>19</v>
      </c>
      <c r="I374" s="238"/>
      <c r="J374" s="234"/>
      <c r="K374" s="234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166</v>
      </c>
      <c r="AU374" s="243" t="s">
        <v>81</v>
      </c>
      <c r="AV374" s="13" t="s">
        <v>79</v>
      </c>
      <c r="AW374" s="13" t="s">
        <v>33</v>
      </c>
      <c r="AX374" s="13" t="s">
        <v>72</v>
      </c>
      <c r="AY374" s="243" t="s">
        <v>154</v>
      </c>
    </row>
    <row r="375" s="14" customFormat="1">
      <c r="A375" s="14"/>
      <c r="B375" s="244"/>
      <c r="C375" s="245"/>
      <c r="D375" s="235" t="s">
        <v>166</v>
      </c>
      <c r="E375" s="246" t="s">
        <v>19</v>
      </c>
      <c r="F375" s="247" t="s">
        <v>206</v>
      </c>
      <c r="G375" s="245"/>
      <c r="H375" s="248">
        <v>7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166</v>
      </c>
      <c r="AU375" s="254" t="s">
        <v>81</v>
      </c>
      <c r="AV375" s="14" t="s">
        <v>81</v>
      </c>
      <c r="AW375" s="14" t="s">
        <v>33</v>
      </c>
      <c r="AX375" s="14" t="s">
        <v>79</v>
      </c>
      <c r="AY375" s="254" t="s">
        <v>154</v>
      </c>
    </row>
    <row r="376" s="2" customFormat="1" ht="24.15" customHeight="1">
      <c r="A376" s="41"/>
      <c r="B376" s="42"/>
      <c r="C376" s="215" t="s">
        <v>471</v>
      </c>
      <c r="D376" s="215" t="s">
        <v>157</v>
      </c>
      <c r="E376" s="216" t="s">
        <v>472</v>
      </c>
      <c r="F376" s="217" t="s">
        <v>473</v>
      </c>
      <c r="G376" s="218" t="s">
        <v>191</v>
      </c>
      <c r="H376" s="219">
        <v>1</v>
      </c>
      <c r="I376" s="220"/>
      <c r="J376" s="221">
        <f>ROUND(I376*H376,2)</f>
        <v>0</v>
      </c>
      <c r="K376" s="217" t="s">
        <v>161</v>
      </c>
      <c r="L376" s="47"/>
      <c r="M376" s="222" t="s">
        <v>19</v>
      </c>
      <c r="N376" s="223" t="s">
        <v>43</v>
      </c>
      <c r="O376" s="87"/>
      <c r="P376" s="224">
        <f>O376*H376</f>
        <v>0</v>
      </c>
      <c r="Q376" s="224">
        <v>0.071459999999999996</v>
      </c>
      <c r="R376" s="224">
        <f>Q376*H376</f>
        <v>0.071459999999999996</v>
      </c>
      <c r="S376" s="224">
        <v>0</v>
      </c>
      <c r="T376" s="225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26" t="s">
        <v>162</v>
      </c>
      <c r="AT376" s="226" t="s">
        <v>157</v>
      </c>
      <c r="AU376" s="226" t="s">
        <v>81</v>
      </c>
      <c r="AY376" s="20" t="s">
        <v>154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20" t="s">
        <v>79</v>
      </c>
      <c r="BK376" s="227">
        <f>ROUND(I376*H376,2)</f>
        <v>0</v>
      </c>
      <c r="BL376" s="20" t="s">
        <v>162</v>
      </c>
      <c r="BM376" s="226" t="s">
        <v>474</v>
      </c>
    </row>
    <row r="377" s="2" customFormat="1">
      <c r="A377" s="41"/>
      <c r="B377" s="42"/>
      <c r="C377" s="43"/>
      <c r="D377" s="228" t="s">
        <v>164</v>
      </c>
      <c r="E377" s="43"/>
      <c r="F377" s="229" t="s">
        <v>475</v>
      </c>
      <c r="G377" s="43"/>
      <c r="H377" s="43"/>
      <c r="I377" s="230"/>
      <c r="J377" s="43"/>
      <c r="K377" s="43"/>
      <c r="L377" s="47"/>
      <c r="M377" s="231"/>
      <c r="N377" s="232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164</v>
      </c>
      <c r="AU377" s="20" t="s">
        <v>81</v>
      </c>
    </row>
    <row r="378" s="13" customFormat="1">
      <c r="A378" s="13"/>
      <c r="B378" s="233"/>
      <c r="C378" s="234"/>
      <c r="D378" s="235" t="s">
        <v>166</v>
      </c>
      <c r="E378" s="236" t="s">
        <v>19</v>
      </c>
      <c r="F378" s="237" t="s">
        <v>476</v>
      </c>
      <c r="G378" s="234"/>
      <c r="H378" s="236" t="s">
        <v>19</v>
      </c>
      <c r="I378" s="238"/>
      <c r="J378" s="234"/>
      <c r="K378" s="234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166</v>
      </c>
      <c r="AU378" s="243" t="s">
        <v>81</v>
      </c>
      <c r="AV378" s="13" t="s">
        <v>79</v>
      </c>
      <c r="AW378" s="13" t="s">
        <v>33</v>
      </c>
      <c r="AX378" s="13" t="s">
        <v>72</v>
      </c>
      <c r="AY378" s="243" t="s">
        <v>154</v>
      </c>
    </row>
    <row r="379" s="14" customFormat="1">
      <c r="A379" s="14"/>
      <c r="B379" s="244"/>
      <c r="C379" s="245"/>
      <c r="D379" s="235" t="s">
        <v>166</v>
      </c>
      <c r="E379" s="246" t="s">
        <v>19</v>
      </c>
      <c r="F379" s="247" t="s">
        <v>79</v>
      </c>
      <c r="G379" s="245"/>
      <c r="H379" s="248">
        <v>1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166</v>
      </c>
      <c r="AU379" s="254" t="s">
        <v>81</v>
      </c>
      <c r="AV379" s="14" t="s">
        <v>81</v>
      </c>
      <c r="AW379" s="14" t="s">
        <v>33</v>
      </c>
      <c r="AX379" s="14" t="s">
        <v>79</v>
      </c>
      <c r="AY379" s="254" t="s">
        <v>154</v>
      </c>
    </row>
    <row r="380" s="2" customFormat="1" ht="21.75" customHeight="1">
      <c r="A380" s="41"/>
      <c r="B380" s="42"/>
      <c r="C380" s="277" t="s">
        <v>477</v>
      </c>
      <c r="D380" s="277" t="s">
        <v>432</v>
      </c>
      <c r="E380" s="278" t="s">
        <v>478</v>
      </c>
      <c r="F380" s="279" t="s">
        <v>479</v>
      </c>
      <c r="G380" s="280" t="s">
        <v>191</v>
      </c>
      <c r="H380" s="281">
        <v>1</v>
      </c>
      <c r="I380" s="282"/>
      <c r="J380" s="283">
        <f>ROUND(I380*H380,2)</f>
        <v>0</v>
      </c>
      <c r="K380" s="279" t="s">
        <v>161</v>
      </c>
      <c r="L380" s="284"/>
      <c r="M380" s="285" t="s">
        <v>19</v>
      </c>
      <c r="N380" s="286" t="s">
        <v>43</v>
      </c>
      <c r="O380" s="87"/>
      <c r="P380" s="224">
        <f>O380*H380</f>
        <v>0</v>
      </c>
      <c r="Q380" s="224">
        <v>0.01524</v>
      </c>
      <c r="R380" s="224">
        <f>Q380*H380</f>
        <v>0.01524</v>
      </c>
      <c r="S380" s="224">
        <v>0</v>
      </c>
      <c r="T380" s="225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6" t="s">
        <v>219</v>
      </c>
      <c r="AT380" s="226" t="s">
        <v>432</v>
      </c>
      <c r="AU380" s="226" t="s">
        <v>81</v>
      </c>
      <c r="AY380" s="20" t="s">
        <v>154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20" t="s">
        <v>79</v>
      </c>
      <c r="BK380" s="227">
        <f>ROUND(I380*H380,2)</f>
        <v>0</v>
      </c>
      <c r="BL380" s="20" t="s">
        <v>162</v>
      </c>
      <c r="BM380" s="226" t="s">
        <v>480</v>
      </c>
    </row>
    <row r="381" s="2" customFormat="1">
      <c r="A381" s="41"/>
      <c r="B381" s="42"/>
      <c r="C381" s="43"/>
      <c r="D381" s="235" t="s">
        <v>436</v>
      </c>
      <c r="E381" s="43"/>
      <c r="F381" s="287" t="s">
        <v>449</v>
      </c>
      <c r="G381" s="43"/>
      <c r="H381" s="43"/>
      <c r="I381" s="230"/>
      <c r="J381" s="43"/>
      <c r="K381" s="43"/>
      <c r="L381" s="47"/>
      <c r="M381" s="231"/>
      <c r="N381" s="232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436</v>
      </c>
      <c r="AU381" s="20" t="s">
        <v>81</v>
      </c>
    </row>
    <row r="382" s="12" customFormat="1" ht="22.8" customHeight="1">
      <c r="A382" s="12"/>
      <c r="B382" s="199"/>
      <c r="C382" s="200"/>
      <c r="D382" s="201" t="s">
        <v>71</v>
      </c>
      <c r="E382" s="213" t="s">
        <v>481</v>
      </c>
      <c r="F382" s="213" t="s">
        <v>482</v>
      </c>
      <c r="G382" s="200"/>
      <c r="H382" s="200"/>
      <c r="I382" s="203"/>
      <c r="J382" s="214">
        <f>BK382</f>
        <v>0</v>
      </c>
      <c r="K382" s="200"/>
      <c r="L382" s="205"/>
      <c r="M382" s="206"/>
      <c r="N382" s="207"/>
      <c r="O382" s="207"/>
      <c r="P382" s="208">
        <f>SUM(P383:P536)</f>
        <v>0</v>
      </c>
      <c r="Q382" s="207"/>
      <c r="R382" s="208">
        <f>SUM(R383:R536)</f>
        <v>0</v>
      </c>
      <c r="S382" s="207"/>
      <c r="T382" s="209">
        <f>SUM(T383:T536)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10" t="s">
        <v>79</v>
      </c>
      <c r="AT382" s="211" t="s">
        <v>71</v>
      </c>
      <c r="AU382" s="211" t="s">
        <v>79</v>
      </c>
      <c r="AY382" s="210" t="s">
        <v>154</v>
      </c>
      <c r="BK382" s="212">
        <f>SUM(BK383:BK536)</f>
        <v>0</v>
      </c>
    </row>
    <row r="383" s="2" customFormat="1" ht="16.5" customHeight="1">
      <c r="A383" s="41"/>
      <c r="B383" s="42"/>
      <c r="C383" s="215" t="s">
        <v>483</v>
      </c>
      <c r="D383" s="215" t="s">
        <v>157</v>
      </c>
      <c r="E383" s="216" t="s">
        <v>484</v>
      </c>
      <c r="F383" s="217" t="s">
        <v>485</v>
      </c>
      <c r="G383" s="218" t="s">
        <v>160</v>
      </c>
      <c r="H383" s="219">
        <v>69.859999999999999</v>
      </c>
      <c r="I383" s="220"/>
      <c r="J383" s="221">
        <f>ROUND(I383*H383,2)</f>
        <v>0</v>
      </c>
      <c r="K383" s="217" t="s">
        <v>19</v>
      </c>
      <c r="L383" s="47"/>
      <c r="M383" s="222" t="s">
        <v>19</v>
      </c>
      <c r="N383" s="223" t="s">
        <v>43</v>
      </c>
      <c r="O383" s="87"/>
      <c r="P383" s="224">
        <f>O383*H383</f>
        <v>0</v>
      </c>
      <c r="Q383" s="224">
        <v>0</v>
      </c>
      <c r="R383" s="224">
        <f>Q383*H383</f>
        <v>0</v>
      </c>
      <c r="S383" s="224">
        <v>0</v>
      </c>
      <c r="T383" s="225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6" t="s">
        <v>162</v>
      </c>
      <c r="AT383" s="226" t="s">
        <v>157</v>
      </c>
      <c r="AU383" s="226" t="s">
        <v>81</v>
      </c>
      <c r="AY383" s="20" t="s">
        <v>154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20" t="s">
        <v>79</v>
      </c>
      <c r="BK383" s="227">
        <f>ROUND(I383*H383,2)</f>
        <v>0</v>
      </c>
      <c r="BL383" s="20" t="s">
        <v>162</v>
      </c>
      <c r="BM383" s="226" t="s">
        <v>486</v>
      </c>
    </row>
    <row r="384" s="13" customFormat="1">
      <c r="A384" s="13"/>
      <c r="B384" s="233"/>
      <c r="C384" s="234"/>
      <c r="D384" s="235" t="s">
        <v>166</v>
      </c>
      <c r="E384" s="236" t="s">
        <v>19</v>
      </c>
      <c r="F384" s="237" t="s">
        <v>487</v>
      </c>
      <c r="G384" s="234"/>
      <c r="H384" s="236" t="s">
        <v>19</v>
      </c>
      <c r="I384" s="238"/>
      <c r="J384" s="234"/>
      <c r="K384" s="234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166</v>
      </c>
      <c r="AU384" s="243" t="s">
        <v>81</v>
      </c>
      <c r="AV384" s="13" t="s">
        <v>79</v>
      </c>
      <c r="AW384" s="13" t="s">
        <v>33</v>
      </c>
      <c r="AX384" s="13" t="s">
        <v>72</v>
      </c>
      <c r="AY384" s="243" t="s">
        <v>154</v>
      </c>
    </row>
    <row r="385" s="14" customFormat="1">
      <c r="A385" s="14"/>
      <c r="B385" s="244"/>
      <c r="C385" s="245"/>
      <c r="D385" s="235" t="s">
        <v>166</v>
      </c>
      <c r="E385" s="246" t="s">
        <v>19</v>
      </c>
      <c r="F385" s="247" t="s">
        <v>488</v>
      </c>
      <c r="G385" s="245"/>
      <c r="H385" s="248">
        <v>9.7200000000000006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166</v>
      </c>
      <c r="AU385" s="254" t="s">
        <v>81</v>
      </c>
      <c r="AV385" s="14" t="s">
        <v>81</v>
      </c>
      <c r="AW385" s="14" t="s">
        <v>33</v>
      </c>
      <c r="AX385" s="14" t="s">
        <v>72</v>
      </c>
      <c r="AY385" s="254" t="s">
        <v>154</v>
      </c>
    </row>
    <row r="386" s="13" customFormat="1">
      <c r="A386" s="13"/>
      <c r="B386" s="233"/>
      <c r="C386" s="234"/>
      <c r="D386" s="235" t="s">
        <v>166</v>
      </c>
      <c r="E386" s="236" t="s">
        <v>19</v>
      </c>
      <c r="F386" s="237" t="s">
        <v>489</v>
      </c>
      <c r="G386" s="234"/>
      <c r="H386" s="236" t="s">
        <v>19</v>
      </c>
      <c r="I386" s="238"/>
      <c r="J386" s="234"/>
      <c r="K386" s="234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166</v>
      </c>
      <c r="AU386" s="243" t="s">
        <v>81</v>
      </c>
      <c r="AV386" s="13" t="s">
        <v>79</v>
      </c>
      <c r="AW386" s="13" t="s">
        <v>33</v>
      </c>
      <c r="AX386" s="13" t="s">
        <v>72</v>
      </c>
      <c r="AY386" s="243" t="s">
        <v>154</v>
      </c>
    </row>
    <row r="387" s="14" customFormat="1">
      <c r="A387" s="14"/>
      <c r="B387" s="244"/>
      <c r="C387" s="245"/>
      <c r="D387" s="235" t="s">
        <v>166</v>
      </c>
      <c r="E387" s="246" t="s">
        <v>19</v>
      </c>
      <c r="F387" s="247" t="s">
        <v>490</v>
      </c>
      <c r="G387" s="245"/>
      <c r="H387" s="248">
        <v>23.260000000000002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166</v>
      </c>
      <c r="AU387" s="254" t="s">
        <v>81</v>
      </c>
      <c r="AV387" s="14" t="s">
        <v>81</v>
      </c>
      <c r="AW387" s="14" t="s">
        <v>33</v>
      </c>
      <c r="AX387" s="14" t="s">
        <v>72</v>
      </c>
      <c r="AY387" s="254" t="s">
        <v>154</v>
      </c>
    </row>
    <row r="388" s="13" customFormat="1">
      <c r="A388" s="13"/>
      <c r="B388" s="233"/>
      <c r="C388" s="234"/>
      <c r="D388" s="235" t="s">
        <v>166</v>
      </c>
      <c r="E388" s="236" t="s">
        <v>19</v>
      </c>
      <c r="F388" s="237" t="s">
        <v>491</v>
      </c>
      <c r="G388" s="234"/>
      <c r="H388" s="236" t="s">
        <v>19</v>
      </c>
      <c r="I388" s="238"/>
      <c r="J388" s="234"/>
      <c r="K388" s="234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166</v>
      </c>
      <c r="AU388" s="243" t="s">
        <v>81</v>
      </c>
      <c r="AV388" s="13" t="s">
        <v>79</v>
      </c>
      <c r="AW388" s="13" t="s">
        <v>33</v>
      </c>
      <c r="AX388" s="13" t="s">
        <v>72</v>
      </c>
      <c r="AY388" s="243" t="s">
        <v>154</v>
      </c>
    </row>
    <row r="389" s="14" customFormat="1">
      <c r="A389" s="14"/>
      <c r="B389" s="244"/>
      <c r="C389" s="245"/>
      <c r="D389" s="235" t="s">
        <v>166</v>
      </c>
      <c r="E389" s="246" t="s">
        <v>19</v>
      </c>
      <c r="F389" s="247" t="s">
        <v>492</v>
      </c>
      <c r="G389" s="245"/>
      <c r="H389" s="248">
        <v>7.7199999999999998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166</v>
      </c>
      <c r="AU389" s="254" t="s">
        <v>81</v>
      </c>
      <c r="AV389" s="14" t="s">
        <v>81</v>
      </c>
      <c r="AW389" s="14" t="s">
        <v>33</v>
      </c>
      <c r="AX389" s="14" t="s">
        <v>72</v>
      </c>
      <c r="AY389" s="254" t="s">
        <v>154</v>
      </c>
    </row>
    <row r="390" s="13" customFormat="1">
      <c r="A390" s="13"/>
      <c r="B390" s="233"/>
      <c r="C390" s="234"/>
      <c r="D390" s="235" t="s">
        <v>166</v>
      </c>
      <c r="E390" s="236" t="s">
        <v>19</v>
      </c>
      <c r="F390" s="237" t="s">
        <v>493</v>
      </c>
      <c r="G390" s="234"/>
      <c r="H390" s="236" t="s">
        <v>19</v>
      </c>
      <c r="I390" s="238"/>
      <c r="J390" s="234"/>
      <c r="K390" s="234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166</v>
      </c>
      <c r="AU390" s="243" t="s">
        <v>81</v>
      </c>
      <c r="AV390" s="13" t="s">
        <v>79</v>
      </c>
      <c r="AW390" s="13" t="s">
        <v>33</v>
      </c>
      <c r="AX390" s="13" t="s">
        <v>72</v>
      </c>
      <c r="AY390" s="243" t="s">
        <v>154</v>
      </c>
    </row>
    <row r="391" s="14" customFormat="1">
      <c r="A391" s="14"/>
      <c r="B391" s="244"/>
      <c r="C391" s="245"/>
      <c r="D391" s="235" t="s">
        <v>166</v>
      </c>
      <c r="E391" s="246" t="s">
        <v>19</v>
      </c>
      <c r="F391" s="247" t="s">
        <v>494</v>
      </c>
      <c r="G391" s="245"/>
      <c r="H391" s="248">
        <v>1.8999999999999999</v>
      </c>
      <c r="I391" s="249"/>
      <c r="J391" s="245"/>
      <c r="K391" s="245"/>
      <c r="L391" s="250"/>
      <c r="M391" s="251"/>
      <c r="N391" s="252"/>
      <c r="O391" s="252"/>
      <c r="P391" s="252"/>
      <c r="Q391" s="252"/>
      <c r="R391" s="252"/>
      <c r="S391" s="252"/>
      <c r="T391" s="25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4" t="s">
        <v>166</v>
      </c>
      <c r="AU391" s="254" t="s">
        <v>81</v>
      </c>
      <c r="AV391" s="14" t="s">
        <v>81</v>
      </c>
      <c r="AW391" s="14" t="s">
        <v>33</v>
      </c>
      <c r="AX391" s="14" t="s">
        <v>72</v>
      </c>
      <c r="AY391" s="254" t="s">
        <v>154</v>
      </c>
    </row>
    <row r="392" s="13" customFormat="1">
      <c r="A392" s="13"/>
      <c r="B392" s="233"/>
      <c r="C392" s="234"/>
      <c r="D392" s="235" t="s">
        <v>166</v>
      </c>
      <c r="E392" s="236" t="s">
        <v>19</v>
      </c>
      <c r="F392" s="237" t="s">
        <v>495</v>
      </c>
      <c r="G392" s="234"/>
      <c r="H392" s="236" t="s">
        <v>19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166</v>
      </c>
      <c r="AU392" s="243" t="s">
        <v>81</v>
      </c>
      <c r="AV392" s="13" t="s">
        <v>79</v>
      </c>
      <c r="AW392" s="13" t="s">
        <v>33</v>
      </c>
      <c r="AX392" s="13" t="s">
        <v>72</v>
      </c>
      <c r="AY392" s="243" t="s">
        <v>154</v>
      </c>
    </row>
    <row r="393" s="14" customFormat="1">
      <c r="A393" s="14"/>
      <c r="B393" s="244"/>
      <c r="C393" s="245"/>
      <c r="D393" s="235" t="s">
        <v>166</v>
      </c>
      <c r="E393" s="246" t="s">
        <v>19</v>
      </c>
      <c r="F393" s="247" t="s">
        <v>496</v>
      </c>
      <c r="G393" s="245"/>
      <c r="H393" s="248">
        <v>5.2000000000000002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4" t="s">
        <v>166</v>
      </c>
      <c r="AU393" s="254" t="s">
        <v>81</v>
      </c>
      <c r="AV393" s="14" t="s">
        <v>81</v>
      </c>
      <c r="AW393" s="14" t="s">
        <v>33</v>
      </c>
      <c r="AX393" s="14" t="s">
        <v>72</v>
      </c>
      <c r="AY393" s="254" t="s">
        <v>154</v>
      </c>
    </row>
    <row r="394" s="13" customFormat="1">
      <c r="A394" s="13"/>
      <c r="B394" s="233"/>
      <c r="C394" s="234"/>
      <c r="D394" s="235" t="s">
        <v>166</v>
      </c>
      <c r="E394" s="236" t="s">
        <v>19</v>
      </c>
      <c r="F394" s="237" t="s">
        <v>497</v>
      </c>
      <c r="G394" s="234"/>
      <c r="H394" s="236" t="s">
        <v>19</v>
      </c>
      <c r="I394" s="238"/>
      <c r="J394" s="234"/>
      <c r="K394" s="234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166</v>
      </c>
      <c r="AU394" s="243" t="s">
        <v>81</v>
      </c>
      <c r="AV394" s="13" t="s">
        <v>79</v>
      </c>
      <c r="AW394" s="13" t="s">
        <v>33</v>
      </c>
      <c r="AX394" s="13" t="s">
        <v>72</v>
      </c>
      <c r="AY394" s="243" t="s">
        <v>154</v>
      </c>
    </row>
    <row r="395" s="14" customFormat="1">
      <c r="A395" s="14"/>
      <c r="B395" s="244"/>
      <c r="C395" s="245"/>
      <c r="D395" s="235" t="s">
        <v>166</v>
      </c>
      <c r="E395" s="246" t="s">
        <v>19</v>
      </c>
      <c r="F395" s="247" t="s">
        <v>498</v>
      </c>
      <c r="G395" s="245"/>
      <c r="H395" s="248">
        <v>4.7199999999999998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4" t="s">
        <v>166</v>
      </c>
      <c r="AU395" s="254" t="s">
        <v>81</v>
      </c>
      <c r="AV395" s="14" t="s">
        <v>81</v>
      </c>
      <c r="AW395" s="14" t="s">
        <v>33</v>
      </c>
      <c r="AX395" s="14" t="s">
        <v>72</v>
      </c>
      <c r="AY395" s="254" t="s">
        <v>154</v>
      </c>
    </row>
    <row r="396" s="13" customFormat="1">
      <c r="A396" s="13"/>
      <c r="B396" s="233"/>
      <c r="C396" s="234"/>
      <c r="D396" s="235" t="s">
        <v>166</v>
      </c>
      <c r="E396" s="236" t="s">
        <v>19</v>
      </c>
      <c r="F396" s="237" t="s">
        <v>499</v>
      </c>
      <c r="G396" s="234"/>
      <c r="H396" s="236" t="s">
        <v>19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166</v>
      </c>
      <c r="AU396" s="243" t="s">
        <v>81</v>
      </c>
      <c r="AV396" s="13" t="s">
        <v>79</v>
      </c>
      <c r="AW396" s="13" t="s">
        <v>33</v>
      </c>
      <c r="AX396" s="13" t="s">
        <v>72</v>
      </c>
      <c r="AY396" s="243" t="s">
        <v>154</v>
      </c>
    </row>
    <row r="397" s="14" customFormat="1">
      <c r="A397" s="14"/>
      <c r="B397" s="244"/>
      <c r="C397" s="245"/>
      <c r="D397" s="235" t="s">
        <v>166</v>
      </c>
      <c r="E397" s="246" t="s">
        <v>19</v>
      </c>
      <c r="F397" s="247" t="s">
        <v>500</v>
      </c>
      <c r="G397" s="245"/>
      <c r="H397" s="248">
        <v>0.89000000000000001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166</v>
      </c>
      <c r="AU397" s="254" t="s">
        <v>81</v>
      </c>
      <c r="AV397" s="14" t="s">
        <v>81</v>
      </c>
      <c r="AW397" s="14" t="s">
        <v>33</v>
      </c>
      <c r="AX397" s="14" t="s">
        <v>72</v>
      </c>
      <c r="AY397" s="254" t="s">
        <v>154</v>
      </c>
    </row>
    <row r="398" s="13" customFormat="1">
      <c r="A398" s="13"/>
      <c r="B398" s="233"/>
      <c r="C398" s="234"/>
      <c r="D398" s="235" t="s">
        <v>166</v>
      </c>
      <c r="E398" s="236" t="s">
        <v>19</v>
      </c>
      <c r="F398" s="237" t="s">
        <v>501</v>
      </c>
      <c r="G398" s="234"/>
      <c r="H398" s="236" t="s">
        <v>19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166</v>
      </c>
      <c r="AU398" s="243" t="s">
        <v>81</v>
      </c>
      <c r="AV398" s="13" t="s">
        <v>79</v>
      </c>
      <c r="AW398" s="13" t="s">
        <v>33</v>
      </c>
      <c r="AX398" s="13" t="s">
        <v>72</v>
      </c>
      <c r="AY398" s="243" t="s">
        <v>154</v>
      </c>
    </row>
    <row r="399" s="14" customFormat="1">
      <c r="A399" s="14"/>
      <c r="B399" s="244"/>
      <c r="C399" s="245"/>
      <c r="D399" s="235" t="s">
        <v>166</v>
      </c>
      <c r="E399" s="246" t="s">
        <v>19</v>
      </c>
      <c r="F399" s="247" t="s">
        <v>502</v>
      </c>
      <c r="G399" s="245"/>
      <c r="H399" s="248">
        <v>4.6100000000000003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4" t="s">
        <v>166</v>
      </c>
      <c r="AU399" s="254" t="s">
        <v>81</v>
      </c>
      <c r="AV399" s="14" t="s">
        <v>81</v>
      </c>
      <c r="AW399" s="14" t="s">
        <v>33</v>
      </c>
      <c r="AX399" s="14" t="s">
        <v>72</v>
      </c>
      <c r="AY399" s="254" t="s">
        <v>154</v>
      </c>
    </row>
    <row r="400" s="13" customFormat="1">
      <c r="A400" s="13"/>
      <c r="B400" s="233"/>
      <c r="C400" s="234"/>
      <c r="D400" s="235" t="s">
        <v>166</v>
      </c>
      <c r="E400" s="236" t="s">
        <v>19</v>
      </c>
      <c r="F400" s="237" t="s">
        <v>503</v>
      </c>
      <c r="G400" s="234"/>
      <c r="H400" s="236" t="s">
        <v>19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166</v>
      </c>
      <c r="AU400" s="243" t="s">
        <v>81</v>
      </c>
      <c r="AV400" s="13" t="s">
        <v>79</v>
      </c>
      <c r="AW400" s="13" t="s">
        <v>33</v>
      </c>
      <c r="AX400" s="13" t="s">
        <v>72</v>
      </c>
      <c r="AY400" s="243" t="s">
        <v>154</v>
      </c>
    </row>
    <row r="401" s="14" customFormat="1">
      <c r="A401" s="14"/>
      <c r="B401" s="244"/>
      <c r="C401" s="245"/>
      <c r="D401" s="235" t="s">
        <v>166</v>
      </c>
      <c r="E401" s="246" t="s">
        <v>19</v>
      </c>
      <c r="F401" s="247" t="s">
        <v>504</v>
      </c>
      <c r="G401" s="245"/>
      <c r="H401" s="248">
        <v>1.6299999999999999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166</v>
      </c>
      <c r="AU401" s="254" t="s">
        <v>81</v>
      </c>
      <c r="AV401" s="14" t="s">
        <v>81</v>
      </c>
      <c r="AW401" s="14" t="s">
        <v>33</v>
      </c>
      <c r="AX401" s="14" t="s">
        <v>72</v>
      </c>
      <c r="AY401" s="254" t="s">
        <v>154</v>
      </c>
    </row>
    <row r="402" s="13" customFormat="1">
      <c r="A402" s="13"/>
      <c r="B402" s="233"/>
      <c r="C402" s="234"/>
      <c r="D402" s="235" t="s">
        <v>166</v>
      </c>
      <c r="E402" s="236" t="s">
        <v>19</v>
      </c>
      <c r="F402" s="237" t="s">
        <v>505</v>
      </c>
      <c r="G402" s="234"/>
      <c r="H402" s="236" t="s">
        <v>19</v>
      </c>
      <c r="I402" s="238"/>
      <c r="J402" s="234"/>
      <c r="K402" s="234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166</v>
      </c>
      <c r="AU402" s="243" t="s">
        <v>81</v>
      </c>
      <c r="AV402" s="13" t="s">
        <v>79</v>
      </c>
      <c r="AW402" s="13" t="s">
        <v>33</v>
      </c>
      <c r="AX402" s="13" t="s">
        <v>72</v>
      </c>
      <c r="AY402" s="243" t="s">
        <v>154</v>
      </c>
    </row>
    <row r="403" s="14" customFormat="1">
      <c r="A403" s="14"/>
      <c r="B403" s="244"/>
      <c r="C403" s="245"/>
      <c r="D403" s="235" t="s">
        <v>166</v>
      </c>
      <c r="E403" s="246" t="s">
        <v>19</v>
      </c>
      <c r="F403" s="247" t="s">
        <v>506</v>
      </c>
      <c r="G403" s="245"/>
      <c r="H403" s="248">
        <v>10.210000000000001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4" t="s">
        <v>166</v>
      </c>
      <c r="AU403" s="254" t="s">
        <v>81</v>
      </c>
      <c r="AV403" s="14" t="s">
        <v>81</v>
      </c>
      <c r="AW403" s="14" t="s">
        <v>33</v>
      </c>
      <c r="AX403" s="14" t="s">
        <v>72</v>
      </c>
      <c r="AY403" s="254" t="s">
        <v>154</v>
      </c>
    </row>
    <row r="404" s="15" customFormat="1">
      <c r="A404" s="15"/>
      <c r="B404" s="255"/>
      <c r="C404" s="256"/>
      <c r="D404" s="235" t="s">
        <v>166</v>
      </c>
      <c r="E404" s="257" t="s">
        <v>19</v>
      </c>
      <c r="F404" s="258" t="s">
        <v>181</v>
      </c>
      <c r="G404" s="256"/>
      <c r="H404" s="259">
        <v>69.859999999999999</v>
      </c>
      <c r="I404" s="260"/>
      <c r="J404" s="256"/>
      <c r="K404" s="256"/>
      <c r="L404" s="261"/>
      <c r="M404" s="262"/>
      <c r="N404" s="263"/>
      <c r="O404" s="263"/>
      <c r="P404" s="263"/>
      <c r="Q404" s="263"/>
      <c r="R404" s="263"/>
      <c r="S404" s="263"/>
      <c r="T404" s="264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5" t="s">
        <v>166</v>
      </c>
      <c r="AU404" s="265" t="s">
        <v>81</v>
      </c>
      <c r="AV404" s="15" t="s">
        <v>162</v>
      </c>
      <c r="AW404" s="15" t="s">
        <v>33</v>
      </c>
      <c r="AX404" s="15" t="s">
        <v>79</v>
      </c>
      <c r="AY404" s="265" t="s">
        <v>154</v>
      </c>
    </row>
    <row r="405" s="2" customFormat="1" ht="16.5" customHeight="1">
      <c r="A405" s="41"/>
      <c r="B405" s="42"/>
      <c r="C405" s="215" t="s">
        <v>507</v>
      </c>
      <c r="D405" s="215" t="s">
        <v>157</v>
      </c>
      <c r="E405" s="216" t="s">
        <v>508</v>
      </c>
      <c r="F405" s="217" t="s">
        <v>509</v>
      </c>
      <c r="G405" s="218" t="s">
        <v>160</v>
      </c>
      <c r="H405" s="219">
        <v>37.079999999999998</v>
      </c>
      <c r="I405" s="220"/>
      <c r="J405" s="221">
        <f>ROUND(I405*H405,2)</f>
        <v>0</v>
      </c>
      <c r="K405" s="217" t="s">
        <v>19</v>
      </c>
      <c r="L405" s="47"/>
      <c r="M405" s="222" t="s">
        <v>19</v>
      </c>
      <c r="N405" s="223" t="s">
        <v>43</v>
      </c>
      <c r="O405" s="87"/>
      <c r="P405" s="224">
        <f>O405*H405</f>
        <v>0</v>
      </c>
      <c r="Q405" s="224">
        <v>0</v>
      </c>
      <c r="R405" s="224">
        <f>Q405*H405</f>
        <v>0</v>
      </c>
      <c r="S405" s="224">
        <v>0</v>
      </c>
      <c r="T405" s="225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26" t="s">
        <v>162</v>
      </c>
      <c r="AT405" s="226" t="s">
        <v>157</v>
      </c>
      <c r="AU405" s="226" t="s">
        <v>81</v>
      </c>
      <c r="AY405" s="20" t="s">
        <v>154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20" t="s">
        <v>79</v>
      </c>
      <c r="BK405" s="227">
        <f>ROUND(I405*H405,2)</f>
        <v>0</v>
      </c>
      <c r="BL405" s="20" t="s">
        <v>162</v>
      </c>
      <c r="BM405" s="226" t="s">
        <v>510</v>
      </c>
    </row>
    <row r="406" s="13" customFormat="1">
      <c r="A406" s="13"/>
      <c r="B406" s="233"/>
      <c r="C406" s="234"/>
      <c r="D406" s="235" t="s">
        <v>166</v>
      </c>
      <c r="E406" s="236" t="s">
        <v>19</v>
      </c>
      <c r="F406" s="237" t="s">
        <v>511</v>
      </c>
      <c r="G406" s="234"/>
      <c r="H406" s="236" t="s">
        <v>19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166</v>
      </c>
      <c r="AU406" s="243" t="s">
        <v>81</v>
      </c>
      <c r="AV406" s="13" t="s">
        <v>79</v>
      </c>
      <c r="AW406" s="13" t="s">
        <v>33</v>
      </c>
      <c r="AX406" s="13" t="s">
        <v>72</v>
      </c>
      <c r="AY406" s="243" t="s">
        <v>154</v>
      </c>
    </row>
    <row r="407" s="13" customFormat="1">
      <c r="A407" s="13"/>
      <c r="B407" s="233"/>
      <c r="C407" s="234"/>
      <c r="D407" s="235" t="s">
        <v>166</v>
      </c>
      <c r="E407" s="236" t="s">
        <v>19</v>
      </c>
      <c r="F407" s="237" t="s">
        <v>512</v>
      </c>
      <c r="G407" s="234"/>
      <c r="H407" s="236" t="s">
        <v>19</v>
      </c>
      <c r="I407" s="238"/>
      <c r="J407" s="234"/>
      <c r="K407" s="234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166</v>
      </c>
      <c r="AU407" s="243" t="s">
        <v>81</v>
      </c>
      <c r="AV407" s="13" t="s">
        <v>79</v>
      </c>
      <c r="AW407" s="13" t="s">
        <v>33</v>
      </c>
      <c r="AX407" s="13" t="s">
        <v>72</v>
      </c>
      <c r="AY407" s="243" t="s">
        <v>154</v>
      </c>
    </row>
    <row r="408" s="13" customFormat="1">
      <c r="A408" s="13"/>
      <c r="B408" s="233"/>
      <c r="C408" s="234"/>
      <c r="D408" s="235" t="s">
        <v>166</v>
      </c>
      <c r="E408" s="236" t="s">
        <v>19</v>
      </c>
      <c r="F408" s="237" t="s">
        <v>513</v>
      </c>
      <c r="G408" s="234"/>
      <c r="H408" s="236" t="s">
        <v>19</v>
      </c>
      <c r="I408" s="238"/>
      <c r="J408" s="234"/>
      <c r="K408" s="234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166</v>
      </c>
      <c r="AU408" s="243" t="s">
        <v>81</v>
      </c>
      <c r="AV408" s="13" t="s">
        <v>79</v>
      </c>
      <c r="AW408" s="13" t="s">
        <v>33</v>
      </c>
      <c r="AX408" s="13" t="s">
        <v>72</v>
      </c>
      <c r="AY408" s="243" t="s">
        <v>154</v>
      </c>
    </row>
    <row r="409" s="13" customFormat="1">
      <c r="A409" s="13"/>
      <c r="B409" s="233"/>
      <c r="C409" s="234"/>
      <c r="D409" s="235" t="s">
        <v>166</v>
      </c>
      <c r="E409" s="236" t="s">
        <v>19</v>
      </c>
      <c r="F409" s="237" t="s">
        <v>487</v>
      </c>
      <c r="G409" s="234"/>
      <c r="H409" s="236" t="s">
        <v>19</v>
      </c>
      <c r="I409" s="238"/>
      <c r="J409" s="234"/>
      <c r="K409" s="234"/>
      <c r="L409" s="239"/>
      <c r="M409" s="240"/>
      <c r="N409" s="241"/>
      <c r="O409" s="241"/>
      <c r="P409" s="241"/>
      <c r="Q409" s="241"/>
      <c r="R409" s="241"/>
      <c r="S409" s="241"/>
      <c r="T409" s="24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3" t="s">
        <v>166</v>
      </c>
      <c r="AU409" s="243" t="s">
        <v>81</v>
      </c>
      <c r="AV409" s="13" t="s">
        <v>79</v>
      </c>
      <c r="AW409" s="13" t="s">
        <v>33</v>
      </c>
      <c r="AX409" s="13" t="s">
        <v>72</v>
      </c>
      <c r="AY409" s="243" t="s">
        <v>154</v>
      </c>
    </row>
    <row r="410" s="14" customFormat="1">
      <c r="A410" s="14"/>
      <c r="B410" s="244"/>
      <c r="C410" s="245"/>
      <c r="D410" s="235" t="s">
        <v>166</v>
      </c>
      <c r="E410" s="246" t="s">
        <v>19</v>
      </c>
      <c r="F410" s="247" t="s">
        <v>514</v>
      </c>
      <c r="G410" s="245"/>
      <c r="H410" s="248">
        <v>5.5800000000000001</v>
      </c>
      <c r="I410" s="249"/>
      <c r="J410" s="245"/>
      <c r="K410" s="245"/>
      <c r="L410" s="250"/>
      <c r="M410" s="251"/>
      <c r="N410" s="252"/>
      <c r="O410" s="252"/>
      <c r="P410" s="252"/>
      <c r="Q410" s="252"/>
      <c r="R410" s="252"/>
      <c r="S410" s="252"/>
      <c r="T410" s="25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4" t="s">
        <v>166</v>
      </c>
      <c r="AU410" s="254" t="s">
        <v>81</v>
      </c>
      <c r="AV410" s="14" t="s">
        <v>81</v>
      </c>
      <c r="AW410" s="14" t="s">
        <v>33</v>
      </c>
      <c r="AX410" s="14" t="s">
        <v>72</v>
      </c>
      <c r="AY410" s="254" t="s">
        <v>154</v>
      </c>
    </row>
    <row r="411" s="13" customFormat="1">
      <c r="A411" s="13"/>
      <c r="B411" s="233"/>
      <c r="C411" s="234"/>
      <c r="D411" s="235" t="s">
        <v>166</v>
      </c>
      <c r="E411" s="236" t="s">
        <v>19</v>
      </c>
      <c r="F411" s="237" t="s">
        <v>489</v>
      </c>
      <c r="G411" s="234"/>
      <c r="H411" s="236" t="s">
        <v>19</v>
      </c>
      <c r="I411" s="238"/>
      <c r="J411" s="234"/>
      <c r="K411" s="234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166</v>
      </c>
      <c r="AU411" s="243" t="s">
        <v>81</v>
      </c>
      <c r="AV411" s="13" t="s">
        <v>79</v>
      </c>
      <c r="AW411" s="13" t="s">
        <v>33</v>
      </c>
      <c r="AX411" s="13" t="s">
        <v>72</v>
      </c>
      <c r="AY411" s="243" t="s">
        <v>154</v>
      </c>
    </row>
    <row r="412" s="14" customFormat="1">
      <c r="A412" s="14"/>
      <c r="B412" s="244"/>
      <c r="C412" s="245"/>
      <c r="D412" s="235" t="s">
        <v>166</v>
      </c>
      <c r="E412" s="246" t="s">
        <v>19</v>
      </c>
      <c r="F412" s="247" t="s">
        <v>515</v>
      </c>
      <c r="G412" s="245"/>
      <c r="H412" s="248">
        <v>12.48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4" t="s">
        <v>166</v>
      </c>
      <c r="AU412" s="254" t="s">
        <v>81</v>
      </c>
      <c r="AV412" s="14" t="s">
        <v>81</v>
      </c>
      <c r="AW412" s="14" t="s">
        <v>33</v>
      </c>
      <c r="AX412" s="14" t="s">
        <v>72</v>
      </c>
      <c r="AY412" s="254" t="s">
        <v>154</v>
      </c>
    </row>
    <row r="413" s="13" customFormat="1">
      <c r="A413" s="13"/>
      <c r="B413" s="233"/>
      <c r="C413" s="234"/>
      <c r="D413" s="235" t="s">
        <v>166</v>
      </c>
      <c r="E413" s="236" t="s">
        <v>19</v>
      </c>
      <c r="F413" s="237" t="s">
        <v>491</v>
      </c>
      <c r="G413" s="234"/>
      <c r="H413" s="236" t="s">
        <v>19</v>
      </c>
      <c r="I413" s="238"/>
      <c r="J413" s="234"/>
      <c r="K413" s="234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166</v>
      </c>
      <c r="AU413" s="243" t="s">
        <v>81</v>
      </c>
      <c r="AV413" s="13" t="s">
        <v>79</v>
      </c>
      <c r="AW413" s="13" t="s">
        <v>33</v>
      </c>
      <c r="AX413" s="13" t="s">
        <v>72</v>
      </c>
      <c r="AY413" s="243" t="s">
        <v>154</v>
      </c>
    </row>
    <row r="414" s="14" customFormat="1">
      <c r="A414" s="14"/>
      <c r="B414" s="244"/>
      <c r="C414" s="245"/>
      <c r="D414" s="235" t="s">
        <v>166</v>
      </c>
      <c r="E414" s="246" t="s">
        <v>19</v>
      </c>
      <c r="F414" s="247" t="s">
        <v>516</v>
      </c>
      <c r="G414" s="245"/>
      <c r="H414" s="248">
        <v>3.8599999999999999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4" t="s">
        <v>166</v>
      </c>
      <c r="AU414" s="254" t="s">
        <v>81</v>
      </c>
      <c r="AV414" s="14" t="s">
        <v>81</v>
      </c>
      <c r="AW414" s="14" t="s">
        <v>33</v>
      </c>
      <c r="AX414" s="14" t="s">
        <v>72</v>
      </c>
      <c r="AY414" s="254" t="s">
        <v>154</v>
      </c>
    </row>
    <row r="415" s="13" customFormat="1">
      <c r="A415" s="13"/>
      <c r="B415" s="233"/>
      <c r="C415" s="234"/>
      <c r="D415" s="235" t="s">
        <v>166</v>
      </c>
      <c r="E415" s="236" t="s">
        <v>19</v>
      </c>
      <c r="F415" s="237" t="s">
        <v>495</v>
      </c>
      <c r="G415" s="234"/>
      <c r="H415" s="236" t="s">
        <v>19</v>
      </c>
      <c r="I415" s="238"/>
      <c r="J415" s="234"/>
      <c r="K415" s="234"/>
      <c r="L415" s="239"/>
      <c r="M415" s="240"/>
      <c r="N415" s="241"/>
      <c r="O415" s="241"/>
      <c r="P415" s="241"/>
      <c r="Q415" s="241"/>
      <c r="R415" s="241"/>
      <c r="S415" s="241"/>
      <c r="T415" s="24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3" t="s">
        <v>166</v>
      </c>
      <c r="AU415" s="243" t="s">
        <v>81</v>
      </c>
      <c r="AV415" s="13" t="s">
        <v>79</v>
      </c>
      <c r="AW415" s="13" t="s">
        <v>33</v>
      </c>
      <c r="AX415" s="13" t="s">
        <v>72</v>
      </c>
      <c r="AY415" s="243" t="s">
        <v>154</v>
      </c>
    </row>
    <row r="416" s="14" customFormat="1">
      <c r="A416" s="14"/>
      <c r="B416" s="244"/>
      <c r="C416" s="245"/>
      <c r="D416" s="235" t="s">
        <v>166</v>
      </c>
      <c r="E416" s="246" t="s">
        <v>19</v>
      </c>
      <c r="F416" s="247" t="s">
        <v>496</v>
      </c>
      <c r="G416" s="245"/>
      <c r="H416" s="248">
        <v>5.2000000000000002</v>
      </c>
      <c r="I416" s="249"/>
      <c r="J416" s="245"/>
      <c r="K416" s="245"/>
      <c r="L416" s="250"/>
      <c r="M416" s="251"/>
      <c r="N416" s="252"/>
      <c r="O416" s="252"/>
      <c r="P416" s="252"/>
      <c r="Q416" s="252"/>
      <c r="R416" s="252"/>
      <c r="S416" s="252"/>
      <c r="T416" s="25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4" t="s">
        <v>166</v>
      </c>
      <c r="AU416" s="254" t="s">
        <v>81</v>
      </c>
      <c r="AV416" s="14" t="s">
        <v>81</v>
      </c>
      <c r="AW416" s="14" t="s">
        <v>33</v>
      </c>
      <c r="AX416" s="14" t="s">
        <v>72</v>
      </c>
      <c r="AY416" s="254" t="s">
        <v>154</v>
      </c>
    </row>
    <row r="417" s="13" customFormat="1">
      <c r="A417" s="13"/>
      <c r="B417" s="233"/>
      <c r="C417" s="234"/>
      <c r="D417" s="235" t="s">
        <v>166</v>
      </c>
      <c r="E417" s="236" t="s">
        <v>19</v>
      </c>
      <c r="F417" s="237" t="s">
        <v>497</v>
      </c>
      <c r="G417" s="234"/>
      <c r="H417" s="236" t="s">
        <v>19</v>
      </c>
      <c r="I417" s="238"/>
      <c r="J417" s="234"/>
      <c r="K417" s="234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166</v>
      </c>
      <c r="AU417" s="243" t="s">
        <v>81</v>
      </c>
      <c r="AV417" s="13" t="s">
        <v>79</v>
      </c>
      <c r="AW417" s="13" t="s">
        <v>33</v>
      </c>
      <c r="AX417" s="13" t="s">
        <v>72</v>
      </c>
      <c r="AY417" s="243" t="s">
        <v>154</v>
      </c>
    </row>
    <row r="418" s="14" customFormat="1">
      <c r="A418" s="14"/>
      <c r="B418" s="244"/>
      <c r="C418" s="245"/>
      <c r="D418" s="235" t="s">
        <v>166</v>
      </c>
      <c r="E418" s="246" t="s">
        <v>19</v>
      </c>
      <c r="F418" s="247" t="s">
        <v>517</v>
      </c>
      <c r="G418" s="245"/>
      <c r="H418" s="248">
        <v>2.8799999999999999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4" t="s">
        <v>166</v>
      </c>
      <c r="AU418" s="254" t="s">
        <v>81</v>
      </c>
      <c r="AV418" s="14" t="s">
        <v>81</v>
      </c>
      <c r="AW418" s="14" t="s">
        <v>33</v>
      </c>
      <c r="AX418" s="14" t="s">
        <v>72</v>
      </c>
      <c r="AY418" s="254" t="s">
        <v>154</v>
      </c>
    </row>
    <row r="419" s="13" customFormat="1">
      <c r="A419" s="13"/>
      <c r="B419" s="233"/>
      <c r="C419" s="234"/>
      <c r="D419" s="235" t="s">
        <v>166</v>
      </c>
      <c r="E419" s="236" t="s">
        <v>19</v>
      </c>
      <c r="F419" s="237" t="s">
        <v>499</v>
      </c>
      <c r="G419" s="234"/>
      <c r="H419" s="236" t="s">
        <v>19</v>
      </c>
      <c r="I419" s="238"/>
      <c r="J419" s="234"/>
      <c r="K419" s="234"/>
      <c r="L419" s="239"/>
      <c r="M419" s="240"/>
      <c r="N419" s="241"/>
      <c r="O419" s="241"/>
      <c r="P419" s="241"/>
      <c r="Q419" s="241"/>
      <c r="R419" s="241"/>
      <c r="S419" s="241"/>
      <c r="T419" s="24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3" t="s">
        <v>166</v>
      </c>
      <c r="AU419" s="243" t="s">
        <v>81</v>
      </c>
      <c r="AV419" s="13" t="s">
        <v>79</v>
      </c>
      <c r="AW419" s="13" t="s">
        <v>33</v>
      </c>
      <c r="AX419" s="13" t="s">
        <v>72</v>
      </c>
      <c r="AY419" s="243" t="s">
        <v>154</v>
      </c>
    </row>
    <row r="420" s="14" customFormat="1">
      <c r="A420" s="14"/>
      <c r="B420" s="244"/>
      <c r="C420" s="245"/>
      <c r="D420" s="235" t="s">
        <v>166</v>
      </c>
      <c r="E420" s="246" t="s">
        <v>19</v>
      </c>
      <c r="F420" s="247" t="s">
        <v>162</v>
      </c>
      <c r="G420" s="245"/>
      <c r="H420" s="248">
        <v>4</v>
      </c>
      <c r="I420" s="249"/>
      <c r="J420" s="245"/>
      <c r="K420" s="245"/>
      <c r="L420" s="250"/>
      <c r="M420" s="251"/>
      <c r="N420" s="252"/>
      <c r="O420" s="252"/>
      <c r="P420" s="252"/>
      <c r="Q420" s="252"/>
      <c r="R420" s="252"/>
      <c r="S420" s="252"/>
      <c r="T420" s="25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4" t="s">
        <v>166</v>
      </c>
      <c r="AU420" s="254" t="s">
        <v>81</v>
      </c>
      <c r="AV420" s="14" t="s">
        <v>81</v>
      </c>
      <c r="AW420" s="14" t="s">
        <v>33</v>
      </c>
      <c r="AX420" s="14" t="s">
        <v>72</v>
      </c>
      <c r="AY420" s="254" t="s">
        <v>154</v>
      </c>
    </row>
    <row r="421" s="13" customFormat="1">
      <c r="A421" s="13"/>
      <c r="B421" s="233"/>
      <c r="C421" s="234"/>
      <c r="D421" s="235" t="s">
        <v>166</v>
      </c>
      <c r="E421" s="236" t="s">
        <v>19</v>
      </c>
      <c r="F421" s="237" t="s">
        <v>501</v>
      </c>
      <c r="G421" s="234"/>
      <c r="H421" s="236" t="s">
        <v>19</v>
      </c>
      <c r="I421" s="238"/>
      <c r="J421" s="234"/>
      <c r="K421" s="234"/>
      <c r="L421" s="239"/>
      <c r="M421" s="240"/>
      <c r="N421" s="241"/>
      <c r="O421" s="241"/>
      <c r="P421" s="241"/>
      <c r="Q421" s="241"/>
      <c r="R421" s="241"/>
      <c r="S421" s="241"/>
      <c r="T421" s="24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3" t="s">
        <v>166</v>
      </c>
      <c r="AU421" s="243" t="s">
        <v>81</v>
      </c>
      <c r="AV421" s="13" t="s">
        <v>79</v>
      </c>
      <c r="AW421" s="13" t="s">
        <v>33</v>
      </c>
      <c r="AX421" s="13" t="s">
        <v>72</v>
      </c>
      <c r="AY421" s="243" t="s">
        <v>154</v>
      </c>
    </row>
    <row r="422" s="14" customFormat="1">
      <c r="A422" s="14"/>
      <c r="B422" s="244"/>
      <c r="C422" s="245"/>
      <c r="D422" s="235" t="s">
        <v>166</v>
      </c>
      <c r="E422" s="246" t="s">
        <v>19</v>
      </c>
      <c r="F422" s="247" t="s">
        <v>518</v>
      </c>
      <c r="G422" s="245"/>
      <c r="H422" s="248">
        <v>2.52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4" t="s">
        <v>166</v>
      </c>
      <c r="AU422" s="254" t="s">
        <v>81</v>
      </c>
      <c r="AV422" s="14" t="s">
        <v>81</v>
      </c>
      <c r="AW422" s="14" t="s">
        <v>33</v>
      </c>
      <c r="AX422" s="14" t="s">
        <v>72</v>
      </c>
      <c r="AY422" s="254" t="s">
        <v>154</v>
      </c>
    </row>
    <row r="423" s="13" customFormat="1">
      <c r="A423" s="13"/>
      <c r="B423" s="233"/>
      <c r="C423" s="234"/>
      <c r="D423" s="235" t="s">
        <v>166</v>
      </c>
      <c r="E423" s="236" t="s">
        <v>19</v>
      </c>
      <c r="F423" s="237" t="s">
        <v>503</v>
      </c>
      <c r="G423" s="234"/>
      <c r="H423" s="236" t="s">
        <v>19</v>
      </c>
      <c r="I423" s="238"/>
      <c r="J423" s="234"/>
      <c r="K423" s="234"/>
      <c r="L423" s="239"/>
      <c r="M423" s="240"/>
      <c r="N423" s="241"/>
      <c r="O423" s="241"/>
      <c r="P423" s="241"/>
      <c r="Q423" s="241"/>
      <c r="R423" s="241"/>
      <c r="S423" s="241"/>
      <c r="T423" s="24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3" t="s">
        <v>166</v>
      </c>
      <c r="AU423" s="243" t="s">
        <v>81</v>
      </c>
      <c r="AV423" s="13" t="s">
        <v>79</v>
      </c>
      <c r="AW423" s="13" t="s">
        <v>33</v>
      </c>
      <c r="AX423" s="13" t="s">
        <v>72</v>
      </c>
      <c r="AY423" s="243" t="s">
        <v>154</v>
      </c>
    </row>
    <row r="424" s="14" customFormat="1">
      <c r="A424" s="14"/>
      <c r="B424" s="244"/>
      <c r="C424" s="245"/>
      <c r="D424" s="235" t="s">
        <v>166</v>
      </c>
      <c r="E424" s="246" t="s">
        <v>19</v>
      </c>
      <c r="F424" s="247" t="s">
        <v>519</v>
      </c>
      <c r="G424" s="245"/>
      <c r="H424" s="248">
        <v>0.56000000000000005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4" t="s">
        <v>166</v>
      </c>
      <c r="AU424" s="254" t="s">
        <v>81</v>
      </c>
      <c r="AV424" s="14" t="s">
        <v>81</v>
      </c>
      <c r="AW424" s="14" t="s">
        <v>33</v>
      </c>
      <c r="AX424" s="14" t="s">
        <v>72</v>
      </c>
      <c r="AY424" s="254" t="s">
        <v>154</v>
      </c>
    </row>
    <row r="425" s="15" customFormat="1">
      <c r="A425" s="15"/>
      <c r="B425" s="255"/>
      <c r="C425" s="256"/>
      <c r="D425" s="235" t="s">
        <v>166</v>
      </c>
      <c r="E425" s="257" t="s">
        <v>19</v>
      </c>
      <c r="F425" s="258" t="s">
        <v>181</v>
      </c>
      <c r="G425" s="256"/>
      <c r="H425" s="259">
        <v>37.079999999999998</v>
      </c>
      <c r="I425" s="260"/>
      <c r="J425" s="256"/>
      <c r="K425" s="256"/>
      <c r="L425" s="261"/>
      <c r="M425" s="262"/>
      <c r="N425" s="263"/>
      <c r="O425" s="263"/>
      <c r="P425" s="263"/>
      <c r="Q425" s="263"/>
      <c r="R425" s="263"/>
      <c r="S425" s="263"/>
      <c r="T425" s="264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5" t="s">
        <v>166</v>
      </c>
      <c r="AU425" s="265" t="s">
        <v>81</v>
      </c>
      <c r="AV425" s="15" t="s">
        <v>162</v>
      </c>
      <c r="AW425" s="15" t="s">
        <v>33</v>
      </c>
      <c r="AX425" s="15" t="s">
        <v>79</v>
      </c>
      <c r="AY425" s="265" t="s">
        <v>154</v>
      </c>
    </row>
    <row r="426" s="2" customFormat="1" ht="16.5" customHeight="1">
      <c r="A426" s="41"/>
      <c r="B426" s="42"/>
      <c r="C426" s="215" t="s">
        <v>520</v>
      </c>
      <c r="D426" s="215" t="s">
        <v>157</v>
      </c>
      <c r="E426" s="216" t="s">
        <v>521</v>
      </c>
      <c r="F426" s="217" t="s">
        <v>509</v>
      </c>
      <c r="G426" s="218" t="s">
        <v>160</v>
      </c>
      <c r="H426" s="219">
        <v>7.9400000000000004</v>
      </c>
      <c r="I426" s="220"/>
      <c r="J426" s="221">
        <f>ROUND(I426*H426,2)</f>
        <v>0</v>
      </c>
      <c r="K426" s="217" t="s">
        <v>19</v>
      </c>
      <c r="L426" s="47"/>
      <c r="M426" s="222" t="s">
        <v>19</v>
      </c>
      <c r="N426" s="223" t="s">
        <v>43</v>
      </c>
      <c r="O426" s="87"/>
      <c r="P426" s="224">
        <f>O426*H426</f>
        <v>0</v>
      </c>
      <c r="Q426" s="224">
        <v>0</v>
      </c>
      <c r="R426" s="224">
        <f>Q426*H426</f>
        <v>0</v>
      </c>
      <c r="S426" s="224">
        <v>0</v>
      </c>
      <c r="T426" s="225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26" t="s">
        <v>162</v>
      </c>
      <c r="AT426" s="226" t="s">
        <v>157</v>
      </c>
      <c r="AU426" s="226" t="s">
        <v>81</v>
      </c>
      <c r="AY426" s="20" t="s">
        <v>154</v>
      </c>
      <c r="BE426" s="227">
        <f>IF(N426="základní",J426,0)</f>
        <v>0</v>
      </c>
      <c r="BF426" s="227">
        <f>IF(N426="snížená",J426,0)</f>
        <v>0</v>
      </c>
      <c r="BG426" s="227">
        <f>IF(N426="zákl. přenesená",J426,0)</f>
        <v>0</v>
      </c>
      <c r="BH426" s="227">
        <f>IF(N426="sníž. přenesená",J426,0)</f>
        <v>0</v>
      </c>
      <c r="BI426" s="227">
        <f>IF(N426="nulová",J426,0)</f>
        <v>0</v>
      </c>
      <c r="BJ426" s="20" t="s">
        <v>79</v>
      </c>
      <c r="BK426" s="227">
        <f>ROUND(I426*H426,2)</f>
        <v>0</v>
      </c>
      <c r="BL426" s="20" t="s">
        <v>162</v>
      </c>
      <c r="BM426" s="226" t="s">
        <v>522</v>
      </c>
    </row>
    <row r="427" s="13" customFormat="1">
      <c r="A427" s="13"/>
      <c r="B427" s="233"/>
      <c r="C427" s="234"/>
      <c r="D427" s="235" t="s">
        <v>166</v>
      </c>
      <c r="E427" s="236" t="s">
        <v>19</v>
      </c>
      <c r="F427" s="237" t="s">
        <v>511</v>
      </c>
      <c r="G427" s="234"/>
      <c r="H427" s="236" t="s">
        <v>19</v>
      </c>
      <c r="I427" s="238"/>
      <c r="J427" s="234"/>
      <c r="K427" s="234"/>
      <c r="L427" s="239"/>
      <c r="M427" s="240"/>
      <c r="N427" s="241"/>
      <c r="O427" s="241"/>
      <c r="P427" s="241"/>
      <c r="Q427" s="241"/>
      <c r="R427" s="241"/>
      <c r="S427" s="241"/>
      <c r="T427" s="24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3" t="s">
        <v>166</v>
      </c>
      <c r="AU427" s="243" t="s">
        <v>81</v>
      </c>
      <c r="AV427" s="13" t="s">
        <v>79</v>
      </c>
      <c r="AW427" s="13" t="s">
        <v>33</v>
      </c>
      <c r="AX427" s="13" t="s">
        <v>72</v>
      </c>
      <c r="AY427" s="243" t="s">
        <v>154</v>
      </c>
    </row>
    <row r="428" s="13" customFormat="1">
      <c r="A428" s="13"/>
      <c r="B428" s="233"/>
      <c r="C428" s="234"/>
      <c r="D428" s="235" t="s">
        <v>166</v>
      </c>
      <c r="E428" s="236" t="s">
        <v>19</v>
      </c>
      <c r="F428" s="237" t="s">
        <v>512</v>
      </c>
      <c r="G428" s="234"/>
      <c r="H428" s="236" t="s">
        <v>19</v>
      </c>
      <c r="I428" s="238"/>
      <c r="J428" s="234"/>
      <c r="K428" s="234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166</v>
      </c>
      <c r="AU428" s="243" t="s">
        <v>81</v>
      </c>
      <c r="AV428" s="13" t="s">
        <v>79</v>
      </c>
      <c r="AW428" s="13" t="s">
        <v>33</v>
      </c>
      <c r="AX428" s="13" t="s">
        <v>72</v>
      </c>
      <c r="AY428" s="243" t="s">
        <v>154</v>
      </c>
    </row>
    <row r="429" s="13" customFormat="1">
      <c r="A429" s="13"/>
      <c r="B429" s="233"/>
      <c r="C429" s="234"/>
      <c r="D429" s="235" t="s">
        <v>166</v>
      </c>
      <c r="E429" s="236" t="s">
        <v>19</v>
      </c>
      <c r="F429" s="237" t="s">
        <v>513</v>
      </c>
      <c r="G429" s="234"/>
      <c r="H429" s="236" t="s">
        <v>19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166</v>
      </c>
      <c r="AU429" s="243" t="s">
        <v>81</v>
      </c>
      <c r="AV429" s="13" t="s">
        <v>79</v>
      </c>
      <c r="AW429" s="13" t="s">
        <v>33</v>
      </c>
      <c r="AX429" s="13" t="s">
        <v>72</v>
      </c>
      <c r="AY429" s="243" t="s">
        <v>154</v>
      </c>
    </row>
    <row r="430" s="13" customFormat="1">
      <c r="A430" s="13"/>
      <c r="B430" s="233"/>
      <c r="C430" s="234"/>
      <c r="D430" s="235" t="s">
        <v>166</v>
      </c>
      <c r="E430" s="236" t="s">
        <v>19</v>
      </c>
      <c r="F430" s="237" t="s">
        <v>505</v>
      </c>
      <c r="G430" s="234"/>
      <c r="H430" s="236" t="s">
        <v>19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166</v>
      </c>
      <c r="AU430" s="243" t="s">
        <v>81</v>
      </c>
      <c r="AV430" s="13" t="s">
        <v>79</v>
      </c>
      <c r="AW430" s="13" t="s">
        <v>33</v>
      </c>
      <c r="AX430" s="13" t="s">
        <v>72</v>
      </c>
      <c r="AY430" s="243" t="s">
        <v>154</v>
      </c>
    </row>
    <row r="431" s="14" customFormat="1">
      <c r="A431" s="14"/>
      <c r="B431" s="244"/>
      <c r="C431" s="245"/>
      <c r="D431" s="235" t="s">
        <v>166</v>
      </c>
      <c r="E431" s="246" t="s">
        <v>19</v>
      </c>
      <c r="F431" s="247" t="s">
        <v>523</v>
      </c>
      <c r="G431" s="245"/>
      <c r="H431" s="248">
        <v>7.9400000000000004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166</v>
      </c>
      <c r="AU431" s="254" t="s">
        <v>81</v>
      </c>
      <c r="AV431" s="14" t="s">
        <v>81</v>
      </c>
      <c r="AW431" s="14" t="s">
        <v>33</v>
      </c>
      <c r="AX431" s="14" t="s">
        <v>79</v>
      </c>
      <c r="AY431" s="254" t="s">
        <v>154</v>
      </c>
    </row>
    <row r="432" s="2" customFormat="1" ht="16.5" customHeight="1">
      <c r="A432" s="41"/>
      <c r="B432" s="42"/>
      <c r="C432" s="215" t="s">
        <v>524</v>
      </c>
      <c r="D432" s="215" t="s">
        <v>157</v>
      </c>
      <c r="E432" s="216" t="s">
        <v>525</v>
      </c>
      <c r="F432" s="217" t="s">
        <v>526</v>
      </c>
      <c r="G432" s="218" t="s">
        <v>160</v>
      </c>
      <c r="H432" s="219">
        <v>68.969999999999999</v>
      </c>
      <c r="I432" s="220"/>
      <c r="J432" s="221">
        <f>ROUND(I432*H432,2)</f>
        <v>0</v>
      </c>
      <c r="K432" s="217" t="s">
        <v>19</v>
      </c>
      <c r="L432" s="47"/>
      <c r="M432" s="222" t="s">
        <v>19</v>
      </c>
      <c r="N432" s="223" t="s">
        <v>43</v>
      </c>
      <c r="O432" s="87"/>
      <c r="P432" s="224">
        <f>O432*H432</f>
        <v>0</v>
      </c>
      <c r="Q432" s="224">
        <v>0</v>
      </c>
      <c r="R432" s="224">
        <f>Q432*H432</f>
        <v>0</v>
      </c>
      <c r="S432" s="224">
        <v>0</v>
      </c>
      <c r="T432" s="225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26" t="s">
        <v>162</v>
      </c>
      <c r="AT432" s="226" t="s">
        <v>157</v>
      </c>
      <c r="AU432" s="226" t="s">
        <v>81</v>
      </c>
      <c r="AY432" s="20" t="s">
        <v>154</v>
      </c>
      <c r="BE432" s="227">
        <f>IF(N432="základní",J432,0)</f>
        <v>0</v>
      </c>
      <c r="BF432" s="227">
        <f>IF(N432="snížená",J432,0)</f>
        <v>0</v>
      </c>
      <c r="BG432" s="227">
        <f>IF(N432="zákl. přenesená",J432,0)</f>
        <v>0</v>
      </c>
      <c r="BH432" s="227">
        <f>IF(N432="sníž. přenesená",J432,0)</f>
        <v>0</v>
      </c>
      <c r="BI432" s="227">
        <f>IF(N432="nulová",J432,0)</f>
        <v>0</v>
      </c>
      <c r="BJ432" s="20" t="s">
        <v>79</v>
      </c>
      <c r="BK432" s="227">
        <f>ROUND(I432*H432,2)</f>
        <v>0</v>
      </c>
      <c r="BL432" s="20" t="s">
        <v>162</v>
      </c>
      <c r="BM432" s="226" t="s">
        <v>527</v>
      </c>
    </row>
    <row r="433" s="13" customFormat="1">
      <c r="A433" s="13"/>
      <c r="B433" s="233"/>
      <c r="C433" s="234"/>
      <c r="D433" s="235" t="s">
        <v>166</v>
      </c>
      <c r="E433" s="236" t="s">
        <v>19</v>
      </c>
      <c r="F433" s="237" t="s">
        <v>487</v>
      </c>
      <c r="G433" s="234"/>
      <c r="H433" s="236" t="s">
        <v>19</v>
      </c>
      <c r="I433" s="238"/>
      <c r="J433" s="234"/>
      <c r="K433" s="234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166</v>
      </c>
      <c r="AU433" s="243" t="s">
        <v>81</v>
      </c>
      <c r="AV433" s="13" t="s">
        <v>79</v>
      </c>
      <c r="AW433" s="13" t="s">
        <v>33</v>
      </c>
      <c r="AX433" s="13" t="s">
        <v>72</v>
      </c>
      <c r="AY433" s="243" t="s">
        <v>154</v>
      </c>
    </row>
    <row r="434" s="14" customFormat="1">
      <c r="A434" s="14"/>
      <c r="B434" s="244"/>
      <c r="C434" s="245"/>
      <c r="D434" s="235" t="s">
        <v>166</v>
      </c>
      <c r="E434" s="246" t="s">
        <v>19</v>
      </c>
      <c r="F434" s="247" t="s">
        <v>488</v>
      </c>
      <c r="G434" s="245"/>
      <c r="H434" s="248">
        <v>9.7200000000000006</v>
      </c>
      <c r="I434" s="249"/>
      <c r="J434" s="245"/>
      <c r="K434" s="245"/>
      <c r="L434" s="250"/>
      <c r="M434" s="251"/>
      <c r="N434" s="252"/>
      <c r="O434" s="252"/>
      <c r="P434" s="252"/>
      <c r="Q434" s="252"/>
      <c r="R434" s="252"/>
      <c r="S434" s="252"/>
      <c r="T434" s="25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4" t="s">
        <v>166</v>
      </c>
      <c r="AU434" s="254" t="s">
        <v>81</v>
      </c>
      <c r="AV434" s="14" t="s">
        <v>81</v>
      </c>
      <c r="AW434" s="14" t="s">
        <v>33</v>
      </c>
      <c r="AX434" s="14" t="s">
        <v>72</v>
      </c>
      <c r="AY434" s="254" t="s">
        <v>154</v>
      </c>
    </row>
    <row r="435" s="13" customFormat="1">
      <c r="A435" s="13"/>
      <c r="B435" s="233"/>
      <c r="C435" s="234"/>
      <c r="D435" s="235" t="s">
        <v>166</v>
      </c>
      <c r="E435" s="236" t="s">
        <v>19</v>
      </c>
      <c r="F435" s="237" t="s">
        <v>489</v>
      </c>
      <c r="G435" s="234"/>
      <c r="H435" s="236" t="s">
        <v>19</v>
      </c>
      <c r="I435" s="238"/>
      <c r="J435" s="234"/>
      <c r="K435" s="234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166</v>
      </c>
      <c r="AU435" s="243" t="s">
        <v>81</v>
      </c>
      <c r="AV435" s="13" t="s">
        <v>79</v>
      </c>
      <c r="AW435" s="13" t="s">
        <v>33</v>
      </c>
      <c r="AX435" s="13" t="s">
        <v>72</v>
      </c>
      <c r="AY435" s="243" t="s">
        <v>154</v>
      </c>
    </row>
    <row r="436" s="14" customFormat="1">
      <c r="A436" s="14"/>
      <c r="B436" s="244"/>
      <c r="C436" s="245"/>
      <c r="D436" s="235" t="s">
        <v>166</v>
      </c>
      <c r="E436" s="246" t="s">
        <v>19</v>
      </c>
      <c r="F436" s="247" t="s">
        <v>490</v>
      </c>
      <c r="G436" s="245"/>
      <c r="H436" s="248">
        <v>23.260000000000002</v>
      </c>
      <c r="I436" s="249"/>
      <c r="J436" s="245"/>
      <c r="K436" s="245"/>
      <c r="L436" s="250"/>
      <c r="M436" s="251"/>
      <c r="N436" s="252"/>
      <c r="O436" s="252"/>
      <c r="P436" s="252"/>
      <c r="Q436" s="252"/>
      <c r="R436" s="252"/>
      <c r="S436" s="252"/>
      <c r="T436" s="25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4" t="s">
        <v>166</v>
      </c>
      <c r="AU436" s="254" t="s">
        <v>81</v>
      </c>
      <c r="AV436" s="14" t="s">
        <v>81</v>
      </c>
      <c r="AW436" s="14" t="s">
        <v>33</v>
      </c>
      <c r="AX436" s="14" t="s">
        <v>72</v>
      </c>
      <c r="AY436" s="254" t="s">
        <v>154</v>
      </c>
    </row>
    <row r="437" s="13" customFormat="1">
      <c r="A437" s="13"/>
      <c r="B437" s="233"/>
      <c r="C437" s="234"/>
      <c r="D437" s="235" t="s">
        <v>166</v>
      </c>
      <c r="E437" s="236" t="s">
        <v>19</v>
      </c>
      <c r="F437" s="237" t="s">
        <v>491</v>
      </c>
      <c r="G437" s="234"/>
      <c r="H437" s="236" t="s">
        <v>19</v>
      </c>
      <c r="I437" s="238"/>
      <c r="J437" s="234"/>
      <c r="K437" s="234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166</v>
      </c>
      <c r="AU437" s="243" t="s">
        <v>81</v>
      </c>
      <c r="AV437" s="13" t="s">
        <v>79</v>
      </c>
      <c r="AW437" s="13" t="s">
        <v>33</v>
      </c>
      <c r="AX437" s="13" t="s">
        <v>72</v>
      </c>
      <c r="AY437" s="243" t="s">
        <v>154</v>
      </c>
    </row>
    <row r="438" s="14" customFormat="1">
      <c r="A438" s="14"/>
      <c r="B438" s="244"/>
      <c r="C438" s="245"/>
      <c r="D438" s="235" t="s">
        <v>166</v>
      </c>
      <c r="E438" s="246" t="s">
        <v>19</v>
      </c>
      <c r="F438" s="247" t="s">
        <v>492</v>
      </c>
      <c r="G438" s="245"/>
      <c r="H438" s="248">
        <v>7.7199999999999998</v>
      </c>
      <c r="I438" s="249"/>
      <c r="J438" s="245"/>
      <c r="K438" s="245"/>
      <c r="L438" s="250"/>
      <c r="M438" s="251"/>
      <c r="N438" s="252"/>
      <c r="O438" s="252"/>
      <c r="P438" s="252"/>
      <c r="Q438" s="252"/>
      <c r="R438" s="252"/>
      <c r="S438" s="252"/>
      <c r="T438" s="25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4" t="s">
        <v>166</v>
      </c>
      <c r="AU438" s="254" t="s">
        <v>81</v>
      </c>
      <c r="AV438" s="14" t="s">
        <v>81</v>
      </c>
      <c r="AW438" s="14" t="s">
        <v>33</v>
      </c>
      <c r="AX438" s="14" t="s">
        <v>72</v>
      </c>
      <c r="AY438" s="254" t="s">
        <v>154</v>
      </c>
    </row>
    <row r="439" s="13" customFormat="1">
      <c r="A439" s="13"/>
      <c r="B439" s="233"/>
      <c r="C439" s="234"/>
      <c r="D439" s="235" t="s">
        <v>166</v>
      </c>
      <c r="E439" s="236" t="s">
        <v>19</v>
      </c>
      <c r="F439" s="237" t="s">
        <v>493</v>
      </c>
      <c r="G439" s="234"/>
      <c r="H439" s="236" t="s">
        <v>19</v>
      </c>
      <c r="I439" s="238"/>
      <c r="J439" s="234"/>
      <c r="K439" s="234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166</v>
      </c>
      <c r="AU439" s="243" t="s">
        <v>81</v>
      </c>
      <c r="AV439" s="13" t="s">
        <v>79</v>
      </c>
      <c r="AW439" s="13" t="s">
        <v>33</v>
      </c>
      <c r="AX439" s="13" t="s">
        <v>72</v>
      </c>
      <c r="AY439" s="243" t="s">
        <v>154</v>
      </c>
    </row>
    <row r="440" s="14" customFormat="1">
      <c r="A440" s="14"/>
      <c r="B440" s="244"/>
      <c r="C440" s="245"/>
      <c r="D440" s="235" t="s">
        <v>166</v>
      </c>
      <c r="E440" s="246" t="s">
        <v>19</v>
      </c>
      <c r="F440" s="247" t="s">
        <v>494</v>
      </c>
      <c r="G440" s="245"/>
      <c r="H440" s="248">
        <v>1.8999999999999999</v>
      </c>
      <c r="I440" s="249"/>
      <c r="J440" s="245"/>
      <c r="K440" s="245"/>
      <c r="L440" s="250"/>
      <c r="M440" s="251"/>
      <c r="N440" s="252"/>
      <c r="O440" s="252"/>
      <c r="P440" s="252"/>
      <c r="Q440" s="252"/>
      <c r="R440" s="252"/>
      <c r="S440" s="252"/>
      <c r="T440" s="25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4" t="s">
        <v>166</v>
      </c>
      <c r="AU440" s="254" t="s">
        <v>81</v>
      </c>
      <c r="AV440" s="14" t="s">
        <v>81</v>
      </c>
      <c r="AW440" s="14" t="s">
        <v>33</v>
      </c>
      <c r="AX440" s="14" t="s">
        <v>72</v>
      </c>
      <c r="AY440" s="254" t="s">
        <v>154</v>
      </c>
    </row>
    <row r="441" s="13" customFormat="1">
      <c r="A441" s="13"/>
      <c r="B441" s="233"/>
      <c r="C441" s="234"/>
      <c r="D441" s="235" t="s">
        <v>166</v>
      </c>
      <c r="E441" s="236" t="s">
        <v>19</v>
      </c>
      <c r="F441" s="237" t="s">
        <v>495</v>
      </c>
      <c r="G441" s="234"/>
      <c r="H441" s="236" t="s">
        <v>19</v>
      </c>
      <c r="I441" s="238"/>
      <c r="J441" s="234"/>
      <c r="K441" s="234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166</v>
      </c>
      <c r="AU441" s="243" t="s">
        <v>81</v>
      </c>
      <c r="AV441" s="13" t="s">
        <v>79</v>
      </c>
      <c r="AW441" s="13" t="s">
        <v>33</v>
      </c>
      <c r="AX441" s="13" t="s">
        <v>72</v>
      </c>
      <c r="AY441" s="243" t="s">
        <v>154</v>
      </c>
    </row>
    <row r="442" s="14" customFormat="1">
      <c r="A442" s="14"/>
      <c r="B442" s="244"/>
      <c r="C442" s="245"/>
      <c r="D442" s="235" t="s">
        <v>166</v>
      </c>
      <c r="E442" s="246" t="s">
        <v>19</v>
      </c>
      <c r="F442" s="247" t="s">
        <v>496</v>
      </c>
      <c r="G442" s="245"/>
      <c r="H442" s="248">
        <v>5.2000000000000002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4" t="s">
        <v>166</v>
      </c>
      <c r="AU442" s="254" t="s">
        <v>81</v>
      </c>
      <c r="AV442" s="14" t="s">
        <v>81</v>
      </c>
      <c r="AW442" s="14" t="s">
        <v>33</v>
      </c>
      <c r="AX442" s="14" t="s">
        <v>72</v>
      </c>
      <c r="AY442" s="254" t="s">
        <v>154</v>
      </c>
    </row>
    <row r="443" s="13" customFormat="1">
      <c r="A443" s="13"/>
      <c r="B443" s="233"/>
      <c r="C443" s="234"/>
      <c r="D443" s="235" t="s">
        <v>166</v>
      </c>
      <c r="E443" s="236" t="s">
        <v>19</v>
      </c>
      <c r="F443" s="237" t="s">
        <v>497</v>
      </c>
      <c r="G443" s="234"/>
      <c r="H443" s="236" t="s">
        <v>19</v>
      </c>
      <c r="I443" s="238"/>
      <c r="J443" s="234"/>
      <c r="K443" s="234"/>
      <c r="L443" s="239"/>
      <c r="M443" s="240"/>
      <c r="N443" s="241"/>
      <c r="O443" s="241"/>
      <c r="P443" s="241"/>
      <c r="Q443" s="241"/>
      <c r="R443" s="241"/>
      <c r="S443" s="241"/>
      <c r="T443" s="24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3" t="s">
        <v>166</v>
      </c>
      <c r="AU443" s="243" t="s">
        <v>81</v>
      </c>
      <c r="AV443" s="13" t="s">
        <v>79</v>
      </c>
      <c r="AW443" s="13" t="s">
        <v>33</v>
      </c>
      <c r="AX443" s="13" t="s">
        <v>72</v>
      </c>
      <c r="AY443" s="243" t="s">
        <v>154</v>
      </c>
    </row>
    <row r="444" s="14" customFormat="1">
      <c r="A444" s="14"/>
      <c r="B444" s="244"/>
      <c r="C444" s="245"/>
      <c r="D444" s="235" t="s">
        <v>166</v>
      </c>
      <c r="E444" s="246" t="s">
        <v>19</v>
      </c>
      <c r="F444" s="247" t="s">
        <v>498</v>
      </c>
      <c r="G444" s="245"/>
      <c r="H444" s="248">
        <v>4.7199999999999998</v>
      </c>
      <c r="I444" s="249"/>
      <c r="J444" s="245"/>
      <c r="K444" s="245"/>
      <c r="L444" s="250"/>
      <c r="M444" s="251"/>
      <c r="N444" s="252"/>
      <c r="O444" s="252"/>
      <c r="P444" s="252"/>
      <c r="Q444" s="252"/>
      <c r="R444" s="252"/>
      <c r="S444" s="252"/>
      <c r="T444" s="25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4" t="s">
        <v>166</v>
      </c>
      <c r="AU444" s="254" t="s">
        <v>81</v>
      </c>
      <c r="AV444" s="14" t="s">
        <v>81</v>
      </c>
      <c r="AW444" s="14" t="s">
        <v>33</v>
      </c>
      <c r="AX444" s="14" t="s">
        <v>72</v>
      </c>
      <c r="AY444" s="254" t="s">
        <v>154</v>
      </c>
    </row>
    <row r="445" s="13" customFormat="1">
      <c r="A445" s="13"/>
      <c r="B445" s="233"/>
      <c r="C445" s="234"/>
      <c r="D445" s="235" t="s">
        <v>166</v>
      </c>
      <c r="E445" s="236" t="s">
        <v>19</v>
      </c>
      <c r="F445" s="237" t="s">
        <v>501</v>
      </c>
      <c r="G445" s="234"/>
      <c r="H445" s="236" t="s">
        <v>19</v>
      </c>
      <c r="I445" s="238"/>
      <c r="J445" s="234"/>
      <c r="K445" s="234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166</v>
      </c>
      <c r="AU445" s="243" t="s">
        <v>81</v>
      </c>
      <c r="AV445" s="13" t="s">
        <v>79</v>
      </c>
      <c r="AW445" s="13" t="s">
        <v>33</v>
      </c>
      <c r="AX445" s="13" t="s">
        <v>72</v>
      </c>
      <c r="AY445" s="243" t="s">
        <v>154</v>
      </c>
    </row>
    <row r="446" s="14" customFormat="1">
      <c r="A446" s="14"/>
      <c r="B446" s="244"/>
      <c r="C446" s="245"/>
      <c r="D446" s="235" t="s">
        <v>166</v>
      </c>
      <c r="E446" s="246" t="s">
        <v>19</v>
      </c>
      <c r="F446" s="247" t="s">
        <v>502</v>
      </c>
      <c r="G446" s="245"/>
      <c r="H446" s="248">
        <v>4.6100000000000003</v>
      </c>
      <c r="I446" s="249"/>
      <c r="J446" s="245"/>
      <c r="K446" s="245"/>
      <c r="L446" s="250"/>
      <c r="M446" s="251"/>
      <c r="N446" s="252"/>
      <c r="O446" s="252"/>
      <c r="P446" s="252"/>
      <c r="Q446" s="252"/>
      <c r="R446" s="252"/>
      <c r="S446" s="252"/>
      <c r="T446" s="25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4" t="s">
        <v>166</v>
      </c>
      <c r="AU446" s="254" t="s">
        <v>81</v>
      </c>
      <c r="AV446" s="14" t="s">
        <v>81</v>
      </c>
      <c r="AW446" s="14" t="s">
        <v>33</v>
      </c>
      <c r="AX446" s="14" t="s">
        <v>72</v>
      </c>
      <c r="AY446" s="254" t="s">
        <v>154</v>
      </c>
    </row>
    <row r="447" s="13" customFormat="1">
      <c r="A447" s="13"/>
      <c r="B447" s="233"/>
      <c r="C447" s="234"/>
      <c r="D447" s="235" t="s">
        <v>166</v>
      </c>
      <c r="E447" s="236" t="s">
        <v>19</v>
      </c>
      <c r="F447" s="237" t="s">
        <v>503</v>
      </c>
      <c r="G447" s="234"/>
      <c r="H447" s="236" t="s">
        <v>19</v>
      </c>
      <c r="I447" s="238"/>
      <c r="J447" s="234"/>
      <c r="K447" s="234"/>
      <c r="L447" s="239"/>
      <c r="M447" s="240"/>
      <c r="N447" s="241"/>
      <c r="O447" s="241"/>
      <c r="P447" s="241"/>
      <c r="Q447" s="241"/>
      <c r="R447" s="241"/>
      <c r="S447" s="241"/>
      <c r="T447" s="24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3" t="s">
        <v>166</v>
      </c>
      <c r="AU447" s="243" t="s">
        <v>81</v>
      </c>
      <c r="AV447" s="13" t="s">
        <v>79</v>
      </c>
      <c r="AW447" s="13" t="s">
        <v>33</v>
      </c>
      <c r="AX447" s="13" t="s">
        <v>72</v>
      </c>
      <c r="AY447" s="243" t="s">
        <v>154</v>
      </c>
    </row>
    <row r="448" s="14" customFormat="1">
      <c r="A448" s="14"/>
      <c r="B448" s="244"/>
      <c r="C448" s="245"/>
      <c r="D448" s="235" t="s">
        <v>166</v>
      </c>
      <c r="E448" s="246" t="s">
        <v>19</v>
      </c>
      <c r="F448" s="247" t="s">
        <v>504</v>
      </c>
      <c r="G448" s="245"/>
      <c r="H448" s="248">
        <v>1.6299999999999999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4" t="s">
        <v>166</v>
      </c>
      <c r="AU448" s="254" t="s">
        <v>81</v>
      </c>
      <c r="AV448" s="14" t="s">
        <v>81</v>
      </c>
      <c r="AW448" s="14" t="s">
        <v>33</v>
      </c>
      <c r="AX448" s="14" t="s">
        <v>72</v>
      </c>
      <c r="AY448" s="254" t="s">
        <v>154</v>
      </c>
    </row>
    <row r="449" s="13" customFormat="1">
      <c r="A449" s="13"/>
      <c r="B449" s="233"/>
      <c r="C449" s="234"/>
      <c r="D449" s="235" t="s">
        <v>166</v>
      </c>
      <c r="E449" s="236" t="s">
        <v>19</v>
      </c>
      <c r="F449" s="237" t="s">
        <v>505</v>
      </c>
      <c r="G449" s="234"/>
      <c r="H449" s="236" t="s">
        <v>19</v>
      </c>
      <c r="I449" s="238"/>
      <c r="J449" s="234"/>
      <c r="K449" s="234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166</v>
      </c>
      <c r="AU449" s="243" t="s">
        <v>81</v>
      </c>
      <c r="AV449" s="13" t="s">
        <v>79</v>
      </c>
      <c r="AW449" s="13" t="s">
        <v>33</v>
      </c>
      <c r="AX449" s="13" t="s">
        <v>72</v>
      </c>
      <c r="AY449" s="243" t="s">
        <v>154</v>
      </c>
    </row>
    <row r="450" s="14" customFormat="1">
      <c r="A450" s="14"/>
      <c r="B450" s="244"/>
      <c r="C450" s="245"/>
      <c r="D450" s="235" t="s">
        <v>166</v>
      </c>
      <c r="E450" s="246" t="s">
        <v>19</v>
      </c>
      <c r="F450" s="247" t="s">
        <v>506</v>
      </c>
      <c r="G450" s="245"/>
      <c r="H450" s="248">
        <v>10.210000000000001</v>
      </c>
      <c r="I450" s="249"/>
      <c r="J450" s="245"/>
      <c r="K450" s="245"/>
      <c r="L450" s="250"/>
      <c r="M450" s="251"/>
      <c r="N450" s="252"/>
      <c r="O450" s="252"/>
      <c r="P450" s="252"/>
      <c r="Q450" s="252"/>
      <c r="R450" s="252"/>
      <c r="S450" s="252"/>
      <c r="T450" s="25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4" t="s">
        <v>166</v>
      </c>
      <c r="AU450" s="254" t="s">
        <v>81</v>
      </c>
      <c r="AV450" s="14" t="s">
        <v>81</v>
      </c>
      <c r="AW450" s="14" t="s">
        <v>33</v>
      </c>
      <c r="AX450" s="14" t="s">
        <v>72</v>
      </c>
      <c r="AY450" s="254" t="s">
        <v>154</v>
      </c>
    </row>
    <row r="451" s="15" customFormat="1">
      <c r="A451" s="15"/>
      <c r="B451" s="255"/>
      <c r="C451" s="256"/>
      <c r="D451" s="235" t="s">
        <v>166</v>
      </c>
      <c r="E451" s="257" t="s">
        <v>19</v>
      </c>
      <c r="F451" s="258" t="s">
        <v>181</v>
      </c>
      <c r="G451" s="256"/>
      <c r="H451" s="259">
        <v>68.969999999999999</v>
      </c>
      <c r="I451" s="260"/>
      <c r="J451" s="256"/>
      <c r="K451" s="256"/>
      <c r="L451" s="261"/>
      <c r="M451" s="262"/>
      <c r="N451" s="263"/>
      <c r="O451" s="263"/>
      <c r="P451" s="263"/>
      <c r="Q451" s="263"/>
      <c r="R451" s="263"/>
      <c r="S451" s="263"/>
      <c r="T451" s="264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5" t="s">
        <v>166</v>
      </c>
      <c r="AU451" s="265" t="s">
        <v>81</v>
      </c>
      <c r="AV451" s="15" t="s">
        <v>162</v>
      </c>
      <c r="AW451" s="15" t="s">
        <v>33</v>
      </c>
      <c r="AX451" s="15" t="s">
        <v>79</v>
      </c>
      <c r="AY451" s="265" t="s">
        <v>154</v>
      </c>
    </row>
    <row r="452" s="2" customFormat="1" ht="16.5" customHeight="1">
      <c r="A452" s="41"/>
      <c r="B452" s="42"/>
      <c r="C452" s="215" t="s">
        <v>528</v>
      </c>
      <c r="D452" s="215" t="s">
        <v>157</v>
      </c>
      <c r="E452" s="216" t="s">
        <v>529</v>
      </c>
      <c r="F452" s="217" t="s">
        <v>530</v>
      </c>
      <c r="G452" s="218" t="s">
        <v>160</v>
      </c>
      <c r="H452" s="219">
        <v>68.969999999999999</v>
      </c>
      <c r="I452" s="220"/>
      <c r="J452" s="221">
        <f>ROUND(I452*H452,2)</f>
        <v>0</v>
      </c>
      <c r="K452" s="217" t="s">
        <v>19</v>
      </c>
      <c r="L452" s="47"/>
      <c r="M452" s="222" t="s">
        <v>19</v>
      </c>
      <c r="N452" s="223" t="s">
        <v>43</v>
      </c>
      <c r="O452" s="87"/>
      <c r="P452" s="224">
        <f>O452*H452</f>
        <v>0</v>
      </c>
      <c r="Q452" s="224">
        <v>0</v>
      </c>
      <c r="R452" s="224">
        <f>Q452*H452</f>
        <v>0</v>
      </c>
      <c r="S452" s="224">
        <v>0</v>
      </c>
      <c r="T452" s="225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26" t="s">
        <v>162</v>
      </c>
      <c r="AT452" s="226" t="s">
        <v>157</v>
      </c>
      <c r="AU452" s="226" t="s">
        <v>81</v>
      </c>
      <c r="AY452" s="20" t="s">
        <v>154</v>
      </c>
      <c r="BE452" s="227">
        <f>IF(N452="základní",J452,0)</f>
        <v>0</v>
      </c>
      <c r="BF452" s="227">
        <f>IF(N452="snížená",J452,0)</f>
        <v>0</v>
      </c>
      <c r="BG452" s="227">
        <f>IF(N452="zákl. přenesená",J452,0)</f>
        <v>0</v>
      </c>
      <c r="BH452" s="227">
        <f>IF(N452="sníž. přenesená",J452,0)</f>
        <v>0</v>
      </c>
      <c r="BI452" s="227">
        <f>IF(N452="nulová",J452,0)</f>
        <v>0</v>
      </c>
      <c r="BJ452" s="20" t="s">
        <v>79</v>
      </c>
      <c r="BK452" s="227">
        <f>ROUND(I452*H452,2)</f>
        <v>0</v>
      </c>
      <c r="BL452" s="20" t="s">
        <v>162</v>
      </c>
      <c r="BM452" s="226" t="s">
        <v>531</v>
      </c>
    </row>
    <row r="453" s="13" customFormat="1">
      <c r="A453" s="13"/>
      <c r="B453" s="233"/>
      <c r="C453" s="234"/>
      <c r="D453" s="235" t="s">
        <v>166</v>
      </c>
      <c r="E453" s="236" t="s">
        <v>19</v>
      </c>
      <c r="F453" s="237" t="s">
        <v>487</v>
      </c>
      <c r="G453" s="234"/>
      <c r="H453" s="236" t="s">
        <v>19</v>
      </c>
      <c r="I453" s="238"/>
      <c r="J453" s="234"/>
      <c r="K453" s="234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166</v>
      </c>
      <c r="AU453" s="243" t="s">
        <v>81</v>
      </c>
      <c r="AV453" s="13" t="s">
        <v>79</v>
      </c>
      <c r="AW453" s="13" t="s">
        <v>33</v>
      </c>
      <c r="AX453" s="13" t="s">
        <v>72</v>
      </c>
      <c r="AY453" s="243" t="s">
        <v>154</v>
      </c>
    </row>
    <row r="454" s="14" customFormat="1">
      <c r="A454" s="14"/>
      <c r="B454" s="244"/>
      <c r="C454" s="245"/>
      <c r="D454" s="235" t="s">
        <v>166</v>
      </c>
      <c r="E454" s="246" t="s">
        <v>19</v>
      </c>
      <c r="F454" s="247" t="s">
        <v>488</v>
      </c>
      <c r="G454" s="245"/>
      <c r="H454" s="248">
        <v>9.7200000000000006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4" t="s">
        <v>166</v>
      </c>
      <c r="AU454" s="254" t="s">
        <v>81</v>
      </c>
      <c r="AV454" s="14" t="s">
        <v>81</v>
      </c>
      <c r="AW454" s="14" t="s">
        <v>33</v>
      </c>
      <c r="AX454" s="14" t="s">
        <v>72</v>
      </c>
      <c r="AY454" s="254" t="s">
        <v>154</v>
      </c>
    </row>
    <row r="455" s="13" customFormat="1">
      <c r="A455" s="13"/>
      <c r="B455" s="233"/>
      <c r="C455" s="234"/>
      <c r="D455" s="235" t="s">
        <v>166</v>
      </c>
      <c r="E455" s="236" t="s">
        <v>19</v>
      </c>
      <c r="F455" s="237" t="s">
        <v>489</v>
      </c>
      <c r="G455" s="234"/>
      <c r="H455" s="236" t="s">
        <v>19</v>
      </c>
      <c r="I455" s="238"/>
      <c r="J455" s="234"/>
      <c r="K455" s="234"/>
      <c r="L455" s="239"/>
      <c r="M455" s="240"/>
      <c r="N455" s="241"/>
      <c r="O455" s="241"/>
      <c r="P455" s="241"/>
      <c r="Q455" s="241"/>
      <c r="R455" s="241"/>
      <c r="S455" s="241"/>
      <c r="T455" s="24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3" t="s">
        <v>166</v>
      </c>
      <c r="AU455" s="243" t="s">
        <v>81</v>
      </c>
      <c r="AV455" s="13" t="s">
        <v>79</v>
      </c>
      <c r="AW455" s="13" t="s">
        <v>33</v>
      </c>
      <c r="AX455" s="13" t="s">
        <v>72</v>
      </c>
      <c r="AY455" s="243" t="s">
        <v>154</v>
      </c>
    </row>
    <row r="456" s="14" customFormat="1">
      <c r="A456" s="14"/>
      <c r="B456" s="244"/>
      <c r="C456" s="245"/>
      <c r="D456" s="235" t="s">
        <v>166</v>
      </c>
      <c r="E456" s="246" t="s">
        <v>19</v>
      </c>
      <c r="F456" s="247" t="s">
        <v>490</v>
      </c>
      <c r="G456" s="245"/>
      <c r="H456" s="248">
        <v>23.260000000000002</v>
      </c>
      <c r="I456" s="249"/>
      <c r="J456" s="245"/>
      <c r="K456" s="245"/>
      <c r="L456" s="250"/>
      <c r="M456" s="251"/>
      <c r="N456" s="252"/>
      <c r="O456" s="252"/>
      <c r="P456" s="252"/>
      <c r="Q456" s="252"/>
      <c r="R456" s="252"/>
      <c r="S456" s="252"/>
      <c r="T456" s="25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4" t="s">
        <v>166</v>
      </c>
      <c r="AU456" s="254" t="s">
        <v>81</v>
      </c>
      <c r="AV456" s="14" t="s">
        <v>81</v>
      </c>
      <c r="AW456" s="14" t="s">
        <v>33</v>
      </c>
      <c r="AX456" s="14" t="s">
        <v>72</v>
      </c>
      <c r="AY456" s="254" t="s">
        <v>154</v>
      </c>
    </row>
    <row r="457" s="13" customFormat="1">
      <c r="A457" s="13"/>
      <c r="B457" s="233"/>
      <c r="C457" s="234"/>
      <c r="D457" s="235" t="s">
        <v>166</v>
      </c>
      <c r="E457" s="236" t="s">
        <v>19</v>
      </c>
      <c r="F457" s="237" t="s">
        <v>491</v>
      </c>
      <c r="G457" s="234"/>
      <c r="H457" s="236" t="s">
        <v>19</v>
      </c>
      <c r="I457" s="238"/>
      <c r="J457" s="234"/>
      <c r="K457" s="234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166</v>
      </c>
      <c r="AU457" s="243" t="s">
        <v>81</v>
      </c>
      <c r="AV457" s="13" t="s">
        <v>79</v>
      </c>
      <c r="AW457" s="13" t="s">
        <v>33</v>
      </c>
      <c r="AX457" s="13" t="s">
        <v>72</v>
      </c>
      <c r="AY457" s="243" t="s">
        <v>154</v>
      </c>
    </row>
    <row r="458" s="14" customFormat="1">
      <c r="A458" s="14"/>
      <c r="B458" s="244"/>
      <c r="C458" s="245"/>
      <c r="D458" s="235" t="s">
        <v>166</v>
      </c>
      <c r="E458" s="246" t="s">
        <v>19</v>
      </c>
      <c r="F458" s="247" t="s">
        <v>492</v>
      </c>
      <c r="G458" s="245"/>
      <c r="H458" s="248">
        <v>7.7199999999999998</v>
      </c>
      <c r="I458" s="249"/>
      <c r="J458" s="245"/>
      <c r="K458" s="245"/>
      <c r="L458" s="250"/>
      <c r="M458" s="251"/>
      <c r="N458" s="252"/>
      <c r="O458" s="252"/>
      <c r="P458" s="252"/>
      <c r="Q458" s="252"/>
      <c r="R458" s="252"/>
      <c r="S458" s="252"/>
      <c r="T458" s="25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4" t="s">
        <v>166</v>
      </c>
      <c r="AU458" s="254" t="s">
        <v>81</v>
      </c>
      <c r="AV458" s="14" t="s">
        <v>81</v>
      </c>
      <c r="AW458" s="14" t="s">
        <v>33</v>
      </c>
      <c r="AX458" s="14" t="s">
        <v>72</v>
      </c>
      <c r="AY458" s="254" t="s">
        <v>154</v>
      </c>
    </row>
    <row r="459" s="13" customFormat="1">
      <c r="A459" s="13"/>
      <c r="B459" s="233"/>
      <c r="C459" s="234"/>
      <c r="D459" s="235" t="s">
        <v>166</v>
      </c>
      <c r="E459" s="236" t="s">
        <v>19</v>
      </c>
      <c r="F459" s="237" t="s">
        <v>493</v>
      </c>
      <c r="G459" s="234"/>
      <c r="H459" s="236" t="s">
        <v>19</v>
      </c>
      <c r="I459" s="238"/>
      <c r="J459" s="234"/>
      <c r="K459" s="234"/>
      <c r="L459" s="239"/>
      <c r="M459" s="240"/>
      <c r="N459" s="241"/>
      <c r="O459" s="241"/>
      <c r="P459" s="241"/>
      <c r="Q459" s="241"/>
      <c r="R459" s="241"/>
      <c r="S459" s="241"/>
      <c r="T459" s="24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166</v>
      </c>
      <c r="AU459" s="243" t="s">
        <v>81</v>
      </c>
      <c r="AV459" s="13" t="s">
        <v>79</v>
      </c>
      <c r="AW459" s="13" t="s">
        <v>33</v>
      </c>
      <c r="AX459" s="13" t="s">
        <v>72</v>
      </c>
      <c r="AY459" s="243" t="s">
        <v>154</v>
      </c>
    </row>
    <row r="460" s="14" customFormat="1">
      <c r="A460" s="14"/>
      <c r="B460" s="244"/>
      <c r="C460" s="245"/>
      <c r="D460" s="235" t="s">
        <v>166</v>
      </c>
      <c r="E460" s="246" t="s">
        <v>19</v>
      </c>
      <c r="F460" s="247" t="s">
        <v>494</v>
      </c>
      <c r="G460" s="245"/>
      <c r="H460" s="248">
        <v>1.8999999999999999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4" t="s">
        <v>166</v>
      </c>
      <c r="AU460" s="254" t="s">
        <v>81</v>
      </c>
      <c r="AV460" s="14" t="s">
        <v>81</v>
      </c>
      <c r="AW460" s="14" t="s">
        <v>33</v>
      </c>
      <c r="AX460" s="14" t="s">
        <v>72</v>
      </c>
      <c r="AY460" s="254" t="s">
        <v>154</v>
      </c>
    </row>
    <row r="461" s="13" customFormat="1">
      <c r="A461" s="13"/>
      <c r="B461" s="233"/>
      <c r="C461" s="234"/>
      <c r="D461" s="235" t="s">
        <v>166</v>
      </c>
      <c r="E461" s="236" t="s">
        <v>19</v>
      </c>
      <c r="F461" s="237" t="s">
        <v>495</v>
      </c>
      <c r="G461" s="234"/>
      <c r="H461" s="236" t="s">
        <v>19</v>
      </c>
      <c r="I461" s="238"/>
      <c r="J461" s="234"/>
      <c r="K461" s="234"/>
      <c r="L461" s="239"/>
      <c r="M461" s="240"/>
      <c r="N461" s="241"/>
      <c r="O461" s="241"/>
      <c r="P461" s="241"/>
      <c r="Q461" s="241"/>
      <c r="R461" s="241"/>
      <c r="S461" s="241"/>
      <c r="T461" s="24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3" t="s">
        <v>166</v>
      </c>
      <c r="AU461" s="243" t="s">
        <v>81</v>
      </c>
      <c r="AV461" s="13" t="s">
        <v>79</v>
      </c>
      <c r="AW461" s="13" t="s">
        <v>33</v>
      </c>
      <c r="AX461" s="13" t="s">
        <v>72</v>
      </c>
      <c r="AY461" s="243" t="s">
        <v>154</v>
      </c>
    </row>
    <row r="462" s="14" customFormat="1">
      <c r="A462" s="14"/>
      <c r="B462" s="244"/>
      <c r="C462" s="245"/>
      <c r="D462" s="235" t="s">
        <v>166</v>
      </c>
      <c r="E462" s="246" t="s">
        <v>19</v>
      </c>
      <c r="F462" s="247" t="s">
        <v>496</v>
      </c>
      <c r="G462" s="245"/>
      <c r="H462" s="248">
        <v>5.2000000000000002</v>
      </c>
      <c r="I462" s="249"/>
      <c r="J462" s="245"/>
      <c r="K462" s="245"/>
      <c r="L462" s="250"/>
      <c r="M462" s="251"/>
      <c r="N462" s="252"/>
      <c r="O462" s="252"/>
      <c r="P462" s="252"/>
      <c r="Q462" s="252"/>
      <c r="R462" s="252"/>
      <c r="S462" s="252"/>
      <c r="T462" s="25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4" t="s">
        <v>166</v>
      </c>
      <c r="AU462" s="254" t="s">
        <v>81</v>
      </c>
      <c r="AV462" s="14" t="s">
        <v>81</v>
      </c>
      <c r="AW462" s="14" t="s">
        <v>33</v>
      </c>
      <c r="AX462" s="14" t="s">
        <v>72</v>
      </c>
      <c r="AY462" s="254" t="s">
        <v>154</v>
      </c>
    </row>
    <row r="463" s="13" customFormat="1">
      <c r="A463" s="13"/>
      <c r="B463" s="233"/>
      <c r="C463" s="234"/>
      <c r="D463" s="235" t="s">
        <v>166</v>
      </c>
      <c r="E463" s="236" t="s">
        <v>19</v>
      </c>
      <c r="F463" s="237" t="s">
        <v>497</v>
      </c>
      <c r="G463" s="234"/>
      <c r="H463" s="236" t="s">
        <v>19</v>
      </c>
      <c r="I463" s="238"/>
      <c r="J463" s="234"/>
      <c r="K463" s="234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166</v>
      </c>
      <c r="AU463" s="243" t="s">
        <v>81</v>
      </c>
      <c r="AV463" s="13" t="s">
        <v>79</v>
      </c>
      <c r="AW463" s="13" t="s">
        <v>33</v>
      </c>
      <c r="AX463" s="13" t="s">
        <v>72</v>
      </c>
      <c r="AY463" s="243" t="s">
        <v>154</v>
      </c>
    </row>
    <row r="464" s="14" customFormat="1">
      <c r="A464" s="14"/>
      <c r="B464" s="244"/>
      <c r="C464" s="245"/>
      <c r="D464" s="235" t="s">
        <v>166</v>
      </c>
      <c r="E464" s="246" t="s">
        <v>19</v>
      </c>
      <c r="F464" s="247" t="s">
        <v>498</v>
      </c>
      <c r="G464" s="245"/>
      <c r="H464" s="248">
        <v>4.7199999999999998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4" t="s">
        <v>166</v>
      </c>
      <c r="AU464" s="254" t="s">
        <v>81</v>
      </c>
      <c r="AV464" s="14" t="s">
        <v>81</v>
      </c>
      <c r="AW464" s="14" t="s">
        <v>33</v>
      </c>
      <c r="AX464" s="14" t="s">
        <v>72</v>
      </c>
      <c r="AY464" s="254" t="s">
        <v>154</v>
      </c>
    </row>
    <row r="465" s="13" customFormat="1">
      <c r="A465" s="13"/>
      <c r="B465" s="233"/>
      <c r="C465" s="234"/>
      <c r="D465" s="235" t="s">
        <v>166</v>
      </c>
      <c r="E465" s="236" t="s">
        <v>19</v>
      </c>
      <c r="F465" s="237" t="s">
        <v>501</v>
      </c>
      <c r="G465" s="234"/>
      <c r="H465" s="236" t="s">
        <v>19</v>
      </c>
      <c r="I465" s="238"/>
      <c r="J465" s="234"/>
      <c r="K465" s="234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166</v>
      </c>
      <c r="AU465" s="243" t="s">
        <v>81</v>
      </c>
      <c r="AV465" s="13" t="s">
        <v>79</v>
      </c>
      <c r="AW465" s="13" t="s">
        <v>33</v>
      </c>
      <c r="AX465" s="13" t="s">
        <v>72</v>
      </c>
      <c r="AY465" s="243" t="s">
        <v>154</v>
      </c>
    </row>
    <row r="466" s="14" customFormat="1">
      <c r="A466" s="14"/>
      <c r="B466" s="244"/>
      <c r="C466" s="245"/>
      <c r="D466" s="235" t="s">
        <v>166</v>
      </c>
      <c r="E466" s="246" t="s">
        <v>19</v>
      </c>
      <c r="F466" s="247" t="s">
        <v>502</v>
      </c>
      <c r="G466" s="245"/>
      <c r="H466" s="248">
        <v>4.6100000000000003</v>
      </c>
      <c r="I466" s="249"/>
      <c r="J466" s="245"/>
      <c r="K466" s="245"/>
      <c r="L466" s="250"/>
      <c r="M466" s="251"/>
      <c r="N466" s="252"/>
      <c r="O466" s="252"/>
      <c r="P466" s="252"/>
      <c r="Q466" s="252"/>
      <c r="R466" s="252"/>
      <c r="S466" s="252"/>
      <c r="T466" s="25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4" t="s">
        <v>166</v>
      </c>
      <c r="AU466" s="254" t="s">
        <v>81</v>
      </c>
      <c r="AV466" s="14" t="s">
        <v>81</v>
      </c>
      <c r="AW466" s="14" t="s">
        <v>33</v>
      </c>
      <c r="AX466" s="14" t="s">
        <v>72</v>
      </c>
      <c r="AY466" s="254" t="s">
        <v>154</v>
      </c>
    </row>
    <row r="467" s="13" customFormat="1">
      <c r="A467" s="13"/>
      <c r="B467" s="233"/>
      <c r="C467" s="234"/>
      <c r="D467" s="235" t="s">
        <v>166</v>
      </c>
      <c r="E467" s="236" t="s">
        <v>19</v>
      </c>
      <c r="F467" s="237" t="s">
        <v>503</v>
      </c>
      <c r="G467" s="234"/>
      <c r="H467" s="236" t="s">
        <v>19</v>
      </c>
      <c r="I467" s="238"/>
      <c r="J467" s="234"/>
      <c r="K467" s="234"/>
      <c r="L467" s="239"/>
      <c r="M467" s="240"/>
      <c r="N467" s="241"/>
      <c r="O467" s="241"/>
      <c r="P467" s="241"/>
      <c r="Q467" s="241"/>
      <c r="R467" s="241"/>
      <c r="S467" s="241"/>
      <c r="T467" s="24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3" t="s">
        <v>166</v>
      </c>
      <c r="AU467" s="243" t="s">
        <v>81</v>
      </c>
      <c r="AV467" s="13" t="s">
        <v>79</v>
      </c>
      <c r="AW467" s="13" t="s">
        <v>33</v>
      </c>
      <c r="AX467" s="13" t="s">
        <v>72</v>
      </c>
      <c r="AY467" s="243" t="s">
        <v>154</v>
      </c>
    </row>
    <row r="468" s="14" customFormat="1">
      <c r="A468" s="14"/>
      <c r="B468" s="244"/>
      <c r="C468" s="245"/>
      <c r="D468" s="235" t="s">
        <v>166</v>
      </c>
      <c r="E468" s="246" t="s">
        <v>19</v>
      </c>
      <c r="F468" s="247" t="s">
        <v>504</v>
      </c>
      <c r="G468" s="245"/>
      <c r="H468" s="248">
        <v>1.6299999999999999</v>
      </c>
      <c r="I468" s="249"/>
      <c r="J468" s="245"/>
      <c r="K468" s="245"/>
      <c r="L468" s="250"/>
      <c r="M468" s="251"/>
      <c r="N468" s="252"/>
      <c r="O468" s="252"/>
      <c r="P468" s="252"/>
      <c r="Q468" s="252"/>
      <c r="R468" s="252"/>
      <c r="S468" s="252"/>
      <c r="T468" s="25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4" t="s">
        <v>166</v>
      </c>
      <c r="AU468" s="254" t="s">
        <v>81</v>
      </c>
      <c r="AV468" s="14" t="s">
        <v>81</v>
      </c>
      <c r="AW468" s="14" t="s">
        <v>33</v>
      </c>
      <c r="AX468" s="14" t="s">
        <v>72</v>
      </c>
      <c r="AY468" s="254" t="s">
        <v>154</v>
      </c>
    </row>
    <row r="469" s="13" customFormat="1">
      <c r="A469" s="13"/>
      <c r="B469" s="233"/>
      <c r="C469" s="234"/>
      <c r="D469" s="235" t="s">
        <v>166</v>
      </c>
      <c r="E469" s="236" t="s">
        <v>19</v>
      </c>
      <c r="F469" s="237" t="s">
        <v>505</v>
      </c>
      <c r="G469" s="234"/>
      <c r="H469" s="236" t="s">
        <v>19</v>
      </c>
      <c r="I469" s="238"/>
      <c r="J469" s="234"/>
      <c r="K469" s="234"/>
      <c r="L469" s="239"/>
      <c r="M469" s="240"/>
      <c r="N469" s="241"/>
      <c r="O469" s="241"/>
      <c r="P469" s="241"/>
      <c r="Q469" s="241"/>
      <c r="R469" s="241"/>
      <c r="S469" s="241"/>
      <c r="T469" s="24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3" t="s">
        <v>166</v>
      </c>
      <c r="AU469" s="243" t="s">
        <v>81</v>
      </c>
      <c r="AV469" s="13" t="s">
        <v>79</v>
      </c>
      <c r="AW469" s="13" t="s">
        <v>33</v>
      </c>
      <c r="AX469" s="13" t="s">
        <v>72</v>
      </c>
      <c r="AY469" s="243" t="s">
        <v>154</v>
      </c>
    </row>
    <row r="470" s="14" customFormat="1">
      <c r="A470" s="14"/>
      <c r="B470" s="244"/>
      <c r="C470" s="245"/>
      <c r="D470" s="235" t="s">
        <v>166</v>
      </c>
      <c r="E470" s="246" t="s">
        <v>19</v>
      </c>
      <c r="F470" s="247" t="s">
        <v>506</v>
      </c>
      <c r="G470" s="245"/>
      <c r="H470" s="248">
        <v>10.210000000000001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4" t="s">
        <v>166</v>
      </c>
      <c r="AU470" s="254" t="s">
        <v>81</v>
      </c>
      <c r="AV470" s="14" t="s">
        <v>81</v>
      </c>
      <c r="AW470" s="14" t="s">
        <v>33</v>
      </c>
      <c r="AX470" s="14" t="s">
        <v>72</v>
      </c>
      <c r="AY470" s="254" t="s">
        <v>154</v>
      </c>
    </row>
    <row r="471" s="15" customFormat="1">
      <c r="A471" s="15"/>
      <c r="B471" s="255"/>
      <c r="C471" s="256"/>
      <c r="D471" s="235" t="s">
        <v>166</v>
      </c>
      <c r="E471" s="257" t="s">
        <v>19</v>
      </c>
      <c r="F471" s="258" t="s">
        <v>181</v>
      </c>
      <c r="G471" s="256"/>
      <c r="H471" s="259">
        <v>68.969999999999999</v>
      </c>
      <c r="I471" s="260"/>
      <c r="J471" s="256"/>
      <c r="K471" s="256"/>
      <c r="L471" s="261"/>
      <c r="M471" s="262"/>
      <c r="N471" s="263"/>
      <c r="O471" s="263"/>
      <c r="P471" s="263"/>
      <c r="Q471" s="263"/>
      <c r="R471" s="263"/>
      <c r="S471" s="263"/>
      <c r="T471" s="264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5" t="s">
        <v>166</v>
      </c>
      <c r="AU471" s="265" t="s">
        <v>81</v>
      </c>
      <c r="AV471" s="15" t="s">
        <v>162</v>
      </c>
      <c r="AW471" s="15" t="s">
        <v>33</v>
      </c>
      <c r="AX471" s="15" t="s">
        <v>79</v>
      </c>
      <c r="AY471" s="265" t="s">
        <v>154</v>
      </c>
    </row>
    <row r="472" s="2" customFormat="1" ht="16.5" customHeight="1">
      <c r="A472" s="41"/>
      <c r="B472" s="42"/>
      <c r="C472" s="215" t="s">
        <v>532</v>
      </c>
      <c r="D472" s="215" t="s">
        <v>157</v>
      </c>
      <c r="E472" s="216" t="s">
        <v>533</v>
      </c>
      <c r="F472" s="217" t="s">
        <v>530</v>
      </c>
      <c r="G472" s="218" t="s">
        <v>160</v>
      </c>
      <c r="H472" s="219">
        <v>9</v>
      </c>
      <c r="I472" s="220"/>
      <c r="J472" s="221">
        <f>ROUND(I472*H472,2)</f>
        <v>0</v>
      </c>
      <c r="K472" s="217" t="s">
        <v>19</v>
      </c>
      <c r="L472" s="47"/>
      <c r="M472" s="222" t="s">
        <v>19</v>
      </c>
      <c r="N472" s="223" t="s">
        <v>43</v>
      </c>
      <c r="O472" s="87"/>
      <c r="P472" s="224">
        <f>O472*H472</f>
        <v>0</v>
      </c>
      <c r="Q472" s="224">
        <v>0</v>
      </c>
      <c r="R472" s="224">
        <f>Q472*H472</f>
        <v>0</v>
      </c>
      <c r="S472" s="224">
        <v>0</v>
      </c>
      <c r="T472" s="225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26" t="s">
        <v>162</v>
      </c>
      <c r="AT472" s="226" t="s">
        <v>157</v>
      </c>
      <c r="AU472" s="226" t="s">
        <v>81</v>
      </c>
      <c r="AY472" s="20" t="s">
        <v>154</v>
      </c>
      <c r="BE472" s="227">
        <f>IF(N472="základní",J472,0)</f>
        <v>0</v>
      </c>
      <c r="BF472" s="227">
        <f>IF(N472="snížená",J472,0)</f>
        <v>0</v>
      </c>
      <c r="BG472" s="227">
        <f>IF(N472="zákl. přenesená",J472,0)</f>
        <v>0</v>
      </c>
      <c r="BH472" s="227">
        <f>IF(N472="sníž. přenesená",J472,0)</f>
        <v>0</v>
      </c>
      <c r="BI472" s="227">
        <f>IF(N472="nulová",J472,0)</f>
        <v>0</v>
      </c>
      <c r="BJ472" s="20" t="s">
        <v>79</v>
      </c>
      <c r="BK472" s="227">
        <f>ROUND(I472*H472,2)</f>
        <v>0</v>
      </c>
      <c r="BL472" s="20" t="s">
        <v>162</v>
      </c>
      <c r="BM472" s="226" t="s">
        <v>534</v>
      </c>
    </row>
    <row r="473" s="13" customFormat="1">
      <c r="A473" s="13"/>
      <c r="B473" s="233"/>
      <c r="C473" s="234"/>
      <c r="D473" s="235" t="s">
        <v>166</v>
      </c>
      <c r="E473" s="236" t="s">
        <v>19</v>
      </c>
      <c r="F473" s="237" t="s">
        <v>487</v>
      </c>
      <c r="G473" s="234"/>
      <c r="H473" s="236" t="s">
        <v>19</v>
      </c>
      <c r="I473" s="238"/>
      <c r="J473" s="234"/>
      <c r="K473" s="234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166</v>
      </c>
      <c r="AU473" s="243" t="s">
        <v>81</v>
      </c>
      <c r="AV473" s="13" t="s">
        <v>79</v>
      </c>
      <c r="AW473" s="13" t="s">
        <v>33</v>
      </c>
      <c r="AX473" s="13" t="s">
        <v>72</v>
      </c>
      <c r="AY473" s="243" t="s">
        <v>154</v>
      </c>
    </row>
    <row r="474" s="14" customFormat="1">
      <c r="A474" s="14"/>
      <c r="B474" s="244"/>
      <c r="C474" s="245"/>
      <c r="D474" s="235" t="s">
        <v>166</v>
      </c>
      <c r="E474" s="246" t="s">
        <v>19</v>
      </c>
      <c r="F474" s="247" t="s">
        <v>79</v>
      </c>
      <c r="G474" s="245"/>
      <c r="H474" s="248">
        <v>1</v>
      </c>
      <c r="I474" s="249"/>
      <c r="J474" s="245"/>
      <c r="K474" s="245"/>
      <c r="L474" s="250"/>
      <c r="M474" s="251"/>
      <c r="N474" s="252"/>
      <c r="O474" s="252"/>
      <c r="P474" s="252"/>
      <c r="Q474" s="252"/>
      <c r="R474" s="252"/>
      <c r="S474" s="252"/>
      <c r="T474" s="25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4" t="s">
        <v>166</v>
      </c>
      <c r="AU474" s="254" t="s">
        <v>81</v>
      </c>
      <c r="AV474" s="14" t="s">
        <v>81</v>
      </c>
      <c r="AW474" s="14" t="s">
        <v>33</v>
      </c>
      <c r="AX474" s="14" t="s">
        <v>72</v>
      </c>
      <c r="AY474" s="254" t="s">
        <v>154</v>
      </c>
    </row>
    <row r="475" s="13" customFormat="1">
      <c r="A475" s="13"/>
      <c r="B475" s="233"/>
      <c r="C475" s="234"/>
      <c r="D475" s="235" t="s">
        <v>166</v>
      </c>
      <c r="E475" s="236" t="s">
        <v>19</v>
      </c>
      <c r="F475" s="237" t="s">
        <v>489</v>
      </c>
      <c r="G475" s="234"/>
      <c r="H475" s="236" t="s">
        <v>19</v>
      </c>
      <c r="I475" s="238"/>
      <c r="J475" s="234"/>
      <c r="K475" s="234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166</v>
      </c>
      <c r="AU475" s="243" t="s">
        <v>81</v>
      </c>
      <c r="AV475" s="13" t="s">
        <v>79</v>
      </c>
      <c r="AW475" s="13" t="s">
        <v>33</v>
      </c>
      <c r="AX475" s="13" t="s">
        <v>72</v>
      </c>
      <c r="AY475" s="243" t="s">
        <v>154</v>
      </c>
    </row>
    <row r="476" s="14" customFormat="1">
      <c r="A476" s="14"/>
      <c r="B476" s="244"/>
      <c r="C476" s="245"/>
      <c r="D476" s="235" t="s">
        <v>166</v>
      </c>
      <c r="E476" s="246" t="s">
        <v>19</v>
      </c>
      <c r="F476" s="247" t="s">
        <v>79</v>
      </c>
      <c r="G476" s="245"/>
      <c r="H476" s="248">
        <v>1</v>
      </c>
      <c r="I476" s="249"/>
      <c r="J476" s="245"/>
      <c r="K476" s="245"/>
      <c r="L476" s="250"/>
      <c r="M476" s="251"/>
      <c r="N476" s="252"/>
      <c r="O476" s="252"/>
      <c r="P476" s="252"/>
      <c r="Q476" s="252"/>
      <c r="R476" s="252"/>
      <c r="S476" s="252"/>
      <c r="T476" s="25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4" t="s">
        <v>166</v>
      </c>
      <c r="AU476" s="254" t="s">
        <v>81</v>
      </c>
      <c r="AV476" s="14" t="s">
        <v>81</v>
      </c>
      <c r="AW476" s="14" t="s">
        <v>33</v>
      </c>
      <c r="AX476" s="14" t="s">
        <v>72</v>
      </c>
      <c r="AY476" s="254" t="s">
        <v>154</v>
      </c>
    </row>
    <row r="477" s="13" customFormat="1">
      <c r="A477" s="13"/>
      <c r="B477" s="233"/>
      <c r="C477" s="234"/>
      <c r="D477" s="235" t="s">
        <v>166</v>
      </c>
      <c r="E477" s="236" t="s">
        <v>19</v>
      </c>
      <c r="F477" s="237" t="s">
        <v>491</v>
      </c>
      <c r="G477" s="234"/>
      <c r="H477" s="236" t="s">
        <v>19</v>
      </c>
      <c r="I477" s="238"/>
      <c r="J477" s="234"/>
      <c r="K477" s="234"/>
      <c r="L477" s="239"/>
      <c r="M477" s="240"/>
      <c r="N477" s="241"/>
      <c r="O477" s="241"/>
      <c r="P477" s="241"/>
      <c r="Q477" s="241"/>
      <c r="R477" s="241"/>
      <c r="S477" s="241"/>
      <c r="T477" s="24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3" t="s">
        <v>166</v>
      </c>
      <c r="AU477" s="243" t="s">
        <v>81</v>
      </c>
      <c r="AV477" s="13" t="s">
        <v>79</v>
      </c>
      <c r="AW477" s="13" t="s">
        <v>33</v>
      </c>
      <c r="AX477" s="13" t="s">
        <v>72</v>
      </c>
      <c r="AY477" s="243" t="s">
        <v>154</v>
      </c>
    </row>
    <row r="478" s="14" customFormat="1">
      <c r="A478" s="14"/>
      <c r="B478" s="244"/>
      <c r="C478" s="245"/>
      <c r="D478" s="235" t="s">
        <v>166</v>
      </c>
      <c r="E478" s="246" t="s">
        <v>19</v>
      </c>
      <c r="F478" s="247" t="s">
        <v>79</v>
      </c>
      <c r="G478" s="245"/>
      <c r="H478" s="248">
        <v>1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4" t="s">
        <v>166</v>
      </c>
      <c r="AU478" s="254" t="s">
        <v>81</v>
      </c>
      <c r="AV478" s="14" t="s">
        <v>81</v>
      </c>
      <c r="AW478" s="14" t="s">
        <v>33</v>
      </c>
      <c r="AX478" s="14" t="s">
        <v>72</v>
      </c>
      <c r="AY478" s="254" t="s">
        <v>154</v>
      </c>
    </row>
    <row r="479" s="13" customFormat="1">
      <c r="A479" s="13"/>
      <c r="B479" s="233"/>
      <c r="C479" s="234"/>
      <c r="D479" s="235" t="s">
        <v>166</v>
      </c>
      <c r="E479" s="236" t="s">
        <v>19</v>
      </c>
      <c r="F479" s="237" t="s">
        <v>493</v>
      </c>
      <c r="G479" s="234"/>
      <c r="H479" s="236" t="s">
        <v>19</v>
      </c>
      <c r="I479" s="238"/>
      <c r="J479" s="234"/>
      <c r="K479" s="234"/>
      <c r="L479" s="239"/>
      <c r="M479" s="240"/>
      <c r="N479" s="241"/>
      <c r="O479" s="241"/>
      <c r="P479" s="241"/>
      <c r="Q479" s="241"/>
      <c r="R479" s="241"/>
      <c r="S479" s="241"/>
      <c r="T479" s="24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3" t="s">
        <v>166</v>
      </c>
      <c r="AU479" s="243" t="s">
        <v>81</v>
      </c>
      <c r="AV479" s="13" t="s">
        <v>79</v>
      </c>
      <c r="AW479" s="13" t="s">
        <v>33</v>
      </c>
      <c r="AX479" s="13" t="s">
        <v>72</v>
      </c>
      <c r="AY479" s="243" t="s">
        <v>154</v>
      </c>
    </row>
    <row r="480" s="14" customFormat="1">
      <c r="A480" s="14"/>
      <c r="B480" s="244"/>
      <c r="C480" s="245"/>
      <c r="D480" s="235" t="s">
        <v>166</v>
      </c>
      <c r="E480" s="246" t="s">
        <v>19</v>
      </c>
      <c r="F480" s="247" t="s">
        <v>79</v>
      </c>
      <c r="G480" s="245"/>
      <c r="H480" s="248">
        <v>1</v>
      </c>
      <c r="I480" s="249"/>
      <c r="J480" s="245"/>
      <c r="K480" s="245"/>
      <c r="L480" s="250"/>
      <c r="M480" s="251"/>
      <c r="N480" s="252"/>
      <c r="O480" s="252"/>
      <c r="P480" s="252"/>
      <c r="Q480" s="252"/>
      <c r="R480" s="252"/>
      <c r="S480" s="252"/>
      <c r="T480" s="25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4" t="s">
        <v>166</v>
      </c>
      <c r="AU480" s="254" t="s">
        <v>81</v>
      </c>
      <c r="AV480" s="14" t="s">
        <v>81</v>
      </c>
      <c r="AW480" s="14" t="s">
        <v>33</v>
      </c>
      <c r="AX480" s="14" t="s">
        <v>72</v>
      </c>
      <c r="AY480" s="254" t="s">
        <v>154</v>
      </c>
    </row>
    <row r="481" s="13" customFormat="1">
      <c r="A481" s="13"/>
      <c r="B481" s="233"/>
      <c r="C481" s="234"/>
      <c r="D481" s="235" t="s">
        <v>166</v>
      </c>
      <c r="E481" s="236" t="s">
        <v>19</v>
      </c>
      <c r="F481" s="237" t="s">
        <v>495</v>
      </c>
      <c r="G481" s="234"/>
      <c r="H481" s="236" t="s">
        <v>19</v>
      </c>
      <c r="I481" s="238"/>
      <c r="J481" s="234"/>
      <c r="K481" s="234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166</v>
      </c>
      <c r="AU481" s="243" t="s">
        <v>81</v>
      </c>
      <c r="AV481" s="13" t="s">
        <v>79</v>
      </c>
      <c r="AW481" s="13" t="s">
        <v>33</v>
      </c>
      <c r="AX481" s="13" t="s">
        <v>72</v>
      </c>
      <c r="AY481" s="243" t="s">
        <v>154</v>
      </c>
    </row>
    <row r="482" s="14" customFormat="1">
      <c r="A482" s="14"/>
      <c r="B482" s="244"/>
      <c r="C482" s="245"/>
      <c r="D482" s="235" t="s">
        <v>166</v>
      </c>
      <c r="E482" s="246" t="s">
        <v>19</v>
      </c>
      <c r="F482" s="247" t="s">
        <v>79</v>
      </c>
      <c r="G482" s="245"/>
      <c r="H482" s="248">
        <v>1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4" t="s">
        <v>166</v>
      </c>
      <c r="AU482" s="254" t="s">
        <v>81</v>
      </c>
      <c r="AV482" s="14" t="s">
        <v>81</v>
      </c>
      <c r="AW482" s="14" t="s">
        <v>33</v>
      </c>
      <c r="AX482" s="14" t="s">
        <v>72</v>
      </c>
      <c r="AY482" s="254" t="s">
        <v>154</v>
      </c>
    </row>
    <row r="483" s="13" customFormat="1">
      <c r="A483" s="13"/>
      <c r="B483" s="233"/>
      <c r="C483" s="234"/>
      <c r="D483" s="235" t="s">
        <v>166</v>
      </c>
      <c r="E483" s="236" t="s">
        <v>19</v>
      </c>
      <c r="F483" s="237" t="s">
        <v>497</v>
      </c>
      <c r="G483" s="234"/>
      <c r="H483" s="236" t="s">
        <v>19</v>
      </c>
      <c r="I483" s="238"/>
      <c r="J483" s="234"/>
      <c r="K483" s="234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166</v>
      </c>
      <c r="AU483" s="243" t="s">
        <v>81</v>
      </c>
      <c r="AV483" s="13" t="s">
        <v>79</v>
      </c>
      <c r="AW483" s="13" t="s">
        <v>33</v>
      </c>
      <c r="AX483" s="13" t="s">
        <v>72</v>
      </c>
      <c r="AY483" s="243" t="s">
        <v>154</v>
      </c>
    </row>
    <row r="484" s="14" customFormat="1">
      <c r="A484" s="14"/>
      <c r="B484" s="244"/>
      <c r="C484" s="245"/>
      <c r="D484" s="235" t="s">
        <v>166</v>
      </c>
      <c r="E484" s="246" t="s">
        <v>19</v>
      </c>
      <c r="F484" s="247" t="s">
        <v>79</v>
      </c>
      <c r="G484" s="245"/>
      <c r="H484" s="248">
        <v>1</v>
      </c>
      <c r="I484" s="249"/>
      <c r="J484" s="245"/>
      <c r="K484" s="245"/>
      <c r="L484" s="250"/>
      <c r="M484" s="251"/>
      <c r="N484" s="252"/>
      <c r="O484" s="252"/>
      <c r="P484" s="252"/>
      <c r="Q484" s="252"/>
      <c r="R484" s="252"/>
      <c r="S484" s="252"/>
      <c r="T484" s="25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4" t="s">
        <v>166</v>
      </c>
      <c r="AU484" s="254" t="s">
        <v>81</v>
      </c>
      <c r="AV484" s="14" t="s">
        <v>81</v>
      </c>
      <c r="AW484" s="14" t="s">
        <v>33</v>
      </c>
      <c r="AX484" s="14" t="s">
        <v>72</v>
      </c>
      <c r="AY484" s="254" t="s">
        <v>154</v>
      </c>
    </row>
    <row r="485" s="13" customFormat="1">
      <c r="A485" s="13"/>
      <c r="B485" s="233"/>
      <c r="C485" s="234"/>
      <c r="D485" s="235" t="s">
        <v>166</v>
      </c>
      <c r="E485" s="236" t="s">
        <v>19</v>
      </c>
      <c r="F485" s="237" t="s">
        <v>501</v>
      </c>
      <c r="G485" s="234"/>
      <c r="H485" s="236" t="s">
        <v>19</v>
      </c>
      <c r="I485" s="238"/>
      <c r="J485" s="234"/>
      <c r="K485" s="234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166</v>
      </c>
      <c r="AU485" s="243" t="s">
        <v>81</v>
      </c>
      <c r="AV485" s="13" t="s">
        <v>79</v>
      </c>
      <c r="AW485" s="13" t="s">
        <v>33</v>
      </c>
      <c r="AX485" s="13" t="s">
        <v>72</v>
      </c>
      <c r="AY485" s="243" t="s">
        <v>154</v>
      </c>
    </row>
    <row r="486" s="14" customFormat="1">
      <c r="A486" s="14"/>
      <c r="B486" s="244"/>
      <c r="C486" s="245"/>
      <c r="D486" s="235" t="s">
        <v>166</v>
      </c>
      <c r="E486" s="246" t="s">
        <v>19</v>
      </c>
      <c r="F486" s="247" t="s">
        <v>79</v>
      </c>
      <c r="G486" s="245"/>
      <c r="H486" s="248">
        <v>1</v>
      </c>
      <c r="I486" s="249"/>
      <c r="J486" s="245"/>
      <c r="K486" s="245"/>
      <c r="L486" s="250"/>
      <c r="M486" s="251"/>
      <c r="N486" s="252"/>
      <c r="O486" s="252"/>
      <c r="P486" s="252"/>
      <c r="Q486" s="252"/>
      <c r="R486" s="252"/>
      <c r="S486" s="252"/>
      <c r="T486" s="253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4" t="s">
        <v>166</v>
      </c>
      <c r="AU486" s="254" t="s">
        <v>81</v>
      </c>
      <c r="AV486" s="14" t="s">
        <v>81</v>
      </c>
      <c r="AW486" s="14" t="s">
        <v>33</v>
      </c>
      <c r="AX486" s="14" t="s">
        <v>72</v>
      </c>
      <c r="AY486" s="254" t="s">
        <v>154</v>
      </c>
    </row>
    <row r="487" s="13" customFormat="1">
      <c r="A487" s="13"/>
      <c r="B487" s="233"/>
      <c r="C487" s="234"/>
      <c r="D487" s="235" t="s">
        <v>166</v>
      </c>
      <c r="E487" s="236" t="s">
        <v>19</v>
      </c>
      <c r="F487" s="237" t="s">
        <v>503</v>
      </c>
      <c r="G487" s="234"/>
      <c r="H487" s="236" t="s">
        <v>19</v>
      </c>
      <c r="I487" s="238"/>
      <c r="J487" s="234"/>
      <c r="K487" s="234"/>
      <c r="L487" s="239"/>
      <c r="M487" s="240"/>
      <c r="N487" s="241"/>
      <c r="O487" s="241"/>
      <c r="P487" s="241"/>
      <c r="Q487" s="241"/>
      <c r="R487" s="241"/>
      <c r="S487" s="241"/>
      <c r="T487" s="24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3" t="s">
        <v>166</v>
      </c>
      <c r="AU487" s="243" t="s">
        <v>81</v>
      </c>
      <c r="AV487" s="13" t="s">
        <v>79</v>
      </c>
      <c r="AW487" s="13" t="s">
        <v>33</v>
      </c>
      <c r="AX487" s="13" t="s">
        <v>72</v>
      </c>
      <c r="AY487" s="243" t="s">
        <v>154</v>
      </c>
    </row>
    <row r="488" s="14" customFormat="1">
      <c r="A488" s="14"/>
      <c r="B488" s="244"/>
      <c r="C488" s="245"/>
      <c r="D488" s="235" t="s">
        <v>166</v>
      </c>
      <c r="E488" s="246" t="s">
        <v>19</v>
      </c>
      <c r="F488" s="247" t="s">
        <v>79</v>
      </c>
      <c r="G488" s="245"/>
      <c r="H488" s="248">
        <v>1</v>
      </c>
      <c r="I488" s="249"/>
      <c r="J488" s="245"/>
      <c r="K488" s="245"/>
      <c r="L488" s="250"/>
      <c r="M488" s="251"/>
      <c r="N488" s="252"/>
      <c r="O488" s="252"/>
      <c r="P488" s="252"/>
      <c r="Q488" s="252"/>
      <c r="R488" s="252"/>
      <c r="S488" s="252"/>
      <c r="T488" s="25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4" t="s">
        <v>166</v>
      </c>
      <c r="AU488" s="254" t="s">
        <v>81</v>
      </c>
      <c r="AV488" s="14" t="s">
        <v>81</v>
      </c>
      <c r="AW488" s="14" t="s">
        <v>33</v>
      </c>
      <c r="AX488" s="14" t="s">
        <v>72</v>
      </c>
      <c r="AY488" s="254" t="s">
        <v>154</v>
      </c>
    </row>
    <row r="489" s="13" customFormat="1">
      <c r="A489" s="13"/>
      <c r="B489" s="233"/>
      <c r="C489" s="234"/>
      <c r="D489" s="235" t="s">
        <v>166</v>
      </c>
      <c r="E489" s="236" t="s">
        <v>19</v>
      </c>
      <c r="F489" s="237" t="s">
        <v>505</v>
      </c>
      <c r="G489" s="234"/>
      <c r="H489" s="236" t="s">
        <v>19</v>
      </c>
      <c r="I489" s="238"/>
      <c r="J489" s="234"/>
      <c r="K489" s="234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166</v>
      </c>
      <c r="AU489" s="243" t="s">
        <v>81</v>
      </c>
      <c r="AV489" s="13" t="s">
        <v>79</v>
      </c>
      <c r="AW489" s="13" t="s">
        <v>33</v>
      </c>
      <c r="AX489" s="13" t="s">
        <v>72</v>
      </c>
      <c r="AY489" s="243" t="s">
        <v>154</v>
      </c>
    </row>
    <row r="490" s="14" customFormat="1">
      <c r="A490" s="14"/>
      <c r="B490" s="244"/>
      <c r="C490" s="245"/>
      <c r="D490" s="235" t="s">
        <v>166</v>
      </c>
      <c r="E490" s="246" t="s">
        <v>19</v>
      </c>
      <c r="F490" s="247" t="s">
        <v>79</v>
      </c>
      <c r="G490" s="245"/>
      <c r="H490" s="248">
        <v>1</v>
      </c>
      <c r="I490" s="249"/>
      <c r="J490" s="245"/>
      <c r="K490" s="245"/>
      <c r="L490" s="250"/>
      <c r="M490" s="251"/>
      <c r="N490" s="252"/>
      <c r="O490" s="252"/>
      <c r="P490" s="252"/>
      <c r="Q490" s="252"/>
      <c r="R490" s="252"/>
      <c r="S490" s="252"/>
      <c r="T490" s="25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4" t="s">
        <v>166</v>
      </c>
      <c r="AU490" s="254" t="s">
        <v>81</v>
      </c>
      <c r="AV490" s="14" t="s">
        <v>81</v>
      </c>
      <c r="AW490" s="14" t="s">
        <v>33</v>
      </c>
      <c r="AX490" s="14" t="s">
        <v>72</v>
      </c>
      <c r="AY490" s="254" t="s">
        <v>154</v>
      </c>
    </row>
    <row r="491" s="15" customFormat="1">
      <c r="A491" s="15"/>
      <c r="B491" s="255"/>
      <c r="C491" s="256"/>
      <c r="D491" s="235" t="s">
        <v>166</v>
      </c>
      <c r="E491" s="257" t="s">
        <v>19</v>
      </c>
      <c r="F491" s="258" t="s">
        <v>181</v>
      </c>
      <c r="G491" s="256"/>
      <c r="H491" s="259">
        <v>9</v>
      </c>
      <c r="I491" s="260"/>
      <c r="J491" s="256"/>
      <c r="K491" s="256"/>
      <c r="L491" s="261"/>
      <c r="M491" s="262"/>
      <c r="N491" s="263"/>
      <c r="O491" s="263"/>
      <c r="P491" s="263"/>
      <c r="Q491" s="263"/>
      <c r="R491" s="263"/>
      <c r="S491" s="263"/>
      <c r="T491" s="264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65" t="s">
        <v>166</v>
      </c>
      <c r="AU491" s="265" t="s">
        <v>81</v>
      </c>
      <c r="AV491" s="15" t="s">
        <v>162</v>
      </c>
      <c r="AW491" s="15" t="s">
        <v>33</v>
      </c>
      <c r="AX491" s="15" t="s">
        <v>79</v>
      </c>
      <c r="AY491" s="265" t="s">
        <v>154</v>
      </c>
    </row>
    <row r="492" s="2" customFormat="1" ht="16.5" customHeight="1">
      <c r="A492" s="41"/>
      <c r="B492" s="42"/>
      <c r="C492" s="215" t="s">
        <v>535</v>
      </c>
      <c r="D492" s="215" t="s">
        <v>157</v>
      </c>
      <c r="E492" s="216" t="s">
        <v>536</v>
      </c>
      <c r="F492" s="217" t="s">
        <v>537</v>
      </c>
      <c r="G492" s="218" t="s">
        <v>160</v>
      </c>
      <c r="H492" s="219">
        <v>72.959999999999994</v>
      </c>
      <c r="I492" s="220"/>
      <c r="J492" s="221">
        <f>ROUND(I492*H492,2)</f>
        <v>0</v>
      </c>
      <c r="K492" s="217" t="s">
        <v>19</v>
      </c>
      <c r="L492" s="47"/>
      <c r="M492" s="222" t="s">
        <v>19</v>
      </c>
      <c r="N492" s="223" t="s">
        <v>43</v>
      </c>
      <c r="O492" s="87"/>
      <c r="P492" s="224">
        <f>O492*H492</f>
        <v>0</v>
      </c>
      <c r="Q492" s="224">
        <v>0</v>
      </c>
      <c r="R492" s="224">
        <f>Q492*H492</f>
        <v>0</v>
      </c>
      <c r="S492" s="224">
        <v>0</v>
      </c>
      <c r="T492" s="225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26" t="s">
        <v>162</v>
      </c>
      <c r="AT492" s="226" t="s">
        <v>157</v>
      </c>
      <c r="AU492" s="226" t="s">
        <v>81</v>
      </c>
      <c r="AY492" s="20" t="s">
        <v>154</v>
      </c>
      <c r="BE492" s="227">
        <f>IF(N492="základní",J492,0)</f>
        <v>0</v>
      </c>
      <c r="BF492" s="227">
        <f>IF(N492="snížená",J492,0)</f>
        <v>0</v>
      </c>
      <c r="BG492" s="227">
        <f>IF(N492="zákl. přenesená",J492,0)</f>
        <v>0</v>
      </c>
      <c r="BH492" s="227">
        <f>IF(N492="sníž. přenesená",J492,0)</f>
        <v>0</v>
      </c>
      <c r="BI492" s="227">
        <f>IF(N492="nulová",J492,0)</f>
        <v>0</v>
      </c>
      <c r="BJ492" s="20" t="s">
        <v>79</v>
      </c>
      <c r="BK492" s="227">
        <f>ROUND(I492*H492,2)</f>
        <v>0</v>
      </c>
      <c r="BL492" s="20" t="s">
        <v>162</v>
      </c>
      <c r="BM492" s="226" t="s">
        <v>538</v>
      </c>
    </row>
    <row r="493" s="13" customFormat="1">
      <c r="A493" s="13"/>
      <c r="B493" s="233"/>
      <c r="C493" s="234"/>
      <c r="D493" s="235" t="s">
        <v>166</v>
      </c>
      <c r="E493" s="236" t="s">
        <v>19</v>
      </c>
      <c r="F493" s="237" t="s">
        <v>487</v>
      </c>
      <c r="G493" s="234"/>
      <c r="H493" s="236" t="s">
        <v>19</v>
      </c>
      <c r="I493" s="238"/>
      <c r="J493" s="234"/>
      <c r="K493" s="234"/>
      <c r="L493" s="239"/>
      <c r="M493" s="240"/>
      <c r="N493" s="241"/>
      <c r="O493" s="241"/>
      <c r="P493" s="241"/>
      <c r="Q493" s="241"/>
      <c r="R493" s="241"/>
      <c r="S493" s="241"/>
      <c r="T493" s="24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3" t="s">
        <v>166</v>
      </c>
      <c r="AU493" s="243" t="s">
        <v>81</v>
      </c>
      <c r="AV493" s="13" t="s">
        <v>79</v>
      </c>
      <c r="AW493" s="13" t="s">
        <v>33</v>
      </c>
      <c r="AX493" s="13" t="s">
        <v>72</v>
      </c>
      <c r="AY493" s="243" t="s">
        <v>154</v>
      </c>
    </row>
    <row r="494" s="14" customFormat="1">
      <c r="A494" s="14"/>
      <c r="B494" s="244"/>
      <c r="C494" s="245"/>
      <c r="D494" s="235" t="s">
        <v>166</v>
      </c>
      <c r="E494" s="246" t="s">
        <v>19</v>
      </c>
      <c r="F494" s="247" t="s">
        <v>539</v>
      </c>
      <c r="G494" s="245"/>
      <c r="H494" s="248">
        <v>10.199999999999999</v>
      </c>
      <c r="I494" s="249"/>
      <c r="J494" s="245"/>
      <c r="K494" s="245"/>
      <c r="L494" s="250"/>
      <c r="M494" s="251"/>
      <c r="N494" s="252"/>
      <c r="O494" s="252"/>
      <c r="P494" s="252"/>
      <c r="Q494" s="252"/>
      <c r="R494" s="252"/>
      <c r="S494" s="252"/>
      <c r="T494" s="25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4" t="s">
        <v>166</v>
      </c>
      <c r="AU494" s="254" t="s">
        <v>81</v>
      </c>
      <c r="AV494" s="14" t="s">
        <v>81</v>
      </c>
      <c r="AW494" s="14" t="s">
        <v>33</v>
      </c>
      <c r="AX494" s="14" t="s">
        <v>72</v>
      </c>
      <c r="AY494" s="254" t="s">
        <v>154</v>
      </c>
    </row>
    <row r="495" s="13" customFormat="1">
      <c r="A495" s="13"/>
      <c r="B495" s="233"/>
      <c r="C495" s="234"/>
      <c r="D495" s="235" t="s">
        <v>166</v>
      </c>
      <c r="E495" s="236" t="s">
        <v>19</v>
      </c>
      <c r="F495" s="237" t="s">
        <v>489</v>
      </c>
      <c r="G495" s="234"/>
      <c r="H495" s="236" t="s">
        <v>19</v>
      </c>
      <c r="I495" s="238"/>
      <c r="J495" s="234"/>
      <c r="K495" s="234"/>
      <c r="L495" s="239"/>
      <c r="M495" s="240"/>
      <c r="N495" s="241"/>
      <c r="O495" s="241"/>
      <c r="P495" s="241"/>
      <c r="Q495" s="241"/>
      <c r="R495" s="241"/>
      <c r="S495" s="241"/>
      <c r="T495" s="24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3" t="s">
        <v>166</v>
      </c>
      <c r="AU495" s="243" t="s">
        <v>81</v>
      </c>
      <c r="AV495" s="13" t="s">
        <v>79</v>
      </c>
      <c r="AW495" s="13" t="s">
        <v>33</v>
      </c>
      <c r="AX495" s="13" t="s">
        <v>72</v>
      </c>
      <c r="AY495" s="243" t="s">
        <v>154</v>
      </c>
    </row>
    <row r="496" s="14" customFormat="1">
      <c r="A496" s="14"/>
      <c r="B496" s="244"/>
      <c r="C496" s="245"/>
      <c r="D496" s="235" t="s">
        <v>166</v>
      </c>
      <c r="E496" s="246" t="s">
        <v>19</v>
      </c>
      <c r="F496" s="247" t="s">
        <v>540</v>
      </c>
      <c r="G496" s="245"/>
      <c r="H496" s="248">
        <v>24.5</v>
      </c>
      <c r="I496" s="249"/>
      <c r="J496" s="245"/>
      <c r="K496" s="245"/>
      <c r="L496" s="250"/>
      <c r="M496" s="251"/>
      <c r="N496" s="252"/>
      <c r="O496" s="252"/>
      <c r="P496" s="252"/>
      <c r="Q496" s="252"/>
      <c r="R496" s="252"/>
      <c r="S496" s="252"/>
      <c r="T496" s="25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4" t="s">
        <v>166</v>
      </c>
      <c r="AU496" s="254" t="s">
        <v>81</v>
      </c>
      <c r="AV496" s="14" t="s">
        <v>81</v>
      </c>
      <c r="AW496" s="14" t="s">
        <v>33</v>
      </c>
      <c r="AX496" s="14" t="s">
        <v>72</v>
      </c>
      <c r="AY496" s="254" t="s">
        <v>154</v>
      </c>
    </row>
    <row r="497" s="13" customFormat="1">
      <c r="A497" s="13"/>
      <c r="B497" s="233"/>
      <c r="C497" s="234"/>
      <c r="D497" s="235" t="s">
        <v>166</v>
      </c>
      <c r="E497" s="236" t="s">
        <v>19</v>
      </c>
      <c r="F497" s="237" t="s">
        <v>491</v>
      </c>
      <c r="G497" s="234"/>
      <c r="H497" s="236" t="s">
        <v>19</v>
      </c>
      <c r="I497" s="238"/>
      <c r="J497" s="234"/>
      <c r="K497" s="234"/>
      <c r="L497" s="239"/>
      <c r="M497" s="240"/>
      <c r="N497" s="241"/>
      <c r="O497" s="241"/>
      <c r="P497" s="241"/>
      <c r="Q497" s="241"/>
      <c r="R497" s="241"/>
      <c r="S497" s="241"/>
      <c r="T497" s="24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3" t="s">
        <v>166</v>
      </c>
      <c r="AU497" s="243" t="s">
        <v>81</v>
      </c>
      <c r="AV497" s="13" t="s">
        <v>79</v>
      </c>
      <c r="AW497" s="13" t="s">
        <v>33</v>
      </c>
      <c r="AX497" s="13" t="s">
        <v>72</v>
      </c>
      <c r="AY497" s="243" t="s">
        <v>154</v>
      </c>
    </row>
    <row r="498" s="14" customFormat="1">
      <c r="A498" s="14"/>
      <c r="B498" s="244"/>
      <c r="C498" s="245"/>
      <c r="D498" s="235" t="s">
        <v>166</v>
      </c>
      <c r="E498" s="246" t="s">
        <v>19</v>
      </c>
      <c r="F498" s="247" t="s">
        <v>541</v>
      </c>
      <c r="G498" s="245"/>
      <c r="H498" s="248">
        <v>8.0999999999999996</v>
      </c>
      <c r="I498" s="249"/>
      <c r="J498" s="245"/>
      <c r="K498" s="245"/>
      <c r="L498" s="250"/>
      <c r="M498" s="251"/>
      <c r="N498" s="252"/>
      <c r="O498" s="252"/>
      <c r="P498" s="252"/>
      <c r="Q498" s="252"/>
      <c r="R498" s="252"/>
      <c r="S498" s="252"/>
      <c r="T498" s="25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4" t="s">
        <v>166</v>
      </c>
      <c r="AU498" s="254" t="s">
        <v>81</v>
      </c>
      <c r="AV498" s="14" t="s">
        <v>81</v>
      </c>
      <c r="AW498" s="14" t="s">
        <v>33</v>
      </c>
      <c r="AX498" s="14" t="s">
        <v>72</v>
      </c>
      <c r="AY498" s="254" t="s">
        <v>154</v>
      </c>
    </row>
    <row r="499" s="13" customFormat="1">
      <c r="A499" s="13"/>
      <c r="B499" s="233"/>
      <c r="C499" s="234"/>
      <c r="D499" s="235" t="s">
        <v>166</v>
      </c>
      <c r="E499" s="236" t="s">
        <v>19</v>
      </c>
      <c r="F499" s="237" t="s">
        <v>493</v>
      </c>
      <c r="G499" s="234"/>
      <c r="H499" s="236" t="s">
        <v>19</v>
      </c>
      <c r="I499" s="238"/>
      <c r="J499" s="234"/>
      <c r="K499" s="234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166</v>
      </c>
      <c r="AU499" s="243" t="s">
        <v>81</v>
      </c>
      <c r="AV499" s="13" t="s">
        <v>79</v>
      </c>
      <c r="AW499" s="13" t="s">
        <v>33</v>
      </c>
      <c r="AX499" s="13" t="s">
        <v>72</v>
      </c>
      <c r="AY499" s="243" t="s">
        <v>154</v>
      </c>
    </row>
    <row r="500" s="14" customFormat="1">
      <c r="A500" s="14"/>
      <c r="B500" s="244"/>
      <c r="C500" s="245"/>
      <c r="D500" s="235" t="s">
        <v>166</v>
      </c>
      <c r="E500" s="246" t="s">
        <v>19</v>
      </c>
      <c r="F500" s="247" t="s">
        <v>542</v>
      </c>
      <c r="G500" s="245"/>
      <c r="H500" s="248">
        <v>2.0499999999999998</v>
      </c>
      <c r="I500" s="249"/>
      <c r="J500" s="245"/>
      <c r="K500" s="245"/>
      <c r="L500" s="250"/>
      <c r="M500" s="251"/>
      <c r="N500" s="252"/>
      <c r="O500" s="252"/>
      <c r="P500" s="252"/>
      <c r="Q500" s="252"/>
      <c r="R500" s="252"/>
      <c r="S500" s="252"/>
      <c r="T500" s="25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4" t="s">
        <v>166</v>
      </c>
      <c r="AU500" s="254" t="s">
        <v>81</v>
      </c>
      <c r="AV500" s="14" t="s">
        <v>81</v>
      </c>
      <c r="AW500" s="14" t="s">
        <v>33</v>
      </c>
      <c r="AX500" s="14" t="s">
        <v>72</v>
      </c>
      <c r="AY500" s="254" t="s">
        <v>154</v>
      </c>
    </row>
    <row r="501" s="13" customFormat="1">
      <c r="A501" s="13"/>
      <c r="B501" s="233"/>
      <c r="C501" s="234"/>
      <c r="D501" s="235" t="s">
        <v>166</v>
      </c>
      <c r="E501" s="236" t="s">
        <v>19</v>
      </c>
      <c r="F501" s="237" t="s">
        <v>495</v>
      </c>
      <c r="G501" s="234"/>
      <c r="H501" s="236" t="s">
        <v>19</v>
      </c>
      <c r="I501" s="238"/>
      <c r="J501" s="234"/>
      <c r="K501" s="234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166</v>
      </c>
      <c r="AU501" s="243" t="s">
        <v>81</v>
      </c>
      <c r="AV501" s="13" t="s">
        <v>79</v>
      </c>
      <c r="AW501" s="13" t="s">
        <v>33</v>
      </c>
      <c r="AX501" s="13" t="s">
        <v>72</v>
      </c>
      <c r="AY501" s="243" t="s">
        <v>154</v>
      </c>
    </row>
    <row r="502" s="14" customFormat="1">
      <c r="A502" s="14"/>
      <c r="B502" s="244"/>
      <c r="C502" s="245"/>
      <c r="D502" s="235" t="s">
        <v>166</v>
      </c>
      <c r="E502" s="246" t="s">
        <v>19</v>
      </c>
      <c r="F502" s="247" t="s">
        <v>543</v>
      </c>
      <c r="G502" s="245"/>
      <c r="H502" s="248">
        <v>5.46</v>
      </c>
      <c r="I502" s="249"/>
      <c r="J502" s="245"/>
      <c r="K502" s="245"/>
      <c r="L502" s="250"/>
      <c r="M502" s="251"/>
      <c r="N502" s="252"/>
      <c r="O502" s="252"/>
      <c r="P502" s="252"/>
      <c r="Q502" s="252"/>
      <c r="R502" s="252"/>
      <c r="S502" s="252"/>
      <c r="T502" s="25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4" t="s">
        <v>166</v>
      </c>
      <c r="AU502" s="254" t="s">
        <v>81</v>
      </c>
      <c r="AV502" s="14" t="s">
        <v>81</v>
      </c>
      <c r="AW502" s="14" t="s">
        <v>33</v>
      </c>
      <c r="AX502" s="14" t="s">
        <v>72</v>
      </c>
      <c r="AY502" s="254" t="s">
        <v>154</v>
      </c>
    </row>
    <row r="503" s="13" customFormat="1">
      <c r="A503" s="13"/>
      <c r="B503" s="233"/>
      <c r="C503" s="234"/>
      <c r="D503" s="235" t="s">
        <v>166</v>
      </c>
      <c r="E503" s="236" t="s">
        <v>19</v>
      </c>
      <c r="F503" s="237" t="s">
        <v>497</v>
      </c>
      <c r="G503" s="234"/>
      <c r="H503" s="236" t="s">
        <v>19</v>
      </c>
      <c r="I503" s="238"/>
      <c r="J503" s="234"/>
      <c r="K503" s="234"/>
      <c r="L503" s="239"/>
      <c r="M503" s="240"/>
      <c r="N503" s="241"/>
      <c r="O503" s="241"/>
      <c r="P503" s="241"/>
      <c r="Q503" s="241"/>
      <c r="R503" s="241"/>
      <c r="S503" s="241"/>
      <c r="T503" s="24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166</v>
      </c>
      <c r="AU503" s="243" t="s">
        <v>81</v>
      </c>
      <c r="AV503" s="13" t="s">
        <v>79</v>
      </c>
      <c r="AW503" s="13" t="s">
        <v>33</v>
      </c>
      <c r="AX503" s="13" t="s">
        <v>72</v>
      </c>
      <c r="AY503" s="243" t="s">
        <v>154</v>
      </c>
    </row>
    <row r="504" s="14" customFormat="1">
      <c r="A504" s="14"/>
      <c r="B504" s="244"/>
      <c r="C504" s="245"/>
      <c r="D504" s="235" t="s">
        <v>166</v>
      </c>
      <c r="E504" s="246" t="s">
        <v>19</v>
      </c>
      <c r="F504" s="247" t="s">
        <v>544</v>
      </c>
      <c r="G504" s="245"/>
      <c r="H504" s="248">
        <v>4.9500000000000002</v>
      </c>
      <c r="I504" s="249"/>
      <c r="J504" s="245"/>
      <c r="K504" s="245"/>
      <c r="L504" s="250"/>
      <c r="M504" s="251"/>
      <c r="N504" s="252"/>
      <c r="O504" s="252"/>
      <c r="P504" s="252"/>
      <c r="Q504" s="252"/>
      <c r="R504" s="252"/>
      <c r="S504" s="252"/>
      <c r="T504" s="253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4" t="s">
        <v>166</v>
      </c>
      <c r="AU504" s="254" t="s">
        <v>81</v>
      </c>
      <c r="AV504" s="14" t="s">
        <v>81</v>
      </c>
      <c r="AW504" s="14" t="s">
        <v>33</v>
      </c>
      <c r="AX504" s="14" t="s">
        <v>72</v>
      </c>
      <c r="AY504" s="254" t="s">
        <v>154</v>
      </c>
    </row>
    <row r="505" s="13" customFormat="1">
      <c r="A505" s="13"/>
      <c r="B505" s="233"/>
      <c r="C505" s="234"/>
      <c r="D505" s="235" t="s">
        <v>166</v>
      </c>
      <c r="E505" s="236" t="s">
        <v>19</v>
      </c>
      <c r="F505" s="237" t="s">
        <v>499</v>
      </c>
      <c r="G505" s="234"/>
      <c r="H505" s="236" t="s">
        <v>19</v>
      </c>
      <c r="I505" s="238"/>
      <c r="J505" s="234"/>
      <c r="K505" s="234"/>
      <c r="L505" s="239"/>
      <c r="M505" s="240"/>
      <c r="N505" s="241"/>
      <c r="O505" s="241"/>
      <c r="P505" s="241"/>
      <c r="Q505" s="241"/>
      <c r="R505" s="241"/>
      <c r="S505" s="241"/>
      <c r="T505" s="24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3" t="s">
        <v>166</v>
      </c>
      <c r="AU505" s="243" t="s">
        <v>81</v>
      </c>
      <c r="AV505" s="13" t="s">
        <v>79</v>
      </c>
      <c r="AW505" s="13" t="s">
        <v>33</v>
      </c>
      <c r="AX505" s="13" t="s">
        <v>72</v>
      </c>
      <c r="AY505" s="243" t="s">
        <v>154</v>
      </c>
    </row>
    <row r="506" s="14" customFormat="1">
      <c r="A506" s="14"/>
      <c r="B506" s="244"/>
      <c r="C506" s="245"/>
      <c r="D506" s="235" t="s">
        <v>166</v>
      </c>
      <c r="E506" s="246" t="s">
        <v>19</v>
      </c>
      <c r="F506" s="247" t="s">
        <v>500</v>
      </c>
      <c r="G506" s="245"/>
      <c r="H506" s="248">
        <v>0.89000000000000001</v>
      </c>
      <c r="I506" s="249"/>
      <c r="J506" s="245"/>
      <c r="K506" s="245"/>
      <c r="L506" s="250"/>
      <c r="M506" s="251"/>
      <c r="N506" s="252"/>
      <c r="O506" s="252"/>
      <c r="P506" s="252"/>
      <c r="Q506" s="252"/>
      <c r="R506" s="252"/>
      <c r="S506" s="252"/>
      <c r="T506" s="25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4" t="s">
        <v>166</v>
      </c>
      <c r="AU506" s="254" t="s">
        <v>81</v>
      </c>
      <c r="AV506" s="14" t="s">
        <v>81</v>
      </c>
      <c r="AW506" s="14" t="s">
        <v>33</v>
      </c>
      <c r="AX506" s="14" t="s">
        <v>72</v>
      </c>
      <c r="AY506" s="254" t="s">
        <v>154</v>
      </c>
    </row>
    <row r="507" s="13" customFormat="1">
      <c r="A507" s="13"/>
      <c r="B507" s="233"/>
      <c r="C507" s="234"/>
      <c r="D507" s="235" t="s">
        <v>166</v>
      </c>
      <c r="E507" s="236" t="s">
        <v>19</v>
      </c>
      <c r="F507" s="237" t="s">
        <v>501</v>
      </c>
      <c r="G507" s="234"/>
      <c r="H507" s="236" t="s">
        <v>19</v>
      </c>
      <c r="I507" s="238"/>
      <c r="J507" s="234"/>
      <c r="K507" s="234"/>
      <c r="L507" s="239"/>
      <c r="M507" s="240"/>
      <c r="N507" s="241"/>
      <c r="O507" s="241"/>
      <c r="P507" s="241"/>
      <c r="Q507" s="241"/>
      <c r="R507" s="241"/>
      <c r="S507" s="241"/>
      <c r="T507" s="24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3" t="s">
        <v>166</v>
      </c>
      <c r="AU507" s="243" t="s">
        <v>81</v>
      </c>
      <c r="AV507" s="13" t="s">
        <v>79</v>
      </c>
      <c r="AW507" s="13" t="s">
        <v>33</v>
      </c>
      <c r="AX507" s="13" t="s">
        <v>72</v>
      </c>
      <c r="AY507" s="243" t="s">
        <v>154</v>
      </c>
    </row>
    <row r="508" s="14" customFormat="1">
      <c r="A508" s="14"/>
      <c r="B508" s="244"/>
      <c r="C508" s="245"/>
      <c r="D508" s="235" t="s">
        <v>166</v>
      </c>
      <c r="E508" s="246" t="s">
        <v>19</v>
      </c>
      <c r="F508" s="247" t="s">
        <v>545</v>
      </c>
      <c r="G508" s="245"/>
      <c r="H508" s="248">
        <v>4.8399999999999999</v>
      </c>
      <c r="I508" s="249"/>
      <c r="J508" s="245"/>
      <c r="K508" s="245"/>
      <c r="L508" s="250"/>
      <c r="M508" s="251"/>
      <c r="N508" s="252"/>
      <c r="O508" s="252"/>
      <c r="P508" s="252"/>
      <c r="Q508" s="252"/>
      <c r="R508" s="252"/>
      <c r="S508" s="252"/>
      <c r="T508" s="253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4" t="s">
        <v>166</v>
      </c>
      <c r="AU508" s="254" t="s">
        <v>81</v>
      </c>
      <c r="AV508" s="14" t="s">
        <v>81</v>
      </c>
      <c r="AW508" s="14" t="s">
        <v>33</v>
      </c>
      <c r="AX508" s="14" t="s">
        <v>72</v>
      </c>
      <c r="AY508" s="254" t="s">
        <v>154</v>
      </c>
    </row>
    <row r="509" s="13" customFormat="1">
      <c r="A509" s="13"/>
      <c r="B509" s="233"/>
      <c r="C509" s="234"/>
      <c r="D509" s="235" t="s">
        <v>166</v>
      </c>
      <c r="E509" s="236" t="s">
        <v>19</v>
      </c>
      <c r="F509" s="237" t="s">
        <v>503</v>
      </c>
      <c r="G509" s="234"/>
      <c r="H509" s="236" t="s">
        <v>19</v>
      </c>
      <c r="I509" s="238"/>
      <c r="J509" s="234"/>
      <c r="K509" s="234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166</v>
      </c>
      <c r="AU509" s="243" t="s">
        <v>81</v>
      </c>
      <c r="AV509" s="13" t="s">
        <v>79</v>
      </c>
      <c r="AW509" s="13" t="s">
        <v>33</v>
      </c>
      <c r="AX509" s="13" t="s">
        <v>72</v>
      </c>
      <c r="AY509" s="243" t="s">
        <v>154</v>
      </c>
    </row>
    <row r="510" s="14" customFormat="1">
      <c r="A510" s="14"/>
      <c r="B510" s="244"/>
      <c r="C510" s="245"/>
      <c r="D510" s="235" t="s">
        <v>166</v>
      </c>
      <c r="E510" s="246" t="s">
        <v>19</v>
      </c>
      <c r="F510" s="247" t="s">
        <v>546</v>
      </c>
      <c r="G510" s="245"/>
      <c r="H510" s="248">
        <v>1.76</v>
      </c>
      <c r="I510" s="249"/>
      <c r="J510" s="245"/>
      <c r="K510" s="245"/>
      <c r="L510" s="250"/>
      <c r="M510" s="251"/>
      <c r="N510" s="252"/>
      <c r="O510" s="252"/>
      <c r="P510" s="252"/>
      <c r="Q510" s="252"/>
      <c r="R510" s="252"/>
      <c r="S510" s="252"/>
      <c r="T510" s="25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4" t="s">
        <v>166</v>
      </c>
      <c r="AU510" s="254" t="s">
        <v>81</v>
      </c>
      <c r="AV510" s="14" t="s">
        <v>81</v>
      </c>
      <c r="AW510" s="14" t="s">
        <v>33</v>
      </c>
      <c r="AX510" s="14" t="s">
        <v>72</v>
      </c>
      <c r="AY510" s="254" t="s">
        <v>154</v>
      </c>
    </row>
    <row r="511" s="13" customFormat="1">
      <c r="A511" s="13"/>
      <c r="B511" s="233"/>
      <c r="C511" s="234"/>
      <c r="D511" s="235" t="s">
        <v>166</v>
      </c>
      <c r="E511" s="236" t="s">
        <v>19</v>
      </c>
      <c r="F511" s="237" t="s">
        <v>505</v>
      </c>
      <c r="G511" s="234"/>
      <c r="H511" s="236" t="s">
        <v>19</v>
      </c>
      <c r="I511" s="238"/>
      <c r="J511" s="234"/>
      <c r="K511" s="234"/>
      <c r="L511" s="239"/>
      <c r="M511" s="240"/>
      <c r="N511" s="241"/>
      <c r="O511" s="241"/>
      <c r="P511" s="241"/>
      <c r="Q511" s="241"/>
      <c r="R511" s="241"/>
      <c r="S511" s="241"/>
      <c r="T511" s="24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3" t="s">
        <v>166</v>
      </c>
      <c r="AU511" s="243" t="s">
        <v>81</v>
      </c>
      <c r="AV511" s="13" t="s">
        <v>79</v>
      </c>
      <c r="AW511" s="13" t="s">
        <v>33</v>
      </c>
      <c r="AX511" s="13" t="s">
        <v>72</v>
      </c>
      <c r="AY511" s="243" t="s">
        <v>154</v>
      </c>
    </row>
    <row r="512" s="14" customFormat="1">
      <c r="A512" s="14"/>
      <c r="B512" s="244"/>
      <c r="C512" s="245"/>
      <c r="D512" s="235" t="s">
        <v>166</v>
      </c>
      <c r="E512" s="246" t="s">
        <v>19</v>
      </c>
      <c r="F512" s="247" t="s">
        <v>506</v>
      </c>
      <c r="G512" s="245"/>
      <c r="H512" s="248">
        <v>10.210000000000001</v>
      </c>
      <c r="I512" s="249"/>
      <c r="J512" s="245"/>
      <c r="K512" s="245"/>
      <c r="L512" s="250"/>
      <c r="M512" s="251"/>
      <c r="N512" s="252"/>
      <c r="O512" s="252"/>
      <c r="P512" s="252"/>
      <c r="Q512" s="252"/>
      <c r="R512" s="252"/>
      <c r="S512" s="252"/>
      <c r="T512" s="253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4" t="s">
        <v>166</v>
      </c>
      <c r="AU512" s="254" t="s">
        <v>81</v>
      </c>
      <c r="AV512" s="14" t="s">
        <v>81</v>
      </c>
      <c r="AW512" s="14" t="s">
        <v>33</v>
      </c>
      <c r="AX512" s="14" t="s">
        <v>72</v>
      </c>
      <c r="AY512" s="254" t="s">
        <v>154</v>
      </c>
    </row>
    <row r="513" s="15" customFormat="1">
      <c r="A513" s="15"/>
      <c r="B513" s="255"/>
      <c r="C513" s="256"/>
      <c r="D513" s="235" t="s">
        <v>166</v>
      </c>
      <c r="E513" s="257" t="s">
        <v>19</v>
      </c>
      <c r="F513" s="258" t="s">
        <v>181</v>
      </c>
      <c r="G513" s="256"/>
      <c r="H513" s="259">
        <v>72.959999999999994</v>
      </c>
      <c r="I513" s="260"/>
      <c r="J513" s="256"/>
      <c r="K513" s="256"/>
      <c r="L513" s="261"/>
      <c r="M513" s="262"/>
      <c r="N513" s="263"/>
      <c r="O513" s="263"/>
      <c r="P513" s="263"/>
      <c r="Q513" s="263"/>
      <c r="R513" s="263"/>
      <c r="S513" s="263"/>
      <c r="T513" s="264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5" t="s">
        <v>166</v>
      </c>
      <c r="AU513" s="265" t="s">
        <v>81</v>
      </c>
      <c r="AV513" s="15" t="s">
        <v>162</v>
      </c>
      <c r="AW513" s="15" t="s">
        <v>33</v>
      </c>
      <c r="AX513" s="15" t="s">
        <v>79</v>
      </c>
      <c r="AY513" s="265" t="s">
        <v>154</v>
      </c>
    </row>
    <row r="514" s="2" customFormat="1" ht="16.5" customHeight="1">
      <c r="A514" s="41"/>
      <c r="B514" s="42"/>
      <c r="C514" s="215" t="s">
        <v>547</v>
      </c>
      <c r="D514" s="215" t="s">
        <v>157</v>
      </c>
      <c r="E514" s="216" t="s">
        <v>548</v>
      </c>
      <c r="F514" s="217" t="s">
        <v>549</v>
      </c>
      <c r="G514" s="218" t="s">
        <v>239</v>
      </c>
      <c r="H514" s="219">
        <v>68.390000000000001</v>
      </c>
      <c r="I514" s="220"/>
      <c r="J514" s="221">
        <f>ROUND(I514*H514,2)</f>
        <v>0</v>
      </c>
      <c r="K514" s="217" t="s">
        <v>19</v>
      </c>
      <c r="L514" s="47"/>
      <c r="M514" s="222" t="s">
        <v>19</v>
      </c>
      <c r="N514" s="223" t="s">
        <v>43</v>
      </c>
      <c r="O514" s="87"/>
      <c r="P514" s="224">
        <f>O514*H514</f>
        <v>0</v>
      </c>
      <c r="Q514" s="224">
        <v>0</v>
      </c>
      <c r="R514" s="224">
        <f>Q514*H514</f>
        <v>0</v>
      </c>
      <c r="S514" s="224">
        <v>0</v>
      </c>
      <c r="T514" s="225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26" t="s">
        <v>162</v>
      </c>
      <c r="AT514" s="226" t="s">
        <v>157</v>
      </c>
      <c r="AU514" s="226" t="s">
        <v>81</v>
      </c>
      <c r="AY514" s="20" t="s">
        <v>154</v>
      </c>
      <c r="BE514" s="227">
        <f>IF(N514="základní",J514,0)</f>
        <v>0</v>
      </c>
      <c r="BF514" s="227">
        <f>IF(N514="snížená",J514,0)</f>
        <v>0</v>
      </c>
      <c r="BG514" s="227">
        <f>IF(N514="zákl. přenesená",J514,0)</f>
        <v>0</v>
      </c>
      <c r="BH514" s="227">
        <f>IF(N514="sníž. přenesená",J514,0)</f>
        <v>0</v>
      </c>
      <c r="BI514" s="227">
        <f>IF(N514="nulová",J514,0)</f>
        <v>0</v>
      </c>
      <c r="BJ514" s="20" t="s">
        <v>79</v>
      </c>
      <c r="BK514" s="227">
        <f>ROUND(I514*H514,2)</f>
        <v>0</v>
      </c>
      <c r="BL514" s="20" t="s">
        <v>162</v>
      </c>
      <c r="BM514" s="226" t="s">
        <v>550</v>
      </c>
    </row>
    <row r="515" s="13" customFormat="1">
      <c r="A515" s="13"/>
      <c r="B515" s="233"/>
      <c r="C515" s="234"/>
      <c r="D515" s="235" t="s">
        <v>166</v>
      </c>
      <c r="E515" s="236" t="s">
        <v>19</v>
      </c>
      <c r="F515" s="237" t="s">
        <v>487</v>
      </c>
      <c r="G515" s="234"/>
      <c r="H515" s="236" t="s">
        <v>19</v>
      </c>
      <c r="I515" s="238"/>
      <c r="J515" s="234"/>
      <c r="K515" s="234"/>
      <c r="L515" s="239"/>
      <c r="M515" s="240"/>
      <c r="N515" s="241"/>
      <c r="O515" s="241"/>
      <c r="P515" s="241"/>
      <c r="Q515" s="241"/>
      <c r="R515" s="241"/>
      <c r="S515" s="241"/>
      <c r="T515" s="24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3" t="s">
        <v>166</v>
      </c>
      <c r="AU515" s="243" t="s">
        <v>81</v>
      </c>
      <c r="AV515" s="13" t="s">
        <v>79</v>
      </c>
      <c r="AW515" s="13" t="s">
        <v>33</v>
      </c>
      <c r="AX515" s="13" t="s">
        <v>72</v>
      </c>
      <c r="AY515" s="243" t="s">
        <v>154</v>
      </c>
    </row>
    <row r="516" s="14" customFormat="1">
      <c r="A516" s="14"/>
      <c r="B516" s="244"/>
      <c r="C516" s="245"/>
      <c r="D516" s="235" t="s">
        <v>166</v>
      </c>
      <c r="E516" s="246" t="s">
        <v>19</v>
      </c>
      <c r="F516" s="247" t="s">
        <v>488</v>
      </c>
      <c r="G516" s="245"/>
      <c r="H516" s="248">
        <v>9.7200000000000006</v>
      </c>
      <c r="I516" s="249"/>
      <c r="J516" s="245"/>
      <c r="K516" s="245"/>
      <c r="L516" s="250"/>
      <c r="M516" s="251"/>
      <c r="N516" s="252"/>
      <c r="O516" s="252"/>
      <c r="P516" s="252"/>
      <c r="Q516" s="252"/>
      <c r="R516" s="252"/>
      <c r="S516" s="252"/>
      <c r="T516" s="253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4" t="s">
        <v>166</v>
      </c>
      <c r="AU516" s="254" t="s">
        <v>81</v>
      </c>
      <c r="AV516" s="14" t="s">
        <v>81</v>
      </c>
      <c r="AW516" s="14" t="s">
        <v>33</v>
      </c>
      <c r="AX516" s="14" t="s">
        <v>72</v>
      </c>
      <c r="AY516" s="254" t="s">
        <v>154</v>
      </c>
    </row>
    <row r="517" s="13" customFormat="1">
      <c r="A517" s="13"/>
      <c r="B517" s="233"/>
      <c r="C517" s="234"/>
      <c r="D517" s="235" t="s">
        <v>166</v>
      </c>
      <c r="E517" s="236" t="s">
        <v>19</v>
      </c>
      <c r="F517" s="237" t="s">
        <v>489</v>
      </c>
      <c r="G517" s="234"/>
      <c r="H517" s="236" t="s">
        <v>19</v>
      </c>
      <c r="I517" s="238"/>
      <c r="J517" s="234"/>
      <c r="K517" s="234"/>
      <c r="L517" s="239"/>
      <c r="M517" s="240"/>
      <c r="N517" s="241"/>
      <c r="O517" s="241"/>
      <c r="P517" s="241"/>
      <c r="Q517" s="241"/>
      <c r="R517" s="241"/>
      <c r="S517" s="241"/>
      <c r="T517" s="24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3" t="s">
        <v>166</v>
      </c>
      <c r="AU517" s="243" t="s">
        <v>81</v>
      </c>
      <c r="AV517" s="13" t="s">
        <v>79</v>
      </c>
      <c r="AW517" s="13" t="s">
        <v>33</v>
      </c>
      <c r="AX517" s="13" t="s">
        <v>72</v>
      </c>
      <c r="AY517" s="243" t="s">
        <v>154</v>
      </c>
    </row>
    <row r="518" s="14" customFormat="1">
      <c r="A518" s="14"/>
      <c r="B518" s="244"/>
      <c r="C518" s="245"/>
      <c r="D518" s="235" t="s">
        <v>166</v>
      </c>
      <c r="E518" s="246" t="s">
        <v>19</v>
      </c>
      <c r="F518" s="247" t="s">
        <v>551</v>
      </c>
      <c r="G518" s="245"/>
      <c r="H518" s="248">
        <v>24.969999999999999</v>
      </c>
      <c r="I518" s="249"/>
      <c r="J518" s="245"/>
      <c r="K518" s="245"/>
      <c r="L518" s="250"/>
      <c r="M518" s="251"/>
      <c r="N518" s="252"/>
      <c r="O518" s="252"/>
      <c r="P518" s="252"/>
      <c r="Q518" s="252"/>
      <c r="R518" s="252"/>
      <c r="S518" s="252"/>
      <c r="T518" s="25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4" t="s">
        <v>166</v>
      </c>
      <c r="AU518" s="254" t="s">
        <v>81</v>
      </c>
      <c r="AV518" s="14" t="s">
        <v>81</v>
      </c>
      <c r="AW518" s="14" t="s">
        <v>33</v>
      </c>
      <c r="AX518" s="14" t="s">
        <v>72</v>
      </c>
      <c r="AY518" s="254" t="s">
        <v>154</v>
      </c>
    </row>
    <row r="519" s="13" customFormat="1">
      <c r="A519" s="13"/>
      <c r="B519" s="233"/>
      <c r="C519" s="234"/>
      <c r="D519" s="235" t="s">
        <v>166</v>
      </c>
      <c r="E519" s="236" t="s">
        <v>19</v>
      </c>
      <c r="F519" s="237" t="s">
        <v>491</v>
      </c>
      <c r="G519" s="234"/>
      <c r="H519" s="236" t="s">
        <v>19</v>
      </c>
      <c r="I519" s="238"/>
      <c r="J519" s="234"/>
      <c r="K519" s="234"/>
      <c r="L519" s="239"/>
      <c r="M519" s="240"/>
      <c r="N519" s="241"/>
      <c r="O519" s="241"/>
      <c r="P519" s="241"/>
      <c r="Q519" s="241"/>
      <c r="R519" s="241"/>
      <c r="S519" s="241"/>
      <c r="T519" s="24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3" t="s">
        <v>166</v>
      </c>
      <c r="AU519" s="243" t="s">
        <v>81</v>
      </c>
      <c r="AV519" s="13" t="s">
        <v>79</v>
      </c>
      <c r="AW519" s="13" t="s">
        <v>33</v>
      </c>
      <c r="AX519" s="13" t="s">
        <v>72</v>
      </c>
      <c r="AY519" s="243" t="s">
        <v>154</v>
      </c>
    </row>
    <row r="520" s="14" customFormat="1">
      <c r="A520" s="14"/>
      <c r="B520" s="244"/>
      <c r="C520" s="245"/>
      <c r="D520" s="235" t="s">
        <v>166</v>
      </c>
      <c r="E520" s="246" t="s">
        <v>19</v>
      </c>
      <c r="F520" s="247" t="s">
        <v>492</v>
      </c>
      <c r="G520" s="245"/>
      <c r="H520" s="248">
        <v>7.7199999999999998</v>
      </c>
      <c r="I520" s="249"/>
      <c r="J520" s="245"/>
      <c r="K520" s="245"/>
      <c r="L520" s="250"/>
      <c r="M520" s="251"/>
      <c r="N520" s="252"/>
      <c r="O520" s="252"/>
      <c r="P520" s="252"/>
      <c r="Q520" s="252"/>
      <c r="R520" s="252"/>
      <c r="S520" s="252"/>
      <c r="T520" s="25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4" t="s">
        <v>166</v>
      </c>
      <c r="AU520" s="254" t="s">
        <v>81</v>
      </c>
      <c r="AV520" s="14" t="s">
        <v>81</v>
      </c>
      <c r="AW520" s="14" t="s">
        <v>33</v>
      </c>
      <c r="AX520" s="14" t="s">
        <v>72</v>
      </c>
      <c r="AY520" s="254" t="s">
        <v>154</v>
      </c>
    </row>
    <row r="521" s="13" customFormat="1">
      <c r="A521" s="13"/>
      <c r="B521" s="233"/>
      <c r="C521" s="234"/>
      <c r="D521" s="235" t="s">
        <v>166</v>
      </c>
      <c r="E521" s="236" t="s">
        <v>19</v>
      </c>
      <c r="F521" s="237" t="s">
        <v>495</v>
      </c>
      <c r="G521" s="234"/>
      <c r="H521" s="236" t="s">
        <v>19</v>
      </c>
      <c r="I521" s="238"/>
      <c r="J521" s="234"/>
      <c r="K521" s="234"/>
      <c r="L521" s="239"/>
      <c r="M521" s="240"/>
      <c r="N521" s="241"/>
      <c r="O521" s="241"/>
      <c r="P521" s="241"/>
      <c r="Q521" s="241"/>
      <c r="R521" s="241"/>
      <c r="S521" s="241"/>
      <c r="T521" s="24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3" t="s">
        <v>166</v>
      </c>
      <c r="AU521" s="243" t="s">
        <v>81</v>
      </c>
      <c r="AV521" s="13" t="s">
        <v>79</v>
      </c>
      <c r="AW521" s="13" t="s">
        <v>33</v>
      </c>
      <c r="AX521" s="13" t="s">
        <v>72</v>
      </c>
      <c r="AY521" s="243" t="s">
        <v>154</v>
      </c>
    </row>
    <row r="522" s="14" customFormat="1">
      <c r="A522" s="14"/>
      <c r="B522" s="244"/>
      <c r="C522" s="245"/>
      <c r="D522" s="235" t="s">
        <v>166</v>
      </c>
      <c r="E522" s="246" t="s">
        <v>19</v>
      </c>
      <c r="F522" s="247" t="s">
        <v>496</v>
      </c>
      <c r="G522" s="245"/>
      <c r="H522" s="248">
        <v>5.2000000000000002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4" t="s">
        <v>166</v>
      </c>
      <c r="AU522" s="254" t="s">
        <v>81</v>
      </c>
      <c r="AV522" s="14" t="s">
        <v>81</v>
      </c>
      <c r="AW522" s="14" t="s">
        <v>33</v>
      </c>
      <c r="AX522" s="14" t="s">
        <v>72</v>
      </c>
      <c r="AY522" s="254" t="s">
        <v>154</v>
      </c>
    </row>
    <row r="523" s="13" customFormat="1">
      <c r="A523" s="13"/>
      <c r="B523" s="233"/>
      <c r="C523" s="234"/>
      <c r="D523" s="235" t="s">
        <v>166</v>
      </c>
      <c r="E523" s="236" t="s">
        <v>19</v>
      </c>
      <c r="F523" s="237" t="s">
        <v>497</v>
      </c>
      <c r="G523" s="234"/>
      <c r="H523" s="236" t="s">
        <v>19</v>
      </c>
      <c r="I523" s="238"/>
      <c r="J523" s="234"/>
      <c r="K523" s="234"/>
      <c r="L523" s="239"/>
      <c r="M523" s="240"/>
      <c r="N523" s="241"/>
      <c r="O523" s="241"/>
      <c r="P523" s="241"/>
      <c r="Q523" s="241"/>
      <c r="R523" s="241"/>
      <c r="S523" s="241"/>
      <c r="T523" s="24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3" t="s">
        <v>166</v>
      </c>
      <c r="AU523" s="243" t="s">
        <v>81</v>
      </c>
      <c r="AV523" s="13" t="s">
        <v>79</v>
      </c>
      <c r="AW523" s="13" t="s">
        <v>33</v>
      </c>
      <c r="AX523" s="13" t="s">
        <v>72</v>
      </c>
      <c r="AY523" s="243" t="s">
        <v>154</v>
      </c>
    </row>
    <row r="524" s="14" customFormat="1">
      <c r="A524" s="14"/>
      <c r="B524" s="244"/>
      <c r="C524" s="245"/>
      <c r="D524" s="235" t="s">
        <v>166</v>
      </c>
      <c r="E524" s="246" t="s">
        <v>19</v>
      </c>
      <c r="F524" s="247" t="s">
        <v>498</v>
      </c>
      <c r="G524" s="245"/>
      <c r="H524" s="248">
        <v>4.7199999999999998</v>
      </c>
      <c r="I524" s="249"/>
      <c r="J524" s="245"/>
      <c r="K524" s="245"/>
      <c r="L524" s="250"/>
      <c r="M524" s="251"/>
      <c r="N524" s="252"/>
      <c r="O524" s="252"/>
      <c r="P524" s="252"/>
      <c r="Q524" s="252"/>
      <c r="R524" s="252"/>
      <c r="S524" s="252"/>
      <c r="T524" s="253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4" t="s">
        <v>166</v>
      </c>
      <c r="AU524" s="254" t="s">
        <v>81</v>
      </c>
      <c r="AV524" s="14" t="s">
        <v>81</v>
      </c>
      <c r="AW524" s="14" t="s">
        <v>33</v>
      </c>
      <c r="AX524" s="14" t="s">
        <v>72</v>
      </c>
      <c r="AY524" s="254" t="s">
        <v>154</v>
      </c>
    </row>
    <row r="525" s="13" customFormat="1">
      <c r="A525" s="13"/>
      <c r="B525" s="233"/>
      <c r="C525" s="234"/>
      <c r="D525" s="235" t="s">
        <v>166</v>
      </c>
      <c r="E525" s="236" t="s">
        <v>19</v>
      </c>
      <c r="F525" s="237" t="s">
        <v>499</v>
      </c>
      <c r="G525" s="234"/>
      <c r="H525" s="236" t="s">
        <v>19</v>
      </c>
      <c r="I525" s="238"/>
      <c r="J525" s="234"/>
      <c r="K525" s="234"/>
      <c r="L525" s="239"/>
      <c r="M525" s="240"/>
      <c r="N525" s="241"/>
      <c r="O525" s="241"/>
      <c r="P525" s="241"/>
      <c r="Q525" s="241"/>
      <c r="R525" s="241"/>
      <c r="S525" s="241"/>
      <c r="T525" s="24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3" t="s">
        <v>166</v>
      </c>
      <c r="AU525" s="243" t="s">
        <v>81</v>
      </c>
      <c r="AV525" s="13" t="s">
        <v>79</v>
      </c>
      <c r="AW525" s="13" t="s">
        <v>33</v>
      </c>
      <c r="AX525" s="13" t="s">
        <v>72</v>
      </c>
      <c r="AY525" s="243" t="s">
        <v>154</v>
      </c>
    </row>
    <row r="526" s="14" customFormat="1">
      <c r="A526" s="14"/>
      <c r="B526" s="244"/>
      <c r="C526" s="245"/>
      <c r="D526" s="235" t="s">
        <v>166</v>
      </c>
      <c r="E526" s="246" t="s">
        <v>19</v>
      </c>
      <c r="F526" s="247" t="s">
        <v>552</v>
      </c>
      <c r="G526" s="245"/>
      <c r="H526" s="248">
        <v>8.9000000000000004</v>
      </c>
      <c r="I526" s="249"/>
      <c r="J526" s="245"/>
      <c r="K526" s="245"/>
      <c r="L526" s="250"/>
      <c r="M526" s="251"/>
      <c r="N526" s="252"/>
      <c r="O526" s="252"/>
      <c r="P526" s="252"/>
      <c r="Q526" s="252"/>
      <c r="R526" s="252"/>
      <c r="S526" s="252"/>
      <c r="T526" s="253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4" t="s">
        <v>166</v>
      </c>
      <c r="AU526" s="254" t="s">
        <v>81</v>
      </c>
      <c r="AV526" s="14" t="s">
        <v>81</v>
      </c>
      <c r="AW526" s="14" t="s">
        <v>33</v>
      </c>
      <c r="AX526" s="14" t="s">
        <v>72</v>
      </c>
      <c r="AY526" s="254" t="s">
        <v>154</v>
      </c>
    </row>
    <row r="527" s="13" customFormat="1">
      <c r="A527" s="13"/>
      <c r="B527" s="233"/>
      <c r="C527" s="234"/>
      <c r="D527" s="235" t="s">
        <v>166</v>
      </c>
      <c r="E527" s="236" t="s">
        <v>19</v>
      </c>
      <c r="F527" s="237" t="s">
        <v>501</v>
      </c>
      <c r="G527" s="234"/>
      <c r="H527" s="236" t="s">
        <v>19</v>
      </c>
      <c r="I527" s="238"/>
      <c r="J527" s="234"/>
      <c r="K527" s="234"/>
      <c r="L527" s="239"/>
      <c r="M527" s="240"/>
      <c r="N527" s="241"/>
      <c r="O527" s="241"/>
      <c r="P527" s="241"/>
      <c r="Q527" s="241"/>
      <c r="R527" s="241"/>
      <c r="S527" s="241"/>
      <c r="T527" s="24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3" t="s">
        <v>166</v>
      </c>
      <c r="AU527" s="243" t="s">
        <v>81</v>
      </c>
      <c r="AV527" s="13" t="s">
        <v>79</v>
      </c>
      <c r="AW527" s="13" t="s">
        <v>33</v>
      </c>
      <c r="AX527" s="13" t="s">
        <v>72</v>
      </c>
      <c r="AY527" s="243" t="s">
        <v>154</v>
      </c>
    </row>
    <row r="528" s="14" customFormat="1">
      <c r="A528" s="14"/>
      <c r="B528" s="244"/>
      <c r="C528" s="245"/>
      <c r="D528" s="235" t="s">
        <v>166</v>
      </c>
      <c r="E528" s="246" t="s">
        <v>19</v>
      </c>
      <c r="F528" s="247" t="s">
        <v>502</v>
      </c>
      <c r="G528" s="245"/>
      <c r="H528" s="248">
        <v>4.6100000000000003</v>
      </c>
      <c r="I528" s="249"/>
      <c r="J528" s="245"/>
      <c r="K528" s="245"/>
      <c r="L528" s="250"/>
      <c r="M528" s="251"/>
      <c r="N528" s="252"/>
      <c r="O528" s="252"/>
      <c r="P528" s="252"/>
      <c r="Q528" s="252"/>
      <c r="R528" s="252"/>
      <c r="S528" s="252"/>
      <c r="T528" s="25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4" t="s">
        <v>166</v>
      </c>
      <c r="AU528" s="254" t="s">
        <v>81</v>
      </c>
      <c r="AV528" s="14" t="s">
        <v>81</v>
      </c>
      <c r="AW528" s="14" t="s">
        <v>33</v>
      </c>
      <c r="AX528" s="14" t="s">
        <v>72</v>
      </c>
      <c r="AY528" s="254" t="s">
        <v>154</v>
      </c>
    </row>
    <row r="529" s="13" customFormat="1">
      <c r="A529" s="13"/>
      <c r="B529" s="233"/>
      <c r="C529" s="234"/>
      <c r="D529" s="235" t="s">
        <v>166</v>
      </c>
      <c r="E529" s="236" t="s">
        <v>19</v>
      </c>
      <c r="F529" s="237" t="s">
        <v>503</v>
      </c>
      <c r="G529" s="234"/>
      <c r="H529" s="236" t="s">
        <v>19</v>
      </c>
      <c r="I529" s="238"/>
      <c r="J529" s="234"/>
      <c r="K529" s="234"/>
      <c r="L529" s="239"/>
      <c r="M529" s="240"/>
      <c r="N529" s="241"/>
      <c r="O529" s="241"/>
      <c r="P529" s="241"/>
      <c r="Q529" s="241"/>
      <c r="R529" s="241"/>
      <c r="S529" s="241"/>
      <c r="T529" s="24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3" t="s">
        <v>166</v>
      </c>
      <c r="AU529" s="243" t="s">
        <v>81</v>
      </c>
      <c r="AV529" s="13" t="s">
        <v>79</v>
      </c>
      <c r="AW529" s="13" t="s">
        <v>33</v>
      </c>
      <c r="AX529" s="13" t="s">
        <v>72</v>
      </c>
      <c r="AY529" s="243" t="s">
        <v>154</v>
      </c>
    </row>
    <row r="530" s="14" customFormat="1">
      <c r="A530" s="14"/>
      <c r="B530" s="244"/>
      <c r="C530" s="245"/>
      <c r="D530" s="235" t="s">
        <v>166</v>
      </c>
      <c r="E530" s="246" t="s">
        <v>19</v>
      </c>
      <c r="F530" s="247" t="s">
        <v>553</v>
      </c>
      <c r="G530" s="245"/>
      <c r="H530" s="248">
        <v>2.5499999999999998</v>
      </c>
      <c r="I530" s="249"/>
      <c r="J530" s="245"/>
      <c r="K530" s="245"/>
      <c r="L530" s="250"/>
      <c r="M530" s="251"/>
      <c r="N530" s="252"/>
      <c r="O530" s="252"/>
      <c r="P530" s="252"/>
      <c r="Q530" s="252"/>
      <c r="R530" s="252"/>
      <c r="S530" s="252"/>
      <c r="T530" s="253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4" t="s">
        <v>166</v>
      </c>
      <c r="AU530" s="254" t="s">
        <v>81</v>
      </c>
      <c r="AV530" s="14" t="s">
        <v>81</v>
      </c>
      <c r="AW530" s="14" t="s">
        <v>33</v>
      </c>
      <c r="AX530" s="14" t="s">
        <v>72</v>
      </c>
      <c r="AY530" s="254" t="s">
        <v>154</v>
      </c>
    </row>
    <row r="531" s="15" customFormat="1">
      <c r="A531" s="15"/>
      <c r="B531" s="255"/>
      <c r="C531" s="256"/>
      <c r="D531" s="235" t="s">
        <v>166</v>
      </c>
      <c r="E531" s="257" t="s">
        <v>19</v>
      </c>
      <c r="F531" s="258" t="s">
        <v>181</v>
      </c>
      <c r="G531" s="256"/>
      <c r="H531" s="259">
        <v>68.390000000000001</v>
      </c>
      <c r="I531" s="260"/>
      <c r="J531" s="256"/>
      <c r="K531" s="256"/>
      <c r="L531" s="261"/>
      <c r="M531" s="262"/>
      <c r="N531" s="263"/>
      <c r="O531" s="263"/>
      <c r="P531" s="263"/>
      <c r="Q531" s="263"/>
      <c r="R531" s="263"/>
      <c r="S531" s="263"/>
      <c r="T531" s="264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65" t="s">
        <v>166</v>
      </c>
      <c r="AU531" s="265" t="s">
        <v>81</v>
      </c>
      <c r="AV531" s="15" t="s">
        <v>162</v>
      </c>
      <c r="AW531" s="15" t="s">
        <v>33</v>
      </c>
      <c r="AX531" s="15" t="s">
        <v>79</v>
      </c>
      <c r="AY531" s="265" t="s">
        <v>154</v>
      </c>
    </row>
    <row r="532" s="2" customFormat="1" ht="16.5" customHeight="1">
      <c r="A532" s="41"/>
      <c r="B532" s="42"/>
      <c r="C532" s="215" t="s">
        <v>554</v>
      </c>
      <c r="D532" s="215" t="s">
        <v>157</v>
      </c>
      <c r="E532" s="216" t="s">
        <v>555</v>
      </c>
      <c r="F532" s="217" t="s">
        <v>556</v>
      </c>
      <c r="G532" s="218" t="s">
        <v>557</v>
      </c>
      <c r="H532" s="219">
        <v>1</v>
      </c>
      <c r="I532" s="220"/>
      <c r="J532" s="221">
        <f>ROUND(I532*H532,2)</f>
        <v>0</v>
      </c>
      <c r="K532" s="217" t="s">
        <v>19</v>
      </c>
      <c r="L532" s="47"/>
      <c r="M532" s="222" t="s">
        <v>19</v>
      </c>
      <c r="N532" s="223" t="s">
        <v>43</v>
      </c>
      <c r="O532" s="87"/>
      <c r="P532" s="224">
        <f>O532*H532</f>
        <v>0</v>
      </c>
      <c r="Q532" s="224">
        <v>0</v>
      </c>
      <c r="R532" s="224">
        <f>Q532*H532</f>
        <v>0</v>
      </c>
      <c r="S532" s="224">
        <v>0</v>
      </c>
      <c r="T532" s="225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26" t="s">
        <v>162</v>
      </c>
      <c r="AT532" s="226" t="s">
        <v>157</v>
      </c>
      <c r="AU532" s="226" t="s">
        <v>81</v>
      </c>
      <c r="AY532" s="20" t="s">
        <v>154</v>
      </c>
      <c r="BE532" s="227">
        <f>IF(N532="základní",J532,0)</f>
        <v>0</v>
      </c>
      <c r="BF532" s="227">
        <f>IF(N532="snížená",J532,0)</f>
        <v>0</v>
      </c>
      <c r="BG532" s="227">
        <f>IF(N532="zákl. přenesená",J532,0)</f>
        <v>0</v>
      </c>
      <c r="BH532" s="227">
        <f>IF(N532="sníž. přenesená",J532,0)</f>
        <v>0</v>
      </c>
      <c r="BI532" s="227">
        <f>IF(N532="nulová",J532,0)</f>
        <v>0</v>
      </c>
      <c r="BJ532" s="20" t="s">
        <v>79</v>
      </c>
      <c r="BK532" s="227">
        <f>ROUND(I532*H532,2)</f>
        <v>0</v>
      </c>
      <c r="BL532" s="20" t="s">
        <v>162</v>
      </c>
      <c r="BM532" s="226" t="s">
        <v>558</v>
      </c>
    </row>
    <row r="533" s="13" customFormat="1">
      <c r="A533" s="13"/>
      <c r="B533" s="233"/>
      <c r="C533" s="234"/>
      <c r="D533" s="235" t="s">
        <v>166</v>
      </c>
      <c r="E533" s="236" t="s">
        <v>19</v>
      </c>
      <c r="F533" s="237" t="s">
        <v>559</v>
      </c>
      <c r="G533" s="234"/>
      <c r="H533" s="236" t="s">
        <v>19</v>
      </c>
      <c r="I533" s="238"/>
      <c r="J533" s="234"/>
      <c r="K533" s="234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166</v>
      </c>
      <c r="AU533" s="243" t="s">
        <v>81</v>
      </c>
      <c r="AV533" s="13" t="s">
        <v>79</v>
      </c>
      <c r="AW533" s="13" t="s">
        <v>33</v>
      </c>
      <c r="AX533" s="13" t="s">
        <v>72</v>
      </c>
      <c r="AY533" s="243" t="s">
        <v>154</v>
      </c>
    </row>
    <row r="534" s="13" customFormat="1">
      <c r="A534" s="13"/>
      <c r="B534" s="233"/>
      <c r="C534" s="234"/>
      <c r="D534" s="235" t="s">
        <v>166</v>
      </c>
      <c r="E534" s="236" t="s">
        <v>19</v>
      </c>
      <c r="F534" s="237" t="s">
        <v>560</v>
      </c>
      <c r="G534" s="234"/>
      <c r="H534" s="236" t="s">
        <v>19</v>
      </c>
      <c r="I534" s="238"/>
      <c r="J534" s="234"/>
      <c r="K534" s="234"/>
      <c r="L534" s="239"/>
      <c r="M534" s="240"/>
      <c r="N534" s="241"/>
      <c r="O534" s="241"/>
      <c r="P534" s="241"/>
      <c r="Q534" s="241"/>
      <c r="R534" s="241"/>
      <c r="S534" s="241"/>
      <c r="T534" s="24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3" t="s">
        <v>166</v>
      </c>
      <c r="AU534" s="243" t="s">
        <v>81</v>
      </c>
      <c r="AV534" s="13" t="s">
        <v>79</v>
      </c>
      <c r="AW534" s="13" t="s">
        <v>33</v>
      </c>
      <c r="AX534" s="13" t="s">
        <v>72</v>
      </c>
      <c r="AY534" s="243" t="s">
        <v>154</v>
      </c>
    </row>
    <row r="535" s="13" customFormat="1">
      <c r="A535" s="13"/>
      <c r="B535" s="233"/>
      <c r="C535" s="234"/>
      <c r="D535" s="235" t="s">
        <v>166</v>
      </c>
      <c r="E535" s="236" t="s">
        <v>19</v>
      </c>
      <c r="F535" s="237" t="s">
        <v>561</v>
      </c>
      <c r="G535" s="234"/>
      <c r="H535" s="236" t="s">
        <v>19</v>
      </c>
      <c r="I535" s="238"/>
      <c r="J535" s="234"/>
      <c r="K535" s="234"/>
      <c r="L535" s="239"/>
      <c r="M535" s="240"/>
      <c r="N535" s="241"/>
      <c r="O535" s="241"/>
      <c r="P535" s="241"/>
      <c r="Q535" s="241"/>
      <c r="R535" s="241"/>
      <c r="S535" s="241"/>
      <c r="T535" s="24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3" t="s">
        <v>166</v>
      </c>
      <c r="AU535" s="243" t="s">
        <v>81</v>
      </c>
      <c r="AV535" s="13" t="s">
        <v>79</v>
      </c>
      <c r="AW535" s="13" t="s">
        <v>33</v>
      </c>
      <c r="AX535" s="13" t="s">
        <v>72</v>
      </c>
      <c r="AY535" s="243" t="s">
        <v>154</v>
      </c>
    </row>
    <row r="536" s="14" customFormat="1">
      <c r="A536" s="14"/>
      <c r="B536" s="244"/>
      <c r="C536" s="245"/>
      <c r="D536" s="235" t="s">
        <v>166</v>
      </c>
      <c r="E536" s="246" t="s">
        <v>19</v>
      </c>
      <c r="F536" s="247" t="s">
        <v>79</v>
      </c>
      <c r="G536" s="245"/>
      <c r="H536" s="248">
        <v>1</v>
      </c>
      <c r="I536" s="249"/>
      <c r="J536" s="245"/>
      <c r="K536" s="245"/>
      <c r="L536" s="250"/>
      <c r="M536" s="251"/>
      <c r="N536" s="252"/>
      <c r="O536" s="252"/>
      <c r="P536" s="252"/>
      <c r="Q536" s="252"/>
      <c r="R536" s="252"/>
      <c r="S536" s="252"/>
      <c r="T536" s="25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4" t="s">
        <v>166</v>
      </c>
      <c r="AU536" s="254" t="s">
        <v>81</v>
      </c>
      <c r="AV536" s="14" t="s">
        <v>81</v>
      </c>
      <c r="AW536" s="14" t="s">
        <v>33</v>
      </c>
      <c r="AX536" s="14" t="s">
        <v>79</v>
      </c>
      <c r="AY536" s="254" t="s">
        <v>154</v>
      </c>
    </row>
    <row r="537" s="12" customFormat="1" ht="22.8" customHeight="1">
      <c r="A537" s="12"/>
      <c r="B537" s="199"/>
      <c r="C537" s="200"/>
      <c r="D537" s="201" t="s">
        <v>71</v>
      </c>
      <c r="E537" s="213" t="s">
        <v>230</v>
      </c>
      <c r="F537" s="213" t="s">
        <v>562</v>
      </c>
      <c r="G537" s="200"/>
      <c r="H537" s="200"/>
      <c r="I537" s="203"/>
      <c r="J537" s="214">
        <f>BK537</f>
        <v>0</v>
      </c>
      <c r="K537" s="200"/>
      <c r="L537" s="205"/>
      <c r="M537" s="206"/>
      <c r="N537" s="207"/>
      <c r="O537" s="207"/>
      <c r="P537" s="208">
        <f>SUM(P538:P760)</f>
        <v>0</v>
      </c>
      <c r="Q537" s="207"/>
      <c r="R537" s="208">
        <f>SUM(R538:R760)</f>
        <v>0.34006000000000003</v>
      </c>
      <c r="S537" s="207"/>
      <c r="T537" s="209">
        <f>SUM(T538:T760)</f>
        <v>42.748507000000004</v>
      </c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R537" s="210" t="s">
        <v>79</v>
      </c>
      <c r="AT537" s="211" t="s">
        <v>71</v>
      </c>
      <c r="AU537" s="211" t="s">
        <v>79</v>
      </c>
      <c r="AY537" s="210" t="s">
        <v>154</v>
      </c>
      <c r="BK537" s="212">
        <f>SUM(BK538:BK760)</f>
        <v>0</v>
      </c>
    </row>
    <row r="538" s="2" customFormat="1" ht="16.5" customHeight="1">
      <c r="A538" s="41"/>
      <c r="B538" s="42"/>
      <c r="C538" s="215" t="s">
        <v>563</v>
      </c>
      <c r="D538" s="215" t="s">
        <v>157</v>
      </c>
      <c r="E538" s="216" t="s">
        <v>564</v>
      </c>
      <c r="F538" s="217" t="s">
        <v>565</v>
      </c>
      <c r="G538" s="218" t="s">
        <v>566</v>
      </c>
      <c r="H538" s="219">
        <v>50</v>
      </c>
      <c r="I538" s="220"/>
      <c r="J538" s="221">
        <f>ROUND(I538*H538,2)</f>
        <v>0</v>
      </c>
      <c r="K538" s="217" t="s">
        <v>19</v>
      </c>
      <c r="L538" s="47"/>
      <c r="M538" s="222" t="s">
        <v>19</v>
      </c>
      <c r="N538" s="223" t="s">
        <v>43</v>
      </c>
      <c r="O538" s="87"/>
      <c r="P538" s="224">
        <f>O538*H538</f>
        <v>0</v>
      </c>
      <c r="Q538" s="224">
        <v>0</v>
      </c>
      <c r="R538" s="224">
        <f>Q538*H538</f>
        <v>0</v>
      </c>
      <c r="S538" s="224">
        <v>0</v>
      </c>
      <c r="T538" s="225">
        <f>S538*H538</f>
        <v>0</v>
      </c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R538" s="226" t="s">
        <v>162</v>
      </c>
      <c r="AT538" s="226" t="s">
        <v>157</v>
      </c>
      <c r="AU538" s="226" t="s">
        <v>81</v>
      </c>
      <c r="AY538" s="20" t="s">
        <v>154</v>
      </c>
      <c r="BE538" s="227">
        <f>IF(N538="základní",J538,0)</f>
        <v>0</v>
      </c>
      <c r="BF538" s="227">
        <f>IF(N538="snížená",J538,0)</f>
        <v>0</v>
      </c>
      <c r="BG538" s="227">
        <f>IF(N538="zákl. přenesená",J538,0)</f>
        <v>0</v>
      </c>
      <c r="BH538" s="227">
        <f>IF(N538="sníž. přenesená",J538,0)</f>
        <v>0</v>
      </c>
      <c r="BI538" s="227">
        <f>IF(N538="nulová",J538,0)</f>
        <v>0</v>
      </c>
      <c r="BJ538" s="20" t="s">
        <v>79</v>
      </c>
      <c r="BK538" s="227">
        <f>ROUND(I538*H538,2)</f>
        <v>0</v>
      </c>
      <c r="BL538" s="20" t="s">
        <v>162</v>
      </c>
      <c r="BM538" s="226" t="s">
        <v>567</v>
      </c>
    </row>
    <row r="539" s="2" customFormat="1" ht="16.5" customHeight="1">
      <c r="A539" s="41"/>
      <c r="B539" s="42"/>
      <c r="C539" s="215" t="s">
        <v>568</v>
      </c>
      <c r="D539" s="215" t="s">
        <v>157</v>
      </c>
      <c r="E539" s="216" t="s">
        <v>569</v>
      </c>
      <c r="F539" s="217" t="s">
        <v>570</v>
      </c>
      <c r="G539" s="218" t="s">
        <v>571</v>
      </c>
      <c r="H539" s="219">
        <v>1</v>
      </c>
      <c r="I539" s="220"/>
      <c r="J539" s="221">
        <f>ROUND(I539*H539,2)</f>
        <v>0</v>
      </c>
      <c r="K539" s="217" t="s">
        <v>19</v>
      </c>
      <c r="L539" s="47"/>
      <c r="M539" s="222" t="s">
        <v>19</v>
      </c>
      <c r="N539" s="223" t="s">
        <v>43</v>
      </c>
      <c r="O539" s="87"/>
      <c r="P539" s="224">
        <f>O539*H539</f>
        <v>0</v>
      </c>
      <c r="Q539" s="224">
        <v>0</v>
      </c>
      <c r="R539" s="224">
        <f>Q539*H539</f>
        <v>0</v>
      </c>
      <c r="S539" s="224">
        <v>0</v>
      </c>
      <c r="T539" s="225">
        <f>S539*H539</f>
        <v>0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26" t="s">
        <v>162</v>
      </c>
      <c r="AT539" s="226" t="s">
        <v>157</v>
      </c>
      <c r="AU539" s="226" t="s">
        <v>81</v>
      </c>
      <c r="AY539" s="20" t="s">
        <v>154</v>
      </c>
      <c r="BE539" s="227">
        <f>IF(N539="základní",J539,0)</f>
        <v>0</v>
      </c>
      <c r="BF539" s="227">
        <f>IF(N539="snížená",J539,0)</f>
        <v>0</v>
      </c>
      <c r="BG539" s="227">
        <f>IF(N539="zákl. přenesená",J539,0)</f>
        <v>0</v>
      </c>
      <c r="BH539" s="227">
        <f>IF(N539="sníž. přenesená",J539,0)</f>
        <v>0</v>
      </c>
      <c r="BI539" s="227">
        <f>IF(N539="nulová",J539,0)</f>
        <v>0</v>
      </c>
      <c r="BJ539" s="20" t="s">
        <v>79</v>
      </c>
      <c r="BK539" s="227">
        <f>ROUND(I539*H539,2)</f>
        <v>0</v>
      </c>
      <c r="BL539" s="20" t="s">
        <v>162</v>
      </c>
      <c r="BM539" s="226" t="s">
        <v>572</v>
      </c>
    </row>
    <row r="540" s="2" customFormat="1" ht="16.5" customHeight="1">
      <c r="A540" s="41"/>
      <c r="B540" s="42"/>
      <c r="C540" s="215" t="s">
        <v>573</v>
      </c>
      <c r="D540" s="215" t="s">
        <v>157</v>
      </c>
      <c r="E540" s="216" t="s">
        <v>574</v>
      </c>
      <c r="F540" s="217" t="s">
        <v>575</v>
      </c>
      <c r="G540" s="218" t="s">
        <v>571</v>
      </c>
      <c r="H540" s="219">
        <v>2</v>
      </c>
      <c r="I540" s="220"/>
      <c r="J540" s="221">
        <f>ROUND(I540*H540,2)</f>
        <v>0</v>
      </c>
      <c r="K540" s="217" t="s">
        <v>19</v>
      </c>
      <c r="L540" s="47"/>
      <c r="M540" s="222" t="s">
        <v>19</v>
      </c>
      <c r="N540" s="223" t="s">
        <v>43</v>
      </c>
      <c r="O540" s="87"/>
      <c r="P540" s="224">
        <f>O540*H540</f>
        <v>0</v>
      </c>
      <c r="Q540" s="224">
        <v>0</v>
      </c>
      <c r="R540" s="224">
        <f>Q540*H540</f>
        <v>0</v>
      </c>
      <c r="S540" s="224">
        <v>0</v>
      </c>
      <c r="T540" s="225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26" t="s">
        <v>162</v>
      </c>
      <c r="AT540" s="226" t="s">
        <v>157</v>
      </c>
      <c r="AU540" s="226" t="s">
        <v>81</v>
      </c>
      <c r="AY540" s="20" t="s">
        <v>154</v>
      </c>
      <c r="BE540" s="227">
        <f>IF(N540="základní",J540,0)</f>
        <v>0</v>
      </c>
      <c r="BF540" s="227">
        <f>IF(N540="snížená",J540,0)</f>
        <v>0</v>
      </c>
      <c r="BG540" s="227">
        <f>IF(N540="zákl. přenesená",J540,0)</f>
        <v>0</v>
      </c>
      <c r="BH540" s="227">
        <f>IF(N540="sníž. přenesená",J540,0)</f>
        <v>0</v>
      </c>
      <c r="BI540" s="227">
        <f>IF(N540="nulová",J540,0)</f>
        <v>0</v>
      </c>
      <c r="BJ540" s="20" t="s">
        <v>79</v>
      </c>
      <c r="BK540" s="227">
        <f>ROUND(I540*H540,2)</f>
        <v>0</v>
      </c>
      <c r="BL540" s="20" t="s">
        <v>162</v>
      </c>
      <c r="BM540" s="226" t="s">
        <v>576</v>
      </c>
    </row>
    <row r="541" s="2" customFormat="1" ht="16.5" customHeight="1">
      <c r="A541" s="41"/>
      <c r="B541" s="42"/>
      <c r="C541" s="215" t="s">
        <v>577</v>
      </c>
      <c r="D541" s="215" t="s">
        <v>157</v>
      </c>
      <c r="E541" s="216" t="s">
        <v>578</v>
      </c>
      <c r="F541" s="217" t="s">
        <v>579</v>
      </c>
      <c r="G541" s="218" t="s">
        <v>239</v>
      </c>
      <c r="H541" s="219">
        <v>21.800000000000001</v>
      </c>
      <c r="I541" s="220"/>
      <c r="J541" s="221">
        <f>ROUND(I541*H541,2)</f>
        <v>0</v>
      </c>
      <c r="K541" s="217" t="s">
        <v>19</v>
      </c>
      <c r="L541" s="47"/>
      <c r="M541" s="222" t="s">
        <v>19</v>
      </c>
      <c r="N541" s="223" t="s">
        <v>43</v>
      </c>
      <c r="O541" s="87"/>
      <c r="P541" s="224">
        <f>O541*H541</f>
        <v>0</v>
      </c>
      <c r="Q541" s="224">
        <v>0</v>
      </c>
      <c r="R541" s="224">
        <f>Q541*H541</f>
        <v>0</v>
      </c>
      <c r="S541" s="224">
        <v>0</v>
      </c>
      <c r="T541" s="225">
        <f>S541*H541</f>
        <v>0</v>
      </c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R541" s="226" t="s">
        <v>162</v>
      </c>
      <c r="AT541" s="226" t="s">
        <v>157</v>
      </c>
      <c r="AU541" s="226" t="s">
        <v>81</v>
      </c>
      <c r="AY541" s="20" t="s">
        <v>154</v>
      </c>
      <c r="BE541" s="227">
        <f>IF(N541="základní",J541,0)</f>
        <v>0</v>
      </c>
      <c r="BF541" s="227">
        <f>IF(N541="snížená",J541,0)</f>
        <v>0</v>
      </c>
      <c r="BG541" s="227">
        <f>IF(N541="zákl. přenesená",J541,0)</f>
        <v>0</v>
      </c>
      <c r="BH541" s="227">
        <f>IF(N541="sníž. přenesená",J541,0)</f>
        <v>0</v>
      </c>
      <c r="BI541" s="227">
        <f>IF(N541="nulová",J541,0)</f>
        <v>0</v>
      </c>
      <c r="BJ541" s="20" t="s">
        <v>79</v>
      </c>
      <c r="BK541" s="227">
        <f>ROUND(I541*H541,2)</f>
        <v>0</v>
      </c>
      <c r="BL541" s="20" t="s">
        <v>162</v>
      </c>
      <c r="BM541" s="226" t="s">
        <v>580</v>
      </c>
    </row>
    <row r="542" s="14" customFormat="1">
      <c r="A542" s="14"/>
      <c r="B542" s="244"/>
      <c r="C542" s="245"/>
      <c r="D542" s="235" t="s">
        <v>166</v>
      </c>
      <c r="E542" s="246" t="s">
        <v>19</v>
      </c>
      <c r="F542" s="247" t="s">
        <v>581</v>
      </c>
      <c r="G542" s="245"/>
      <c r="H542" s="248">
        <v>21.800000000000001</v>
      </c>
      <c r="I542" s="249"/>
      <c r="J542" s="245"/>
      <c r="K542" s="245"/>
      <c r="L542" s="250"/>
      <c r="M542" s="251"/>
      <c r="N542" s="252"/>
      <c r="O542" s="252"/>
      <c r="P542" s="252"/>
      <c r="Q542" s="252"/>
      <c r="R542" s="252"/>
      <c r="S542" s="252"/>
      <c r="T542" s="253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4" t="s">
        <v>166</v>
      </c>
      <c r="AU542" s="254" t="s">
        <v>81</v>
      </c>
      <c r="AV542" s="14" t="s">
        <v>81</v>
      </c>
      <c r="AW542" s="14" t="s">
        <v>33</v>
      </c>
      <c r="AX542" s="14" t="s">
        <v>79</v>
      </c>
      <c r="AY542" s="254" t="s">
        <v>154</v>
      </c>
    </row>
    <row r="543" s="2" customFormat="1" ht="16.5" customHeight="1">
      <c r="A543" s="41"/>
      <c r="B543" s="42"/>
      <c r="C543" s="215" t="s">
        <v>582</v>
      </c>
      <c r="D543" s="215" t="s">
        <v>157</v>
      </c>
      <c r="E543" s="216" t="s">
        <v>583</v>
      </c>
      <c r="F543" s="217" t="s">
        <v>584</v>
      </c>
      <c r="G543" s="218" t="s">
        <v>239</v>
      </c>
      <c r="H543" s="219">
        <v>40</v>
      </c>
      <c r="I543" s="220"/>
      <c r="J543" s="221">
        <f>ROUND(I543*H543,2)</f>
        <v>0</v>
      </c>
      <c r="K543" s="217" t="s">
        <v>19</v>
      </c>
      <c r="L543" s="47"/>
      <c r="M543" s="222" t="s">
        <v>19</v>
      </c>
      <c r="N543" s="223" t="s">
        <v>43</v>
      </c>
      <c r="O543" s="87"/>
      <c r="P543" s="224">
        <f>O543*H543</f>
        <v>0</v>
      </c>
      <c r="Q543" s="224">
        <v>0</v>
      </c>
      <c r="R543" s="224">
        <f>Q543*H543</f>
        <v>0</v>
      </c>
      <c r="S543" s="224">
        <v>0</v>
      </c>
      <c r="T543" s="225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26" t="s">
        <v>162</v>
      </c>
      <c r="AT543" s="226" t="s">
        <v>157</v>
      </c>
      <c r="AU543" s="226" t="s">
        <v>81</v>
      </c>
      <c r="AY543" s="20" t="s">
        <v>154</v>
      </c>
      <c r="BE543" s="227">
        <f>IF(N543="základní",J543,0)</f>
        <v>0</v>
      </c>
      <c r="BF543" s="227">
        <f>IF(N543="snížená",J543,0)</f>
        <v>0</v>
      </c>
      <c r="BG543" s="227">
        <f>IF(N543="zákl. přenesená",J543,0)</f>
        <v>0</v>
      </c>
      <c r="BH543" s="227">
        <f>IF(N543="sníž. přenesená",J543,0)</f>
        <v>0</v>
      </c>
      <c r="BI543" s="227">
        <f>IF(N543="nulová",J543,0)</f>
        <v>0</v>
      </c>
      <c r="BJ543" s="20" t="s">
        <v>79</v>
      </c>
      <c r="BK543" s="227">
        <f>ROUND(I543*H543,2)</f>
        <v>0</v>
      </c>
      <c r="BL543" s="20" t="s">
        <v>162</v>
      </c>
      <c r="BM543" s="226" t="s">
        <v>585</v>
      </c>
    </row>
    <row r="544" s="2" customFormat="1" ht="16.5" customHeight="1">
      <c r="A544" s="41"/>
      <c r="B544" s="42"/>
      <c r="C544" s="215" t="s">
        <v>586</v>
      </c>
      <c r="D544" s="215" t="s">
        <v>157</v>
      </c>
      <c r="E544" s="216" t="s">
        <v>587</v>
      </c>
      <c r="F544" s="217" t="s">
        <v>588</v>
      </c>
      <c r="G544" s="218" t="s">
        <v>571</v>
      </c>
      <c r="H544" s="219">
        <v>1</v>
      </c>
      <c r="I544" s="220"/>
      <c r="J544" s="221">
        <f>ROUND(I544*H544,2)</f>
        <v>0</v>
      </c>
      <c r="K544" s="217" t="s">
        <v>19</v>
      </c>
      <c r="L544" s="47"/>
      <c r="M544" s="222" t="s">
        <v>19</v>
      </c>
      <c r="N544" s="223" t="s">
        <v>43</v>
      </c>
      <c r="O544" s="87"/>
      <c r="P544" s="224">
        <f>O544*H544</f>
        <v>0</v>
      </c>
      <c r="Q544" s="224">
        <v>0</v>
      </c>
      <c r="R544" s="224">
        <f>Q544*H544</f>
        <v>0</v>
      </c>
      <c r="S544" s="224">
        <v>0</v>
      </c>
      <c r="T544" s="225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26" t="s">
        <v>162</v>
      </c>
      <c r="AT544" s="226" t="s">
        <v>157</v>
      </c>
      <c r="AU544" s="226" t="s">
        <v>81</v>
      </c>
      <c r="AY544" s="20" t="s">
        <v>154</v>
      </c>
      <c r="BE544" s="227">
        <f>IF(N544="základní",J544,0)</f>
        <v>0</v>
      </c>
      <c r="BF544" s="227">
        <f>IF(N544="snížená",J544,0)</f>
        <v>0</v>
      </c>
      <c r="BG544" s="227">
        <f>IF(N544="zákl. přenesená",J544,0)</f>
        <v>0</v>
      </c>
      <c r="BH544" s="227">
        <f>IF(N544="sníž. přenesená",J544,0)</f>
        <v>0</v>
      </c>
      <c r="BI544" s="227">
        <f>IF(N544="nulová",J544,0)</f>
        <v>0</v>
      </c>
      <c r="BJ544" s="20" t="s">
        <v>79</v>
      </c>
      <c r="BK544" s="227">
        <f>ROUND(I544*H544,2)</f>
        <v>0</v>
      </c>
      <c r="BL544" s="20" t="s">
        <v>162</v>
      </c>
      <c r="BM544" s="226" t="s">
        <v>589</v>
      </c>
    </row>
    <row r="545" s="2" customFormat="1" ht="16.5" customHeight="1">
      <c r="A545" s="41"/>
      <c r="B545" s="42"/>
      <c r="C545" s="215" t="s">
        <v>590</v>
      </c>
      <c r="D545" s="215" t="s">
        <v>157</v>
      </c>
      <c r="E545" s="216" t="s">
        <v>591</v>
      </c>
      <c r="F545" s="217" t="s">
        <v>592</v>
      </c>
      <c r="G545" s="218" t="s">
        <v>571</v>
      </c>
      <c r="H545" s="219">
        <v>4</v>
      </c>
      <c r="I545" s="220"/>
      <c r="J545" s="221">
        <f>ROUND(I545*H545,2)</f>
        <v>0</v>
      </c>
      <c r="K545" s="217" t="s">
        <v>19</v>
      </c>
      <c r="L545" s="47"/>
      <c r="M545" s="222" t="s">
        <v>19</v>
      </c>
      <c r="N545" s="223" t="s">
        <v>43</v>
      </c>
      <c r="O545" s="87"/>
      <c r="P545" s="224">
        <f>O545*H545</f>
        <v>0</v>
      </c>
      <c r="Q545" s="224">
        <v>0</v>
      </c>
      <c r="R545" s="224">
        <f>Q545*H545</f>
        <v>0</v>
      </c>
      <c r="S545" s="224">
        <v>0</v>
      </c>
      <c r="T545" s="225">
        <f>S545*H545</f>
        <v>0</v>
      </c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R545" s="226" t="s">
        <v>162</v>
      </c>
      <c r="AT545" s="226" t="s">
        <v>157</v>
      </c>
      <c r="AU545" s="226" t="s">
        <v>81</v>
      </c>
      <c r="AY545" s="20" t="s">
        <v>154</v>
      </c>
      <c r="BE545" s="227">
        <f>IF(N545="základní",J545,0)</f>
        <v>0</v>
      </c>
      <c r="BF545" s="227">
        <f>IF(N545="snížená",J545,0)</f>
        <v>0</v>
      </c>
      <c r="BG545" s="227">
        <f>IF(N545="zákl. přenesená",J545,0)</f>
        <v>0</v>
      </c>
      <c r="BH545" s="227">
        <f>IF(N545="sníž. přenesená",J545,0)</f>
        <v>0</v>
      </c>
      <c r="BI545" s="227">
        <f>IF(N545="nulová",J545,0)</f>
        <v>0</v>
      </c>
      <c r="BJ545" s="20" t="s">
        <v>79</v>
      </c>
      <c r="BK545" s="227">
        <f>ROUND(I545*H545,2)</f>
        <v>0</v>
      </c>
      <c r="BL545" s="20" t="s">
        <v>162</v>
      </c>
      <c r="BM545" s="226" t="s">
        <v>593</v>
      </c>
    </row>
    <row r="546" s="2" customFormat="1" ht="21.75" customHeight="1">
      <c r="A546" s="41"/>
      <c r="B546" s="42"/>
      <c r="C546" s="215" t="s">
        <v>594</v>
      </c>
      <c r="D546" s="215" t="s">
        <v>157</v>
      </c>
      <c r="E546" s="216" t="s">
        <v>595</v>
      </c>
      <c r="F546" s="217" t="s">
        <v>596</v>
      </c>
      <c r="G546" s="218" t="s">
        <v>557</v>
      </c>
      <c r="H546" s="219">
        <v>1</v>
      </c>
      <c r="I546" s="220"/>
      <c r="J546" s="221">
        <f>ROUND(I546*H546,2)</f>
        <v>0</v>
      </c>
      <c r="K546" s="217" t="s">
        <v>19</v>
      </c>
      <c r="L546" s="47"/>
      <c r="M546" s="222" t="s">
        <v>19</v>
      </c>
      <c r="N546" s="223" t="s">
        <v>43</v>
      </c>
      <c r="O546" s="87"/>
      <c r="P546" s="224">
        <f>O546*H546</f>
        <v>0</v>
      </c>
      <c r="Q546" s="224">
        <v>0</v>
      </c>
      <c r="R546" s="224">
        <f>Q546*H546</f>
        <v>0</v>
      </c>
      <c r="S546" s="224">
        <v>0</v>
      </c>
      <c r="T546" s="225">
        <f>S546*H546</f>
        <v>0</v>
      </c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R546" s="226" t="s">
        <v>162</v>
      </c>
      <c r="AT546" s="226" t="s">
        <v>157</v>
      </c>
      <c r="AU546" s="226" t="s">
        <v>81</v>
      </c>
      <c r="AY546" s="20" t="s">
        <v>154</v>
      </c>
      <c r="BE546" s="227">
        <f>IF(N546="základní",J546,0)</f>
        <v>0</v>
      </c>
      <c r="BF546" s="227">
        <f>IF(N546="snížená",J546,0)</f>
        <v>0</v>
      </c>
      <c r="BG546" s="227">
        <f>IF(N546="zákl. přenesená",J546,0)</f>
        <v>0</v>
      </c>
      <c r="BH546" s="227">
        <f>IF(N546="sníž. přenesená",J546,0)</f>
        <v>0</v>
      </c>
      <c r="BI546" s="227">
        <f>IF(N546="nulová",J546,0)</f>
        <v>0</v>
      </c>
      <c r="BJ546" s="20" t="s">
        <v>79</v>
      </c>
      <c r="BK546" s="227">
        <f>ROUND(I546*H546,2)</f>
        <v>0</v>
      </c>
      <c r="BL546" s="20" t="s">
        <v>162</v>
      </c>
      <c r="BM546" s="226" t="s">
        <v>597</v>
      </c>
    </row>
    <row r="547" s="2" customFormat="1" ht="16.5" customHeight="1">
      <c r="A547" s="41"/>
      <c r="B547" s="42"/>
      <c r="C547" s="215" t="s">
        <v>598</v>
      </c>
      <c r="D547" s="215" t="s">
        <v>157</v>
      </c>
      <c r="E547" s="216" t="s">
        <v>599</v>
      </c>
      <c r="F547" s="217" t="s">
        <v>600</v>
      </c>
      <c r="G547" s="218" t="s">
        <v>557</v>
      </c>
      <c r="H547" s="219">
        <v>1</v>
      </c>
      <c r="I547" s="220"/>
      <c r="J547" s="221">
        <f>ROUND(I547*H547,2)</f>
        <v>0</v>
      </c>
      <c r="K547" s="217" t="s">
        <v>19</v>
      </c>
      <c r="L547" s="47"/>
      <c r="M547" s="222" t="s">
        <v>19</v>
      </c>
      <c r="N547" s="223" t="s">
        <v>43</v>
      </c>
      <c r="O547" s="87"/>
      <c r="P547" s="224">
        <f>O547*H547</f>
        <v>0</v>
      </c>
      <c r="Q547" s="224">
        <v>0</v>
      </c>
      <c r="R547" s="224">
        <f>Q547*H547</f>
        <v>0</v>
      </c>
      <c r="S547" s="224">
        <v>0</v>
      </c>
      <c r="T547" s="225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26" t="s">
        <v>162</v>
      </c>
      <c r="AT547" s="226" t="s">
        <v>157</v>
      </c>
      <c r="AU547" s="226" t="s">
        <v>81</v>
      </c>
      <c r="AY547" s="20" t="s">
        <v>154</v>
      </c>
      <c r="BE547" s="227">
        <f>IF(N547="základní",J547,0)</f>
        <v>0</v>
      </c>
      <c r="BF547" s="227">
        <f>IF(N547="snížená",J547,0)</f>
        <v>0</v>
      </c>
      <c r="BG547" s="227">
        <f>IF(N547="zákl. přenesená",J547,0)</f>
        <v>0</v>
      </c>
      <c r="BH547" s="227">
        <f>IF(N547="sníž. přenesená",J547,0)</f>
        <v>0</v>
      </c>
      <c r="BI547" s="227">
        <f>IF(N547="nulová",J547,0)</f>
        <v>0</v>
      </c>
      <c r="BJ547" s="20" t="s">
        <v>79</v>
      </c>
      <c r="BK547" s="227">
        <f>ROUND(I547*H547,2)</f>
        <v>0</v>
      </c>
      <c r="BL547" s="20" t="s">
        <v>162</v>
      </c>
      <c r="BM547" s="226" t="s">
        <v>601</v>
      </c>
    </row>
    <row r="548" s="2" customFormat="1" ht="24.15" customHeight="1">
      <c r="A548" s="41"/>
      <c r="B548" s="42"/>
      <c r="C548" s="215" t="s">
        <v>602</v>
      </c>
      <c r="D548" s="215" t="s">
        <v>157</v>
      </c>
      <c r="E548" s="216" t="s">
        <v>603</v>
      </c>
      <c r="F548" s="217" t="s">
        <v>604</v>
      </c>
      <c r="G548" s="218" t="s">
        <v>160</v>
      </c>
      <c r="H548" s="219">
        <v>100</v>
      </c>
      <c r="I548" s="220"/>
      <c r="J548" s="221">
        <f>ROUND(I548*H548,2)</f>
        <v>0</v>
      </c>
      <c r="K548" s="217" t="s">
        <v>161</v>
      </c>
      <c r="L548" s="47"/>
      <c r="M548" s="222" t="s">
        <v>19</v>
      </c>
      <c r="N548" s="223" t="s">
        <v>43</v>
      </c>
      <c r="O548" s="87"/>
      <c r="P548" s="224">
        <f>O548*H548</f>
        <v>0</v>
      </c>
      <c r="Q548" s="224">
        <v>0.00012999999999999999</v>
      </c>
      <c r="R548" s="224">
        <f>Q548*H548</f>
        <v>0.012999999999999999</v>
      </c>
      <c r="S548" s="224">
        <v>0</v>
      </c>
      <c r="T548" s="225">
        <f>S548*H548</f>
        <v>0</v>
      </c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R548" s="226" t="s">
        <v>162</v>
      </c>
      <c r="AT548" s="226" t="s">
        <v>157</v>
      </c>
      <c r="AU548" s="226" t="s">
        <v>81</v>
      </c>
      <c r="AY548" s="20" t="s">
        <v>154</v>
      </c>
      <c r="BE548" s="227">
        <f>IF(N548="základní",J548,0)</f>
        <v>0</v>
      </c>
      <c r="BF548" s="227">
        <f>IF(N548="snížená",J548,0)</f>
        <v>0</v>
      </c>
      <c r="BG548" s="227">
        <f>IF(N548="zákl. přenesená",J548,0)</f>
        <v>0</v>
      </c>
      <c r="BH548" s="227">
        <f>IF(N548="sníž. přenesená",J548,0)</f>
        <v>0</v>
      </c>
      <c r="BI548" s="227">
        <f>IF(N548="nulová",J548,0)</f>
        <v>0</v>
      </c>
      <c r="BJ548" s="20" t="s">
        <v>79</v>
      </c>
      <c r="BK548" s="227">
        <f>ROUND(I548*H548,2)</f>
        <v>0</v>
      </c>
      <c r="BL548" s="20" t="s">
        <v>162</v>
      </c>
      <c r="BM548" s="226" t="s">
        <v>605</v>
      </c>
    </row>
    <row r="549" s="2" customFormat="1">
      <c r="A549" s="41"/>
      <c r="B549" s="42"/>
      <c r="C549" s="43"/>
      <c r="D549" s="228" t="s">
        <v>164</v>
      </c>
      <c r="E549" s="43"/>
      <c r="F549" s="229" t="s">
        <v>606</v>
      </c>
      <c r="G549" s="43"/>
      <c r="H549" s="43"/>
      <c r="I549" s="230"/>
      <c r="J549" s="43"/>
      <c r="K549" s="43"/>
      <c r="L549" s="47"/>
      <c r="M549" s="231"/>
      <c r="N549" s="232"/>
      <c r="O549" s="87"/>
      <c r="P549" s="87"/>
      <c r="Q549" s="87"/>
      <c r="R549" s="87"/>
      <c r="S549" s="87"/>
      <c r="T549" s="88"/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T549" s="20" t="s">
        <v>164</v>
      </c>
      <c r="AU549" s="20" t="s">
        <v>81</v>
      </c>
    </row>
    <row r="550" s="2" customFormat="1" ht="16.5" customHeight="1">
      <c r="A550" s="41"/>
      <c r="B550" s="42"/>
      <c r="C550" s="215" t="s">
        <v>607</v>
      </c>
      <c r="D550" s="215" t="s">
        <v>157</v>
      </c>
      <c r="E550" s="216" t="s">
        <v>608</v>
      </c>
      <c r="F550" s="217" t="s">
        <v>609</v>
      </c>
      <c r="G550" s="218" t="s">
        <v>160</v>
      </c>
      <c r="H550" s="219">
        <v>59.158999999999999</v>
      </c>
      <c r="I550" s="220"/>
      <c r="J550" s="221">
        <f>ROUND(I550*H550,2)</f>
        <v>0</v>
      </c>
      <c r="K550" s="217" t="s">
        <v>161</v>
      </c>
      <c r="L550" s="47"/>
      <c r="M550" s="222" t="s">
        <v>19</v>
      </c>
      <c r="N550" s="223" t="s">
        <v>43</v>
      </c>
      <c r="O550" s="87"/>
      <c r="P550" s="224">
        <f>O550*H550</f>
        <v>0</v>
      </c>
      <c r="Q550" s="224">
        <v>0</v>
      </c>
      <c r="R550" s="224">
        <f>Q550*H550</f>
        <v>0</v>
      </c>
      <c r="S550" s="224">
        <v>0.18099999999999999</v>
      </c>
      <c r="T550" s="225">
        <f>S550*H550</f>
        <v>10.707778999999999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26" t="s">
        <v>162</v>
      </c>
      <c r="AT550" s="226" t="s">
        <v>157</v>
      </c>
      <c r="AU550" s="226" t="s">
        <v>81</v>
      </c>
      <c r="AY550" s="20" t="s">
        <v>154</v>
      </c>
      <c r="BE550" s="227">
        <f>IF(N550="základní",J550,0)</f>
        <v>0</v>
      </c>
      <c r="BF550" s="227">
        <f>IF(N550="snížená",J550,0)</f>
        <v>0</v>
      </c>
      <c r="BG550" s="227">
        <f>IF(N550="zákl. přenesená",J550,0)</f>
        <v>0</v>
      </c>
      <c r="BH550" s="227">
        <f>IF(N550="sníž. přenesená",J550,0)</f>
        <v>0</v>
      </c>
      <c r="BI550" s="227">
        <f>IF(N550="nulová",J550,0)</f>
        <v>0</v>
      </c>
      <c r="BJ550" s="20" t="s">
        <v>79</v>
      </c>
      <c r="BK550" s="227">
        <f>ROUND(I550*H550,2)</f>
        <v>0</v>
      </c>
      <c r="BL550" s="20" t="s">
        <v>162</v>
      </c>
      <c r="BM550" s="226" t="s">
        <v>610</v>
      </c>
    </row>
    <row r="551" s="2" customFormat="1">
      <c r="A551" s="41"/>
      <c r="B551" s="42"/>
      <c r="C551" s="43"/>
      <c r="D551" s="228" t="s">
        <v>164</v>
      </c>
      <c r="E551" s="43"/>
      <c r="F551" s="229" t="s">
        <v>611</v>
      </c>
      <c r="G551" s="43"/>
      <c r="H551" s="43"/>
      <c r="I551" s="230"/>
      <c r="J551" s="43"/>
      <c r="K551" s="43"/>
      <c r="L551" s="47"/>
      <c r="M551" s="231"/>
      <c r="N551" s="232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164</v>
      </c>
      <c r="AU551" s="20" t="s">
        <v>81</v>
      </c>
    </row>
    <row r="552" s="13" customFormat="1">
      <c r="A552" s="13"/>
      <c r="B552" s="233"/>
      <c r="C552" s="234"/>
      <c r="D552" s="235" t="s">
        <v>166</v>
      </c>
      <c r="E552" s="236" t="s">
        <v>19</v>
      </c>
      <c r="F552" s="237" t="s">
        <v>612</v>
      </c>
      <c r="G552" s="234"/>
      <c r="H552" s="236" t="s">
        <v>19</v>
      </c>
      <c r="I552" s="238"/>
      <c r="J552" s="234"/>
      <c r="K552" s="234"/>
      <c r="L552" s="239"/>
      <c r="M552" s="240"/>
      <c r="N552" s="241"/>
      <c r="O552" s="241"/>
      <c r="P552" s="241"/>
      <c r="Q552" s="241"/>
      <c r="R552" s="241"/>
      <c r="S552" s="241"/>
      <c r="T552" s="242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3" t="s">
        <v>166</v>
      </c>
      <c r="AU552" s="243" t="s">
        <v>81</v>
      </c>
      <c r="AV552" s="13" t="s">
        <v>79</v>
      </c>
      <c r="AW552" s="13" t="s">
        <v>33</v>
      </c>
      <c r="AX552" s="13" t="s">
        <v>72</v>
      </c>
      <c r="AY552" s="243" t="s">
        <v>154</v>
      </c>
    </row>
    <row r="553" s="14" customFormat="1">
      <c r="A553" s="14"/>
      <c r="B553" s="244"/>
      <c r="C553" s="245"/>
      <c r="D553" s="235" t="s">
        <v>166</v>
      </c>
      <c r="E553" s="246" t="s">
        <v>19</v>
      </c>
      <c r="F553" s="247" t="s">
        <v>613</v>
      </c>
      <c r="G553" s="245"/>
      <c r="H553" s="248">
        <v>9.532</v>
      </c>
      <c r="I553" s="249"/>
      <c r="J553" s="245"/>
      <c r="K553" s="245"/>
      <c r="L553" s="250"/>
      <c r="M553" s="251"/>
      <c r="N553" s="252"/>
      <c r="O553" s="252"/>
      <c r="P553" s="252"/>
      <c r="Q553" s="252"/>
      <c r="R553" s="252"/>
      <c r="S553" s="252"/>
      <c r="T553" s="253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4" t="s">
        <v>166</v>
      </c>
      <c r="AU553" s="254" t="s">
        <v>81</v>
      </c>
      <c r="AV553" s="14" t="s">
        <v>81</v>
      </c>
      <c r="AW553" s="14" t="s">
        <v>33</v>
      </c>
      <c r="AX553" s="14" t="s">
        <v>72</v>
      </c>
      <c r="AY553" s="254" t="s">
        <v>154</v>
      </c>
    </row>
    <row r="554" s="13" customFormat="1">
      <c r="A554" s="13"/>
      <c r="B554" s="233"/>
      <c r="C554" s="234"/>
      <c r="D554" s="235" t="s">
        <v>166</v>
      </c>
      <c r="E554" s="236" t="s">
        <v>19</v>
      </c>
      <c r="F554" s="237" t="s">
        <v>614</v>
      </c>
      <c r="G554" s="234"/>
      <c r="H554" s="236" t="s">
        <v>19</v>
      </c>
      <c r="I554" s="238"/>
      <c r="J554" s="234"/>
      <c r="K554" s="234"/>
      <c r="L554" s="239"/>
      <c r="M554" s="240"/>
      <c r="N554" s="241"/>
      <c r="O554" s="241"/>
      <c r="P554" s="241"/>
      <c r="Q554" s="241"/>
      <c r="R554" s="241"/>
      <c r="S554" s="241"/>
      <c r="T554" s="24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3" t="s">
        <v>166</v>
      </c>
      <c r="AU554" s="243" t="s">
        <v>81</v>
      </c>
      <c r="AV554" s="13" t="s">
        <v>79</v>
      </c>
      <c r="AW554" s="13" t="s">
        <v>33</v>
      </c>
      <c r="AX554" s="13" t="s">
        <v>72</v>
      </c>
      <c r="AY554" s="243" t="s">
        <v>154</v>
      </c>
    </row>
    <row r="555" s="14" customFormat="1">
      <c r="A555" s="14"/>
      <c r="B555" s="244"/>
      <c r="C555" s="245"/>
      <c r="D555" s="235" t="s">
        <v>166</v>
      </c>
      <c r="E555" s="246" t="s">
        <v>19</v>
      </c>
      <c r="F555" s="247" t="s">
        <v>615</v>
      </c>
      <c r="G555" s="245"/>
      <c r="H555" s="248">
        <v>15.300000000000001</v>
      </c>
      <c r="I555" s="249"/>
      <c r="J555" s="245"/>
      <c r="K555" s="245"/>
      <c r="L555" s="250"/>
      <c r="M555" s="251"/>
      <c r="N555" s="252"/>
      <c r="O555" s="252"/>
      <c r="P555" s="252"/>
      <c r="Q555" s="252"/>
      <c r="R555" s="252"/>
      <c r="S555" s="252"/>
      <c r="T555" s="25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4" t="s">
        <v>166</v>
      </c>
      <c r="AU555" s="254" t="s">
        <v>81</v>
      </c>
      <c r="AV555" s="14" t="s">
        <v>81</v>
      </c>
      <c r="AW555" s="14" t="s">
        <v>33</v>
      </c>
      <c r="AX555" s="14" t="s">
        <v>72</v>
      </c>
      <c r="AY555" s="254" t="s">
        <v>154</v>
      </c>
    </row>
    <row r="556" s="14" customFormat="1">
      <c r="A556" s="14"/>
      <c r="B556" s="244"/>
      <c r="C556" s="245"/>
      <c r="D556" s="235" t="s">
        <v>166</v>
      </c>
      <c r="E556" s="246" t="s">
        <v>19</v>
      </c>
      <c r="F556" s="247" t="s">
        <v>616</v>
      </c>
      <c r="G556" s="245"/>
      <c r="H556" s="248">
        <v>20.378</v>
      </c>
      <c r="I556" s="249"/>
      <c r="J556" s="245"/>
      <c r="K556" s="245"/>
      <c r="L556" s="250"/>
      <c r="M556" s="251"/>
      <c r="N556" s="252"/>
      <c r="O556" s="252"/>
      <c r="P556" s="252"/>
      <c r="Q556" s="252"/>
      <c r="R556" s="252"/>
      <c r="S556" s="252"/>
      <c r="T556" s="25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4" t="s">
        <v>166</v>
      </c>
      <c r="AU556" s="254" t="s">
        <v>81</v>
      </c>
      <c r="AV556" s="14" t="s">
        <v>81</v>
      </c>
      <c r="AW556" s="14" t="s">
        <v>33</v>
      </c>
      <c r="AX556" s="14" t="s">
        <v>72</v>
      </c>
      <c r="AY556" s="254" t="s">
        <v>154</v>
      </c>
    </row>
    <row r="557" s="14" customFormat="1">
      <c r="A557" s="14"/>
      <c r="B557" s="244"/>
      <c r="C557" s="245"/>
      <c r="D557" s="235" t="s">
        <v>166</v>
      </c>
      <c r="E557" s="246" t="s">
        <v>19</v>
      </c>
      <c r="F557" s="247" t="s">
        <v>617</v>
      </c>
      <c r="G557" s="245"/>
      <c r="H557" s="248">
        <v>-6</v>
      </c>
      <c r="I557" s="249"/>
      <c r="J557" s="245"/>
      <c r="K557" s="245"/>
      <c r="L557" s="250"/>
      <c r="M557" s="251"/>
      <c r="N557" s="252"/>
      <c r="O557" s="252"/>
      <c r="P557" s="252"/>
      <c r="Q557" s="252"/>
      <c r="R557" s="252"/>
      <c r="S557" s="252"/>
      <c r="T557" s="253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4" t="s">
        <v>166</v>
      </c>
      <c r="AU557" s="254" t="s">
        <v>81</v>
      </c>
      <c r="AV557" s="14" t="s">
        <v>81</v>
      </c>
      <c r="AW557" s="14" t="s">
        <v>33</v>
      </c>
      <c r="AX557" s="14" t="s">
        <v>72</v>
      </c>
      <c r="AY557" s="254" t="s">
        <v>154</v>
      </c>
    </row>
    <row r="558" s="13" customFormat="1">
      <c r="A558" s="13"/>
      <c r="B558" s="233"/>
      <c r="C558" s="234"/>
      <c r="D558" s="235" t="s">
        <v>166</v>
      </c>
      <c r="E558" s="236" t="s">
        <v>19</v>
      </c>
      <c r="F558" s="237" t="s">
        <v>618</v>
      </c>
      <c r="G558" s="234"/>
      <c r="H558" s="236" t="s">
        <v>19</v>
      </c>
      <c r="I558" s="238"/>
      <c r="J558" s="234"/>
      <c r="K558" s="234"/>
      <c r="L558" s="239"/>
      <c r="M558" s="240"/>
      <c r="N558" s="241"/>
      <c r="O558" s="241"/>
      <c r="P558" s="241"/>
      <c r="Q558" s="241"/>
      <c r="R558" s="241"/>
      <c r="S558" s="241"/>
      <c r="T558" s="24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3" t="s">
        <v>166</v>
      </c>
      <c r="AU558" s="243" t="s">
        <v>81</v>
      </c>
      <c r="AV558" s="13" t="s">
        <v>79</v>
      </c>
      <c r="AW558" s="13" t="s">
        <v>33</v>
      </c>
      <c r="AX558" s="13" t="s">
        <v>72</v>
      </c>
      <c r="AY558" s="243" t="s">
        <v>154</v>
      </c>
    </row>
    <row r="559" s="14" customFormat="1">
      <c r="A559" s="14"/>
      <c r="B559" s="244"/>
      <c r="C559" s="245"/>
      <c r="D559" s="235" t="s">
        <v>166</v>
      </c>
      <c r="E559" s="246" t="s">
        <v>19</v>
      </c>
      <c r="F559" s="247" t="s">
        <v>619</v>
      </c>
      <c r="G559" s="245"/>
      <c r="H559" s="248">
        <v>13.464</v>
      </c>
      <c r="I559" s="249"/>
      <c r="J559" s="245"/>
      <c r="K559" s="245"/>
      <c r="L559" s="250"/>
      <c r="M559" s="251"/>
      <c r="N559" s="252"/>
      <c r="O559" s="252"/>
      <c r="P559" s="252"/>
      <c r="Q559" s="252"/>
      <c r="R559" s="252"/>
      <c r="S559" s="252"/>
      <c r="T559" s="253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4" t="s">
        <v>166</v>
      </c>
      <c r="AU559" s="254" t="s">
        <v>81</v>
      </c>
      <c r="AV559" s="14" t="s">
        <v>81</v>
      </c>
      <c r="AW559" s="14" t="s">
        <v>33</v>
      </c>
      <c r="AX559" s="14" t="s">
        <v>72</v>
      </c>
      <c r="AY559" s="254" t="s">
        <v>154</v>
      </c>
    </row>
    <row r="560" s="13" customFormat="1">
      <c r="A560" s="13"/>
      <c r="B560" s="233"/>
      <c r="C560" s="234"/>
      <c r="D560" s="235" t="s">
        <v>166</v>
      </c>
      <c r="E560" s="236" t="s">
        <v>19</v>
      </c>
      <c r="F560" s="237" t="s">
        <v>620</v>
      </c>
      <c r="G560" s="234"/>
      <c r="H560" s="236" t="s">
        <v>19</v>
      </c>
      <c r="I560" s="238"/>
      <c r="J560" s="234"/>
      <c r="K560" s="234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166</v>
      </c>
      <c r="AU560" s="243" t="s">
        <v>81</v>
      </c>
      <c r="AV560" s="13" t="s">
        <v>79</v>
      </c>
      <c r="AW560" s="13" t="s">
        <v>33</v>
      </c>
      <c r="AX560" s="13" t="s">
        <v>72</v>
      </c>
      <c r="AY560" s="243" t="s">
        <v>154</v>
      </c>
    </row>
    <row r="561" s="14" customFormat="1">
      <c r="A561" s="14"/>
      <c r="B561" s="244"/>
      <c r="C561" s="245"/>
      <c r="D561" s="235" t="s">
        <v>166</v>
      </c>
      <c r="E561" s="246" t="s">
        <v>19</v>
      </c>
      <c r="F561" s="247" t="s">
        <v>621</v>
      </c>
      <c r="G561" s="245"/>
      <c r="H561" s="248">
        <v>6.4850000000000003</v>
      </c>
      <c r="I561" s="249"/>
      <c r="J561" s="245"/>
      <c r="K561" s="245"/>
      <c r="L561" s="250"/>
      <c r="M561" s="251"/>
      <c r="N561" s="252"/>
      <c r="O561" s="252"/>
      <c r="P561" s="252"/>
      <c r="Q561" s="252"/>
      <c r="R561" s="252"/>
      <c r="S561" s="252"/>
      <c r="T561" s="253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4" t="s">
        <v>166</v>
      </c>
      <c r="AU561" s="254" t="s">
        <v>81</v>
      </c>
      <c r="AV561" s="14" t="s">
        <v>81</v>
      </c>
      <c r="AW561" s="14" t="s">
        <v>33</v>
      </c>
      <c r="AX561" s="14" t="s">
        <v>72</v>
      </c>
      <c r="AY561" s="254" t="s">
        <v>154</v>
      </c>
    </row>
    <row r="562" s="15" customFormat="1">
      <c r="A562" s="15"/>
      <c r="B562" s="255"/>
      <c r="C562" s="256"/>
      <c r="D562" s="235" t="s">
        <v>166</v>
      </c>
      <c r="E562" s="257" t="s">
        <v>19</v>
      </c>
      <c r="F562" s="258" t="s">
        <v>181</v>
      </c>
      <c r="G562" s="256"/>
      <c r="H562" s="259">
        <v>59.158999999999999</v>
      </c>
      <c r="I562" s="260"/>
      <c r="J562" s="256"/>
      <c r="K562" s="256"/>
      <c r="L562" s="261"/>
      <c r="M562" s="262"/>
      <c r="N562" s="263"/>
      <c r="O562" s="263"/>
      <c r="P562" s="263"/>
      <c r="Q562" s="263"/>
      <c r="R562" s="263"/>
      <c r="S562" s="263"/>
      <c r="T562" s="264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65" t="s">
        <v>166</v>
      </c>
      <c r="AU562" s="265" t="s">
        <v>81</v>
      </c>
      <c r="AV562" s="15" t="s">
        <v>162</v>
      </c>
      <c r="AW562" s="15" t="s">
        <v>33</v>
      </c>
      <c r="AX562" s="15" t="s">
        <v>79</v>
      </c>
      <c r="AY562" s="265" t="s">
        <v>154</v>
      </c>
    </row>
    <row r="563" s="2" customFormat="1" ht="21.75" customHeight="1">
      <c r="A563" s="41"/>
      <c r="B563" s="42"/>
      <c r="C563" s="215" t="s">
        <v>622</v>
      </c>
      <c r="D563" s="215" t="s">
        <v>157</v>
      </c>
      <c r="E563" s="216" t="s">
        <v>623</v>
      </c>
      <c r="F563" s="217" t="s">
        <v>624</v>
      </c>
      <c r="G563" s="218" t="s">
        <v>199</v>
      </c>
      <c r="H563" s="219">
        <v>0.90000000000000002</v>
      </c>
      <c r="I563" s="220"/>
      <c r="J563" s="221">
        <f>ROUND(I563*H563,2)</f>
        <v>0</v>
      </c>
      <c r="K563" s="217" t="s">
        <v>161</v>
      </c>
      <c r="L563" s="47"/>
      <c r="M563" s="222" t="s">
        <v>19</v>
      </c>
      <c r="N563" s="223" t="s">
        <v>43</v>
      </c>
      <c r="O563" s="87"/>
      <c r="P563" s="224">
        <f>O563*H563</f>
        <v>0</v>
      </c>
      <c r="Q563" s="224">
        <v>0</v>
      </c>
      <c r="R563" s="224">
        <f>Q563*H563</f>
        <v>0</v>
      </c>
      <c r="S563" s="224">
        <v>1</v>
      </c>
      <c r="T563" s="225">
        <f>S563*H563</f>
        <v>0.90000000000000002</v>
      </c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R563" s="226" t="s">
        <v>162</v>
      </c>
      <c r="AT563" s="226" t="s">
        <v>157</v>
      </c>
      <c r="AU563" s="226" t="s">
        <v>81</v>
      </c>
      <c r="AY563" s="20" t="s">
        <v>154</v>
      </c>
      <c r="BE563" s="227">
        <f>IF(N563="základní",J563,0)</f>
        <v>0</v>
      </c>
      <c r="BF563" s="227">
        <f>IF(N563="snížená",J563,0)</f>
        <v>0</v>
      </c>
      <c r="BG563" s="227">
        <f>IF(N563="zákl. přenesená",J563,0)</f>
        <v>0</v>
      </c>
      <c r="BH563" s="227">
        <f>IF(N563="sníž. přenesená",J563,0)</f>
        <v>0</v>
      </c>
      <c r="BI563" s="227">
        <f>IF(N563="nulová",J563,0)</f>
        <v>0</v>
      </c>
      <c r="BJ563" s="20" t="s">
        <v>79</v>
      </c>
      <c r="BK563" s="227">
        <f>ROUND(I563*H563,2)</f>
        <v>0</v>
      </c>
      <c r="BL563" s="20" t="s">
        <v>162</v>
      </c>
      <c r="BM563" s="226" t="s">
        <v>625</v>
      </c>
    </row>
    <row r="564" s="2" customFormat="1">
      <c r="A564" s="41"/>
      <c r="B564" s="42"/>
      <c r="C564" s="43"/>
      <c r="D564" s="228" t="s">
        <v>164</v>
      </c>
      <c r="E564" s="43"/>
      <c r="F564" s="229" t="s">
        <v>626</v>
      </c>
      <c r="G564" s="43"/>
      <c r="H564" s="43"/>
      <c r="I564" s="230"/>
      <c r="J564" s="43"/>
      <c r="K564" s="43"/>
      <c r="L564" s="47"/>
      <c r="M564" s="231"/>
      <c r="N564" s="232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20" t="s">
        <v>164</v>
      </c>
      <c r="AU564" s="20" t="s">
        <v>81</v>
      </c>
    </row>
    <row r="565" s="13" customFormat="1">
      <c r="A565" s="13"/>
      <c r="B565" s="233"/>
      <c r="C565" s="234"/>
      <c r="D565" s="235" t="s">
        <v>166</v>
      </c>
      <c r="E565" s="236" t="s">
        <v>19</v>
      </c>
      <c r="F565" s="237" t="s">
        <v>627</v>
      </c>
      <c r="G565" s="234"/>
      <c r="H565" s="236" t="s">
        <v>19</v>
      </c>
      <c r="I565" s="238"/>
      <c r="J565" s="234"/>
      <c r="K565" s="234"/>
      <c r="L565" s="239"/>
      <c r="M565" s="240"/>
      <c r="N565" s="241"/>
      <c r="O565" s="241"/>
      <c r="P565" s="241"/>
      <c r="Q565" s="241"/>
      <c r="R565" s="241"/>
      <c r="S565" s="241"/>
      <c r="T565" s="24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3" t="s">
        <v>166</v>
      </c>
      <c r="AU565" s="243" t="s">
        <v>81</v>
      </c>
      <c r="AV565" s="13" t="s">
        <v>79</v>
      </c>
      <c r="AW565" s="13" t="s">
        <v>33</v>
      </c>
      <c r="AX565" s="13" t="s">
        <v>72</v>
      </c>
      <c r="AY565" s="243" t="s">
        <v>154</v>
      </c>
    </row>
    <row r="566" s="14" customFormat="1">
      <c r="A566" s="14"/>
      <c r="B566" s="244"/>
      <c r="C566" s="245"/>
      <c r="D566" s="235" t="s">
        <v>166</v>
      </c>
      <c r="E566" s="246" t="s">
        <v>19</v>
      </c>
      <c r="F566" s="247" t="s">
        <v>628</v>
      </c>
      <c r="G566" s="245"/>
      <c r="H566" s="248">
        <v>0.90000000000000002</v>
      </c>
      <c r="I566" s="249"/>
      <c r="J566" s="245"/>
      <c r="K566" s="245"/>
      <c r="L566" s="250"/>
      <c r="M566" s="251"/>
      <c r="N566" s="252"/>
      <c r="O566" s="252"/>
      <c r="P566" s="252"/>
      <c r="Q566" s="252"/>
      <c r="R566" s="252"/>
      <c r="S566" s="252"/>
      <c r="T566" s="253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4" t="s">
        <v>166</v>
      </c>
      <c r="AU566" s="254" t="s">
        <v>81</v>
      </c>
      <c r="AV566" s="14" t="s">
        <v>81</v>
      </c>
      <c r="AW566" s="14" t="s">
        <v>33</v>
      </c>
      <c r="AX566" s="14" t="s">
        <v>79</v>
      </c>
      <c r="AY566" s="254" t="s">
        <v>154</v>
      </c>
    </row>
    <row r="567" s="2" customFormat="1" ht="24.15" customHeight="1">
      <c r="A567" s="41"/>
      <c r="B567" s="42"/>
      <c r="C567" s="215" t="s">
        <v>629</v>
      </c>
      <c r="D567" s="215" t="s">
        <v>157</v>
      </c>
      <c r="E567" s="216" t="s">
        <v>630</v>
      </c>
      <c r="F567" s="217" t="s">
        <v>631</v>
      </c>
      <c r="G567" s="218" t="s">
        <v>160</v>
      </c>
      <c r="H567" s="219">
        <v>4.8300000000000001</v>
      </c>
      <c r="I567" s="220"/>
      <c r="J567" s="221">
        <f>ROUND(I567*H567,2)</f>
        <v>0</v>
      </c>
      <c r="K567" s="217" t="s">
        <v>161</v>
      </c>
      <c r="L567" s="47"/>
      <c r="M567" s="222" t="s">
        <v>19</v>
      </c>
      <c r="N567" s="223" t="s">
        <v>43</v>
      </c>
      <c r="O567" s="87"/>
      <c r="P567" s="224">
        <f>O567*H567</f>
        <v>0</v>
      </c>
      <c r="Q567" s="224">
        <v>0</v>
      </c>
      <c r="R567" s="224">
        <f>Q567*H567</f>
        <v>0</v>
      </c>
      <c r="S567" s="224">
        <v>0.055</v>
      </c>
      <c r="T567" s="225">
        <f>S567*H567</f>
        <v>0.26565</v>
      </c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R567" s="226" t="s">
        <v>162</v>
      </c>
      <c r="AT567" s="226" t="s">
        <v>157</v>
      </c>
      <c r="AU567" s="226" t="s">
        <v>81</v>
      </c>
      <c r="AY567" s="20" t="s">
        <v>154</v>
      </c>
      <c r="BE567" s="227">
        <f>IF(N567="základní",J567,0)</f>
        <v>0</v>
      </c>
      <c r="BF567" s="227">
        <f>IF(N567="snížená",J567,0)</f>
        <v>0</v>
      </c>
      <c r="BG567" s="227">
        <f>IF(N567="zákl. přenesená",J567,0)</f>
        <v>0</v>
      </c>
      <c r="BH567" s="227">
        <f>IF(N567="sníž. přenesená",J567,0)</f>
        <v>0</v>
      </c>
      <c r="BI567" s="227">
        <f>IF(N567="nulová",J567,0)</f>
        <v>0</v>
      </c>
      <c r="BJ567" s="20" t="s">
        <v>79</v>
      </c>
      <c r="BK567" s="227">
        <f>ROUND(I567*H567,2)</f>
        <v>0</v>
      </c>
      <c r="BL567" s="20" t="s">
        <v>162</v>
      </c>
      <c r="BM567" s="226" t="s">
        <v>632</v>
      </c>
    </row>
    <row r="568" s="2" customFormat="1">
      <c r="A568" s="41"/>
      <c r="B568" s="42"/>
      <c r="C568" s="43"/>
      <c r="D568" s="228" t="s">
        <v>164</v>
      </c>
      <c r="E568" s="43"/>
      <c r="F568" s="229" t="s">
        <v>633</v>
      </c>
      <c r="G568" s="43"/>
      <c r="H568" s="43"/>
      <c r="I568" s="230"/>
      <c r="J568" s="43"/>
      <c r="K568" s="43"/>
      <c r="L568" s="47"/>
      <c r="M568" s="231"/>
      <c r="N568" s="232"/>
      <c r="O568" s="87"/>
      <c r="P568" s="87"/>
      <c r="Q568" s="87"/>
      <c r="R568" s="87"/>
      <c r="S568" s="87"/>
      <c r="T568" s="88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T568" s="20" t="s">
        <v>164</v>
      </c>
      <c r="AU568" s="20" t="s">
        <v>81</v>
      </c>
    </row>
    <row r="569" s="13" customFormat="1">
      <c r="A569" s="13"/>
      <c r="B569" s="233"/>
      <c r="C569" s="234"/>
      <c r="D569" s="235" t="s">
        <v>166</v>
      </c>
      <c r="E569" s="236" t="s">
        <v>19</v>
      </c>
      <c r="F569" s="237" t="s">
        <v>202</v>
      </c>
      <c r="G569" s="234"/>
      <c r="H569" s="236" t="s">
        <v>19</v>
      </c>
      <c r="I569" s="238"/>
      <c r="J569" s="234"/>
      <c r="K569" s="234"/>
      <c r="L569" s="239"/>
      <c r="M569" s="240"/>
      <c r="N569" s="241"/>
      <c r="O569" s="241"/>
      <c r="P569" s="241"/>
      <c r="Q569" s="241"/>
      <c r="R569" s="241"/>
      <c r="S569" s="241"/>
      <c r="T569" s="24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3" t="s">
        <v>166</v>
      </c>
      <c r="AU569" s="243" t="s">
        <v>81</v>
      </c>
      <c r="AV569" s="13" t="s">
        <v>79</v>
      </c>
      <c r="AW569" s="13" t="s">
        <v>33</v>
      </c>
      <c r="AX569" s="13" t="s">
        <v>72</v>
      </c>
      <c r="AY569" s="243" t="s">
        <v>154</v>
      </c>
    </row>
    <row r="570" s="14" customFormat="1">
      <c r="A570" s="14"/>
      <c r="B570" s="244"/>
      <c r="C570" s="245"/>
      <c r="D570" s="235" t="s">
        <v>166</v>
      </c>
      <c r="E570" s="246" t="s">
        <v>19</v>
      </c>
      <c r="F570" s="247" t="s">
        <v>634</v>
      </c>
      <c r="G570" s="245"/>
      <c r="H570" s="248">
        <v>2.73</v>
      </c>
      <c r="I570" s="249"/>
      <c r="J570" s="245"/>
      <c r="K570" s="245"/>
      <c r="L570" s="250"/>
      <c r="M570" s="251"/>
      <c r="N570" s="252"/>
      <c r="O570" s="252"/>
      <c r="P570" s="252"/>
      <c r="Q570" s="252"/>
      <c r="R570" s="252"/>
      <c r="S570" s="252"/>
      <c r="T570" s="253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4" t="s">
        <v>166</v>
      </c>
      <c r="AU570" s="254" t="s">
        <v>81</v>
      </c>
      <c r="AV570" s="14" t="s">
        <v>81</v>
      </c>
      <c r="AW570" s="14" t="s">
        <v>33</v>
      </c>
      <c r="AX570" s="14" t="s">
        <v>72</v>
      </c>
      <c r="AY570" s="254" t="s">
        <v>154</v>
      </c>
    </row>
    <row r="571" s="13" customFormat="1">
      <c r="A571" s="13"/>
      <c r="B571" s="233"/>
      <c r="C571" s="234"/>
      <c r="D571" s="235" t="s">
        <v>166</v>
      </c>
      <c r="E571" s="236" t="s">
        <v>19</v>
      </c>
      <c r="F571" s="237" t="s">
        <v>204</v>
      </c>
      <c r="G571" s="234"/>
      <c r="H571" s="236" t="s">
        <v>19</v>
      </c>
      <c r="I571" s="238"/>
      <c r="J571" s="234"/>
      <c r="K571" s="234"/>
      <c r="L571" s="239"/>
      <c r="M571" s="240"/>
      <c r="N571" s="241"/>
      <c r="O571" s="241"/>
      <c r="P571" s="241"/>
      <c r="Q571" s="241"/>
      <c r="R571" s="241"/>
      <c r="S571" s="241"/>
      <c r="T571" s="242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3" t="s">
        <v>166</v>
      </c>
      <c r="AU571" s="243" t="s">
        <v>81</v>
      </c>
      <c r="AV571" s="13" t="s">
        <v>79</v>
      </c>
      <c r="AW571" s="13" t="s">
        <v>33</v>
      </c>
      <c r="AX571" s="13" t="s">
        <v>72</v>
      </c>
      <c r="AY571" s="243" t="s">
        <v>154</v>
      </c>
    </row>
    <row r="572" s="14" customFormat="1">
      <c r="A572" s="14"/>
      <c r="B572" s="244"/>
      <c r="C572" s="245"/>
      <c r="D572" s="235" t="s">
        <v>166</v>
      </c>
      <c r="E572" s="246" t="s">
        <v>19</v>
      </c>
      <c r="F572" s="247" t="s">
        <v>635</v>
      </c>
      <c r="G572" s="245"/>
      <c r="H572" s="248">
        <v>0.90000000000000002</v>
      </c>
      <c r="I572" s="249"/>
      <c r="J572" s="245"/>
      <c r="K572" s="245"/>
      <c r="L572" s="250"/>
      <c r="M572" s="251"/>
      <c r="N572" s="252"/>
      <c r="O572" s="252"/>
      <c r="P572" s="252"/>
      <c r="Q572" s="252"/>
      <c r="R572" s="252"/>
      <c r="S572" s="252"/>
      <c r="T572" s="253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4" t="s">
        <v>166</v>
      </c>
      <c r="AU572" s="254" t="s">
        <v>81</v>
      </c>
      <c r="AV572" s="14" t="s">
        <v>81</v>
      </c>
      <c r="AW572" s="14" t="s">
        <v>33</v>
      </c>
      <c r="AX572" s="14" t="s">
        <v>72</v>
      </c>
      <c r="AY572" s="254" t="s">
        <v>154</v>
      </c>
    </row>
    <row r="573" s="13" customFormat="1">
      <c r="A573" s="13"/>
      <c r="B573" s="233"/>
      <c r="C573" s="234"/>
      <c r="D573" s="235" t="s">
        <v>166</v>
      </c>
      <c r="E573" s="236" t="s">
        <v>19</v>
      </c>
      <c r="F573" s="237" t="s">
        <v>627</v>
      </c>
      <c r="G573" s="234"/>
      <c r="H573" s="236" t="s">
        <v>19</v>
      </c>
      <c r="I573" s="238"/>
      <c r="J573" s="234"/>
      <c r="K573" s="234"/>
      <c r="L573" s="239"/>
      <c r="M573" s="240"/>
      <c r="N573" s="241"/>
      <c r="O573" s="241"/>
      <c r="P573" s="241"/>
      <c r="Q573" s="241"/>
      <c r="R573" s="241"/>
      <c r="S573" s="241"/>
      <c r="T573" s="24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3" t="s">
        <v>166</v>
      </c>
      <c r="AU573" s="243" t="s">
        <v>81</v>
      </c>
      <c r="AV573" s="13" t="s">
        <v>79</v>
      </c>
      <c r="AW573" s="13" t="s">
        <v>33</v>
      </c>
      <c r="AX573" s="13" t="s">
        <v>72</v>
      </c>
      <c r="AY573" s="243" t="s">
        <v>154</v>
      </c>
    </row>
    <row r="574" s="14" customFormat="1">
      <c r="A574" s="14"/>
      <c r="B574" s="244"/>
      <c r="C574" s="245"/>
      <c r="D574" s="235" t="s">
        <v>166</v>
      </c>
      <c r="E574" s="246" t="s">
        <v>19</v>
      </c>
      <c r="F574" s="247" t="s">
        <v>636</v>
      </c>
      <c r="G574" s="245"/>
      <c r="H574" s="248">
        <v>1.2</v>
      </c>
      <c r="I574" s="249"/>
      <c r="J574" s="245"/>
      <c r="K574" s="245"/>
      <c r="L574" s="250"/>
      <c r="M574" s="251"/>
      <c r="N574" s="252"/>
      <c r="O574" s="252"/>
      <c r="P574" s="252"/>
      <c r="Q574" s="252"/>
      <c r="R574" s="252"/>
      <c r="S574" s="252"/>
      <c r="T574" s="25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4" t="s">
        <v>166</v>
      </c>
      <c r="AU574" s="254" t="s">
        <v>81</v>
      </c>
      <c r="AV574" s="14" t="s">
        <v>81</v>
      </c>
      <c r="AW574" s="14" t="s">
        <v>33</v>
      </c>
      <c r="AX574" s="14" t="s">
        <v>72</v>
      </c>
      <c r="AY574" s="254" t="s">
        <v>154</v>
      </c>
    </row>
    <row r="575" s="15" customFormat="1">
      <c r="A575" s="15"/>
      <c r="B575" s="255"/>
      <c r="C575" s="256"/>
      <c r="D575" s="235" t="s">
        <v>166</v>
      </c>
      <c r="E575" s="257" t="s">
        <v>19</v>
      </c>
      <c r="F575" s="258" t="s">
        <v>181</v>
      </c>
      <c r="G575" s="256"/>
      <c r="H575" s="259">
        <v>4.8300000000000001</v>
      </c>
      <c r="I575" s="260"/>
      <c r="J575" s="256"/>
      <c r="K575" s="256"/>
      <c r="L575" s="261"/>
      <c r="M575" s="262"/>
      <c r="N575" s="263"/>
      <c r="O575" s="263"/>
      <c r="P575" s="263"/>
      <c r="Q575" s="263"/>
      <c r="R575" s="263"/>
      <c r="S575" s="263"/>
      <c r="T575" s="264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65" t="s">
        <v>166</v>
      </c>
      <c r="AU575" s="265" t="s">
        <v>81</v>
      </c>
      <c r="AV575" s="15" t="s">
        <v>162</v>
      </c>
      <c r="AW575" s="15" t="s">
        <v>33</v>
      </c>
      <c r="AX575" s="15" t="s">
        <v>79</v>
      </c>
      <c r="AY575" s="265" t="s">
        <v>154</v>
      </c>
    </row>
    <row r="576" s="2" customFormat="1" ht="33" customHeight="1">
      <c r="A576" s="41"/>
      <c r="B576" s="42"/>
      <c r="C576" s="215" t="s">
        <v>637</v>
      </c>
      <c r="D576" s="215" t="s">
        <v>157</v>
      </c>
      <c r="E576" s="216" t="s">
        <v>638</v>
      </c>
      <c r="F576" s="217" t="s">
        <v>639</v>
      </c>
      <c r="G576" s="218" t="s">
        <v>160</v>
      </c>
      <c r="H576" s="219">
        <v>4.8300000000000001</v>
      </c>
      <c r="I576" s="220"/>
      <c r="J576" s="221">
        <f>ROUND(I576*H576,2)</f>
        <v>0</v>
      </c>
      <c r="K576" s="217" t="s">
        <v>161</v>
      </c>
      <c r="L576" s="47"/>
      <c r="M576" s="222" t="s">
        <v>19</v>
      </c>
      <c r="N576" s="223" t="s">
        <v>43</v>
      </c>
      <c r="O576" s="87"/>
      <c r="P576" s="224">
        <f>O576*H576</f>
        <v>0</v>
      </c>
      <c r="Q576" s="224">
        <v>0</v>
      </c>
      <c r="R576" s="224">
        <f>Q576*H576</f>
        <v>0</v>
      </c>
      <c r="S576" s="224">
        <v>0.27500000000000002</v>
      </c>
      <c r="T576" s="225">
        <f>S576*H576</f>
        <v>1.3282500000000002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26" t="s">
        <v>162</v>
      </c>
      <c r="AT576" s="226" t="s">
        <v>157</v>
      </c>
      <c r="AU576" s="226" t="s">
        <v>81</v>
      </c>
      <c r="AY576" s="20" t="s">
        <v>154</v>
      </c>
      <c r="BE576" s="227">
        <f>IF(N576="základní",J576,0)</f>
        <v>0</v>
      </c>
      <c r="BF576" s="227">
        <f>IF(N576="snížená",J576,0)</f>
        <v>0</v>
      </c>
      <c r="BG576" s="227">
        <f>IF(N576="zákl. přenesená",J576,0)</f>
        <v>0</v>
      </c>
      <c r="BH576" s="227">
        <f>IF(N576="sníž. přenesená",J576,0)</f>
        <v>0</v>
      </c>
      <c r="BI576" s="227">
        <f>IF(N576="nulová",J576,0)</f>
        <v>0</v>
      </c>
      <c r="BJ576" s="20" t="s">
        <v>79</v>
      </c>
      <c r="BK576" s="227">
        <f>ROUND(I576*H576,2)</f>
        <v>0</v>
      </c>
      <c r="BL576" s="20" t="s">
        <v>162</v>
      </c>
      <c r="BM576" s="226" t="s">
        <v>640</v>
      </c>
    </row>
    <row r="577" s="2" customFormat="1">
      <c r="A577" s="41"/>
      <c r="B577" s="42"/>
      <c r="C577" s="43"/>
      <c r="D577" s="228" t="s">
        <v>164</v>
      </c>
      <c r="E577" s="43"/>
      <c r="F577" s="229" t="s">
        <v>641</v>
      </c>
      <c r="G577" s="43"/>
      <c r="H577" s="43"/>
      <c r="I577" s="230"/>
      <c r="J577" s="43"/>
      <c r="K577" s="43"/>
      <c r="L577" s="47"/>
      <c r="M577" s="231"/>
      <c r="N577" s="232"/>
      <c r="O577" s="87"/>
      <c r="P577" s="87"/>
      <c r="Q577" s="87"/>
      <c r="R577" s="87"/>
      <c r="S577" s="87"/>
      <c r="T577" s="88"/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T577" s="20" t="s">
        <v>164</v>
      </c>
      <c r="AU577" s="20" t="s">
        <v>81</v>
      </c>
    </row>
    <row r="578" s="13" customFormat="1">
      <c r="A578" s="13"/>
      <c r="B578" s="233"/>
      <c r="C578" s="234"/>
      <c r="D578" s="235" t="s">
        <v>166</v>
      </c>
      <c r="E578" s="236" t="s">
        <v>19</v>
      </c>
      <c r="F578" s="237" t="s">
        <v>642</v>
      </c>
      <c r="G578" s="234"/>
      <c r="H578" s="236" t="s">
        <v>19</v>
      </c>
      <c r="I578" s="238"/>
      <c r="J578" s="234"/>
      <c r="K578" s="234"/>
      <c r="L578" s="239"/>
      <c r="M578" s="240"/>
      <c r="N578" s="241"/>
      <c r="O578" s="241"/>
      <c r="P578" s="241"/>
      <c r="Q578" s="241"/>
      <c r="R578" s="241"/>
      <c r="S578" s="241"/>
      <c r="T578" s="24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3" t="s">
        <v>166</v>
      </c>
      <c r="AU578" s="243" t="s">
        <v>81</v>
      </c>
      <c r="AV578" s="13" t="s">
        <v>79</v>
      </c>
      <c r="AW578" s="13" t="s">
        <v>33</v>
      </c>
      <c r="AX578" s="13" t="s">
        <v>72</v>
      </c>
      <c r="AY578" s="243" t="s">
        <v>154</v>
      </c>
    </row>
    <row r="579" s="14" customFormat="1">
      <c r="A579" s="14"/>
      <c r="B579" s="244"/>
      <c r="C579" s="245"/>
      <c r="D579" s="235" t="s">
        <v>166</v>
      </c>
      <c r="E579" s="246" t="s">
        <v>19</v>
      </c>
      <c r="F579" s="247" t="s">
        <v>643</v>
      </c>
      <c r="G579" s="245"/>
      <c r="H579" s="248">
        <v>0.63</v>
      </c>
      <c r="I579" s="249"/>
      <c r="J579" s="245"/>
      <c r="K579" s="245"/>
      <c r="L579" s="250"/>
      <c r="M579" s="251"/>
      <c r="N579" s="252"/>
      <c r="O579" s="252"/>
      <c r="P579" s="252"/>
      <c r="Q579" s="252"/>
      <c r="R579" s="252"/>
      <c r="S579" s="252"/>
      <c r="T579" s="25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4" t="s">
        <v>166</v>
      </c>
      <c r="AU579" s="254" t="s">
        <v>81</v>
      </c>
      <c r="AV579" s="14" t="s">
        <v>81</v>
      </c>
      <c r="AW579" s="14" t="s">
        <v>33</v>
      </c>
      <c r="AX579" s="14" t="s">
        <v>72</v>
      </c>
      <c r="AY579" s="254" t="s">
        <v>154</v>
      </c>
    </row>
    <row r="580" s="13" customFormat="1">
      <c r="A580" s="13"/>
      <c r="B580" s="233"/>
      <c r="C580" s="234"/>
      <c r="D580" s="235" t="s">
        <v>166</v>
      </c>
      <c r="E580" s="236" t="s">
        <v>19</v>
      </c>
      <c r="F580" s="237" t="s">
        <v>644</v>
      </c>
      <c r="G580" s="234"/>
      <c r="H580" s="236" t="s">
        <v>19</v>
      </c>
      <c r="I580" s="238"/>
      <c r="J580" s="234"/>
      <c r="K580" s="234"/>
      <c r="L580" s="239"/>
      <c r="M580" s="240"/>
      <c r="N580" s="241"/>
      <c r="O580" s="241"/>
      <c r="P580" s="241"/>
      <c r="Q580" s="241"/>
      <c r="R580" s="241"/>
      <c r="S580" s="241"/>
      <c r="T580" s="242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3" t="s">
        <v>166</v>
      </c>
      <c r="AU580" s="243" t="s">
        <v>81</v>
      </c>
      <c r="AV580" s="13" t="s">
        <v>79</v>
      </c>
      <c r="AW580" s="13" t="s">
        <v>33</v>
      </c>
      <c r="AX580" s="13" t="s">
        <v>72</v>
      </c>
      <c r="AY580" s="243" t="s">
        <v>154</v>
      </c>
    </row>
    <row r="581" s="14" customFormat="1">
      <c r="A581" s="14"/>
      <c r="B581" s="244"/>
      <c r="C581" s="245"/>
      <c r="D581" s="235" t="s">
        <v>166</v>
      </c>
      <c r="E581" s="246" t="s">
        <v>19</v>
      </c>
      <c r="F581" s="247" t="s">
        <v>645</v>
      </c>
      <c r="G581" s="245"/>
      <c r="H581" s="248">
        <v>4.2000000000000002</v>
      </c>
      <c r="I581" s="249"/>
      <c r="J581" s="245"/>
      <c r="K581" s="245"/>
      <c r="L581" s="250"/>
      <c r="M581" s="251"/>
      <c r="N581" s="252"/>
      <c r="O581" s="252"/>
      <c r="P581" s="252"/>
      <c r="Q581" s="252"/>
      <c r="R581" s="252"/>
      <c r="S581" s="252"/>
      <c r="T581" s="253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4" t="s">
        <v>166</v>
      </c>
      <c r="AU581" s="254" t="s">
        <v>81</v>
      </c>
      <c r="AV581" s="14" t="s">
        <v>81</v>
      </c>
      <c r="AW581" s="14" t="s">
        <v>33</v>
      </c>
      <c r="AX581" s="14" t="s">
        <v>72</v>
      </c>
      <c r="AY581" s="254" t="s">
        <v>154</v>
      </c>
    </row>
    <row r="582" s="15" customFormat="1">
      <c r="A582" s="15"/>
      <c r="B582" s="255"/>
      <c r="C582" s="256"/>
      <c r="D582" s="235" t="s">
        <v>166</v>
      </c>
      <c r="E582" s="257" t="s">
        <v>19</v>
      </c>
      <c r="F582" s="258" t="s">
        <v>181</v>
      </c>
      <c r="G582" s="256"/>
      <c r="H582" s="259">
        <v>4.8300000000000001</v>
      </c>
      <c r="I582" s="260"/>
      <c r="J582" s="256"/>
      <c r="K582" s="256"/>
      <c r="L582" s="261"/>
      <c r="M582" s="262"/>
      <c r="N582" s="263"/>
      <c r="O582" s="263"/>
      <c r="P582" s="263"/>
      <c r="Q582" s="263"/>
      <c r="R582" s="263"/>
      <c r="S582" s="263"/>
      <c r="T582" s="264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65" t="s">
        <v>166</v>
      </c>
      <c r="AU582" s="265" t="s">
        <v>81</v>
      </c>
      <c r="AV582" s="15" t="s">
        <v>162</v>
      </c>
      <c r="AW582" s="15" t="s">
        <v>33</v>
      </c>
      <c r="AX582" s="15" t="s">
        <v>79</v>
      </c>
      <c r="AY582" s="265" t="s">
        <v>154</v>
      </c>
    </row>
    <row r="583" s="2" customFormat="1" ht="24.15" customHeight="1">
      <c r="A583" s="41"/>
      <c r="B583" s="42"/>
      <c r="C583" s="215" t="s">
        <v>646</v>
      </c>
      <c r="D583" s="215" t="s">
        <v>157</v>
      </c>
      <c r="E583" s="216" t="s">
        <v>647</v>
      </c>
      <c r="F583" s="217" t="s">
        <v>648</v>
      </c>
      <c r="G583" s="218" t="s">
        <v>160</v>
      </c>
      <c r="H583" s="219">
        <v>35.600000000000001</v>
      </c>
      <c r="I583" s="220"/>
      <c r="J583" s="221">
        <f>ROUND(I583*H583,2)</f>
        <v>0</v>
      </c>
      <c r="K583" s="217" t="s">
        <v>161</v>
      </c>
      <c r="L583" s="47"/>
      <c r="M583" s="222" t="s">
        <v>19</v>
      </c>
      <c r="N583" s="223" t="s">
        <v>43</v>
      </c>
      <c r="O583" s="87"/>
      <c r="P583" s="224">
        <f>O583*H583</f>
        <v>0</v>
      </c>
      <c r="Q583" s="224">
        <v>0</v>
      </c>
      <c r="R583" s="224">
        <f>Q583*H583</f>
        <v>0</v>
      </c>
      <c r="S583" s="224">
        <v>0.075999999999999998</v>
      </c>
      <c r="T583" s="225">
        <f>S583*H583</f>
        <v>2.7056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26" t="s">
        <v>162</v>
      </c>
      <c r="AT583" s="226" t="s">
        <v>157</v>
      </c>
      <c r="AU583" s="226" t="s">
        <v>81</v>
      </c>
      <c r="AY583" s="20" t="s">
        <v>154</v>
      </c>
      <c r="BE583" s="227">
        <f>IF(N583="základní",J583,0)</f>
        <v>0</v>
      </c>
      <c r="BF583" s="227">
        <f>IF(N583="snížená",J583,0)</f>
        <v>0</v>
      </c>
      <c r="BG583" s="227">
        <f>IF(N583="zákl. přenesená",J583,0)</f>
        <v>0</v>
      </c>
      <c r="BH583" s="227">
        <f>IF(N583="sníž. přenesená",J583,0)</f>
        <v>0</v>
      </c>
      <c r="BI583" s="227">
        <f>IF(N583="nulová",J583,0)</f>
        <v>0</v>
      </c>
      <c r="BJ583" s="20" t="s">
        <v>79</v>
      </c>
      <c r="BK583" s="227">
        <f>ROUND(I583*H583,2)</f>
        <v>0</v>
      </c>
      <c r="BL583" s="20" t="s">
        <v>162</v>
      </c>
      <c r="BM583" s="226" t="s">
        <v>649</v>
      </c>
    </row>
    <row r="584" s="2" customFormat="1">
      <c r="A584" s="41"/>
      <c r="B584" s="42"/>
      <c r="C584" s="43"/>
      <c r="D584" s="228" t="s">
        <v>164</v>
      </c>
      <c r="E584" s="43"/>
      <c r="F584" s="229" t="s">
        <v>650</v>
      </c>
      <c r="G584" s="43"/>
      <c r="H584" s="43"/>
      <c r="I584" s="230"/>
      <c r="J584" s="43"/>
      <c r="K584" s="43"/>
      <c r="L584" s="47"/>
      <c r="M584" s="231"/>
      <c r="N584" s="232"/>
      <c r="O584" s="87"/>
      <c r="P584" s="87"/>
      <c r="Q584" s="87"/>
      <c r="R584" s="87"/>
      <c r="S584" s="87"/>
      <c r="T584" s="88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20" t="s">
        <v>164</v>
      </c>
      <c r="AU584" s="20" t="s">
        <v>81</v>
      </c>
    </row>
    <row r="585" s="13" customFormat="1">
      <c r="A585" s="13"/>
      <c r="B585" s="233"/>
      <c r="C585" s="234"/>
      <c r="D585" s="235" t="s">
        <v>166</v>
      </c>
      <c r="E585" s="236" t="s">
        <v>19</v>
      </c>
      <c r="F585" s="237" t="s">
        <v>651</v>
      </c>
      <c r="G585" s="234"/>
      <c r="H585" s="236" t="s">
        <v>19</v>
      </c>
      <c r="I585" s="238"/>
      <c r="J585" s="234"/>
      <c r="K585" s="234"/>
      <c r="L585" s="239"/>
      <c r="M585" s="240"/>
      <c r="N585" s="241"/>
      <c r="O585" s="241"/>
      <c r="P585" s="241"/>
      <c r="Q585" s="241"/>
      <c r="R585" s="241"/>
      <c r="S585" s="241"/>
      <c r="T585" s="24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3" t="s">
        <v>166</v>
      </c>
      <c r="AU585" s="243" t="s">
        <v>81</v>
      </c>
      <c r="AV585" s="13" t="s">
        <v>79</v>
      </c>
      <c r="AW585" s="13" t="s">
        <v>33</v>
      </c>
      <c r="AX585" s="13" t="s">
        <v>72</v>
      </c>
      <c r="AY585" s="243" t="s">
        <v>154</v>
      </c>
    </row>
    <row r="586" s="14" customFormat="1">
      <c r="A586" s="14"/>
      <c r="B586" s="244"/>
      <c r="C586" s="245"/>
      <c r="D586" s="235" t="s">
        <v>166</v>
      </c>
      <c r="E586" s="246" t="s">
        <v>19</v>
      </c>
      <c r="F586" s="247" t="s">
        <v>652</v>
      </c>
      <c r="G586" s="245"/>
      <c r="H586" s="248">
        <v>1.2</v>
      </c>
      <c r="I586" s="249"/>
      <c r="J586" s="245"/>
      <c r="K586" s="245"/>
      <c r="L586" s="250"/>
      <c r="M586" s="251"/>
      <c r="N586" s="252"/>
      <c r="O586" s="252"/>
      <c r="P586" s="252"/>
      <c r="Q586" s="252"/>
      <c r="R586" s="252"/>
      <c r="S586" s="252"/>
      <c r="T586" s="253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4" t="s">
        <v>166</v>
      </c>
      <c r="AU586" s="254" t="s">
        <v>81</v>
      </c>
      <c r="AV586" s="14" t="s">
        <v>81</v>
      </c>
      <c r="AW586" s="14" t="s">
        <v>33</v>
      </c>
      <c r="AX586" s="14" t="s">
        <v>72</v>
      </c>
      <c r="AY586" s="254" t="s">
        <v>154</v>
      </c>
    </row>
    <row r="587" s="14" customFormat="1">
      <c r="A587" s="14"/>
      <c r="B587" s="244"/>
      <c r="C587" s="245"/>
      <c r="D587" s="235" t="s">
        <v>166</v>
      </c>
      <c r="E587" s="246" t="s">
        <v>19</v>
      </c>
      <c r="F587" s="247" t="s">
        <v>653</v>
      </c>
      <c r="G587" s="245"/>
      <c r="H587" s="248">
        <v>3.2000000000000002</v>
      </c>
      <c r="I587" s="249"/>
      <c r="J587" s="245"/>
      <c r="K587" s="245"/>
      <c r="L587" s="250"/>
      <c r="M587" s="251"/>
      <c r="N587" s="252"/>
      <c r="O587" s="252"/>
      <c r="P587" s="252"/>
      <c r="Q587" s="252"/>
      <c r="R587" s="252"/>
      <c r="S587" s="252"/>
      <c r="T587" s="253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4" t="s">
        <v>166</v>
      </c>
      <c r="AU587" s="254" t="s">
        <v>81</v>
      </c>
      <c r="AV587" s="14" t="s">
        <v>81</v>
      </c>
      <c r="AW587" s="14" t="s">
        <v>33</v>
      </c>
      <c r="AX587" s="14" t="s">
        <v>72</v>
      </c>
      <c r="AY587" s="254" t="s">
        <v>154</v>
      </c>
    </row>
    <row r="588" s="13" customFormat="1">
      <c r="A588" s="13"/>
      <c r="B588" s="233"/>
      <c r="C588" s="234"/>
      <c r="D588" s="235" t="s">
        <v>166</v>
      </c>
      <c r="E588" s="236" t="s">
        <v>19</v>
      </c>
      <c r="F588" s="237" t="s">
        <v>654</v>
      </c>
      <c r="G588" s="234"/>
      <c r="H588" s="236" t="s">
        <v>19</v>
      </c>
      <c r="I588" s="238"/>
      <c r="J588" s="234"/>
      <c r="K588" s="234"/>
      <c r="L588" s="239"/>
      <c r="M588" s="240"/>
      <c r="N588" s="241"/>
      <c r="O588" s="241"/>
      <c r="P588" s="241"/>
      <c r="Q588" s="241"/>
      <c r="R588" s="241"/>
      <c r="S588" s="241"/>
      <c r="T588" s="24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3" t="s">
        <v>166</v>
      </c>
      <c r="AU588" s="243" t="s">
        <v>81</v>
      </c>
      <c r="AV588" s="13" t="s">
        <v>79</v>
      </c>
      <c r="AW588" s="13" t="s">
        <v>33</v>
      </c>
      <c r="AX588" s="13" t="s">
        <v>72</v>
      </c>
      <c r="AY588" s="243" t="s">
        <v>154</v>
      </c>
    </row>
    <row r="589" s="14" customFormat="1">
      <c r="A589" s="14"/>
      <c r="B589" s="244"/>
      <c r="C589" s="245"/>
      <c r="D589" s="235" t="s">
        <v>166</v>
      </c>
      <c r="E589" s="246" t="s">
        <v>19</v>
      </c>
      <c r="F589" s="247" t="s">
        <v>655</v>
      </c>
      <c r="G589" s="245"/>
      <c r="H589" s="248">
        <v>1.6000000000000001</v>
      </c>
      <c r="I589" s="249"/>
      <c r="J589" s="245"/>
      <c r="K589" s="245"/>
      <c r="L589" s="250"/>
      <c r="M589" s="251"/>
      <c r="N589" s="252"/>
      <c r="O589" s="252"/>
      <c r="P589" s="252"/>
      <c r="Q589" s="252"/>
      <c r="R589" s="252"/>
      <c r="S589" s="252"/>
      <c r="T589" s="25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4" t="s">
        <v>166</v>
      </c>
      <c r="AU589" s="254" t="s">
        <v>81</v>
      </c>
      <c r="AV589" s="14" t="s">
        <v>81</v>
      </c>
      <c r="AW589" s="14" t="s">
        <v>33</v>
      </c>
      <c r="AX589" s="14" t="s">
        <v>72</v>
      </c>
      <c r="AY589" s="254" t="s">
        <v>154</v>
      </c>
    </row>
    <row r="590" s="13" customFormat="1">
      <c r="A590" s="13"/>
      <c r="B590" s="233"/>
      <c r="C590" s="234"/>
      <c r="D590" s="235" t="s">
        <v>166</v>
      </c>
      <c r="E590" s="236" t="s">
        <v>19</v>
      </c>
      <c r="F590" s="237" t="s">
        <v>656</v>
      </c>
      <c r="G590" s="234"/>
      <c r="H590" s="236" t="s">
        <v>19</v>
      </c>
      <c r="I590" s="238"/>
      <c r="J590" s="234"/>
      <c r="K590" s="234"/>
      <c r="L590" s="239"/>
      <c r="M590" s="240"/>
      <c r="N590" s="241"/>
      <c r="O590" s="241"/>
      <c r="P590" s="241"/>
      <c r="Q590" s="241"/>
      <c r="R590" s="241"/>
      <c r="S590" s="241"/>
      <c r="T590" s="242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3" t="s">
        <v>166</v>
      </c>
      <c r="AU590" s="243" t="s">
        <v>81</v>
      </c>
      <c r="AV590" s="13" t="s">
        <v>79</v>
      </c>
      <c r="AW590" s="13" t="s">
        <v>33</v>
      </c>
      <c r="AX590" s="13" t="s">
        <v>72</v>
      </c>
      <c r="AY590" s="243" t="s">
        <v>154</v>
      </c>
    </row>
    <row r="591" s="14" customFormat="1">
      <c r="A591" s="14"/>
      <c r="B591" s="244"/>
      <c r="C591" s="245"/>
      <c r="D591" s="235" t="s">
        <v>166</v>
      </c>
      <c r="E591" s="246" t="s">
        <v>19</v>
      </c>
      <c r="F591" s="247" t="s">
        <v>655</v>
      </c>
      <c r="G591" s="245"/>
      <c r="H591" s="248">
        <v>1.6000000000000001</v>
      </c>
      <c r="I591" s="249"/>
      <c r="J591" s="245"/>
      <c r="K591" s="245"/>
      <c r="L591" s="250"/>
      <c r="M591" s="251"/>
      <c r="N591" s="252"/>
      <c r="O591" s="252"/>
      <c r="P591" s="252"/>
      <c r="Q591" s="252"/>
      <c r="R591" s="252"/>
      <c r="S591" s="252"/>
      <c r="T591" s="253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4" t="s">
        <v>166</v>
      </c>
      <c r="AU591" s="254" t="s">
        <v>81</v>
      </c>
      <c r="AV591" s="14" t="s">
        <v>81</v>
      </c>
      <c r="AW591" s="14" t="s">
        <v>33</v>
      </c>
      <c r="AX591" s="14" t="s">
        <v>72</v>
      </c>
      <c r="AY591" s="254" t="s">
        <v>154</v>
      </c>
    </row>
    <row r="592" s="14" customFormat="1">
      <c r="A592" s="14"/>
      <c r="B592" s="244"/>
      <c r="C592" s="245"/>
      <c r="D592" s="235" t="s">
        <v>166</v>
      </c>
      <c r="E592" s="246" t="s">
        <v>19</v>
      </c>
      <c r="F592" s="247" t="s">
        <v>657</v>
      </c>
      <c r="G592" s="245"/>
      <c r="H592" s="248">
        <v>3.6000000000000001</v>
      </c>
      <c r="I592" s="249"/>
      <c r="J592" s="245"/>
      <c r="K592" s="245"/>
      <c r="L592" s="250"/>
      <c r="M592" s="251"/>
      <c r="N592" s="252"/>
      <c r="O592" s="252"/>
      <c r="P592" s="252"/>
      <c r="Q592" s="252"/>
      <c r="R592" s="252"/>
      <c r="S592" s="252"/>
      <c r="T592" s="253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4" t="s">
        <v>166</v>
      </c>
      <c r="AU592" s="254" t="s">
        <v>81</v>
      </c>
      <c r="AV592" s="14" t="s">
        <v>81</v>
      </c>
      <c r="AW592" s="14" t="s">
        <v>33</v>
      </c>
      <c r="AX592" s="14" t="s">
        <v>72</v>
      </c>
      <c r="AY592" s="254" t="s">
        <v>154</v>
      </c>
    </row>
    <row r="593" s="13" customFormat="1">
      <c r="A593" s="13"/>
      <c r="B593" s="233"/>
      <c r="C593" s="234"/>
      <c r="D593" s="235" t="s">
        <v>166</v>
      </c>
      <c r="E593" s="236" t="s">
        <v>19</v>
      </c>
      <c r="F593" s="237" t="s">
        <v>658</v>
      </c>
      <c r="G593" s="234"/>
      <c r="H593" s="236" t="s">
        <v>19</v>
      </c>
      <c r="I593" s="238"/>
      <c r="J593" s="234"/>
      <c r="K593" s="234"/>
      <c r="L593" s="239"/>
      <c r="M593" s="240"/>
      <c r="N593" s="241"/>
      <c r="O593" s="241"/>
      <c r="P593" s="241"/>
      <c r="Q593" s="241"/>
      <c r="R593" s="241"/>
      <c r="S593" s="241"/>
      <c r="T593" s="242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3" t="s">
        <v>166</v>
      </c>
      <c r="AU593" s="243" t="s">
        <v>81</v>
      </c>
      <c r="AV593" s="13" t="s">
        <v>79</v>
      </c>
      <c r="AW593" s="13" t="s">
        <v>33</v>
      </c>
      <c r="AX593" s="13" t="s">
        <v>72</v>
      </c>
      <c r="AY593" s="243" t="s">
        <v>154</v>
      </c>
    </row>
    <row r="594" s="14" customFormat="1">
      <c r="A594" s="14"/>
      <c r="B594" s="244"/>
      <c r="C594" s="245"/>
      <c r="D594" s="235" t="s">
        <v>166</v>
      </c>
      <c r="E594" s="246" t="s">
        <v>19</v>
      </c>
      <c r="F594" s="247" t="s">
        <v>655</v>
      </c>
      <c r="G594" s="245"/>
      <c r="H594" s="248">
        <v>1.6000000000000001</v>
      </c>
      <c r="I594" s="249"/>
      <c r="J594" s="245"/>
      <c r="K594" s="245"/>
      <c r="L594" s="250"/>
      <c r="M594" s="251"/>
      <c r="N594" s="252"/>
      <c r="O594" s="252"/>
      <c r="P594" s="252"/>
      <c r="Q594" s="252"/>
      <c r="R594" s="252"/>
      <c r="S594" s="252"/>
      <c r="T594" s="253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4" t="s">
        <v>166</v>
      </c>
      <c r="AU594" s="254" t="s">
        <v>81</v>
      </c>
      <c r="AV594" s="14" t="s">
        <v>81</v>
      </c>
      <c r="AW594" s="14" t="s">
        <v>33</v>
      </c>
      <c r="AX594" s="14" t="s">
        <v>72</v>
      </c>
      <c r="AY594" s="254" t="s">
        <v>154</v>
      </c>
    </row>
    <row r="595" s="13" customFormat="1">
      <c r="A595" s="13"/>
      <c r="B595" s="233"/>
      <c r="C595" s="234"/>
      <c r="D595" s="235" t="s">
        <v>166</v>
      </c>
      <c r="E595" s="236" t="s">
        <v>19</v>
      </c>
      <c r="F595" s="237" t="s">
        <v>659</v>
      </c>
      <c r="G595" s="234"/>
      <c r="H595" s="236" t="s">
        <v>19</v>
      </c>
      <c r="I595" s="238"/>
      <c r="J595" s="234"/>
      <c r="K595" s="234"/>
      <c r="L595" s="239"/>
      <c r="M595" s="240"/>
      <c r="N595" s="241"/>
      <c r="O595" s="241"/>
      <c r="P595" s="241"/>
      <c r="Q595" s="241"/>
      <c r="R595" s="241"/>
      <c r="S595" s="241"/>
      <c r="T595" s="24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3" t="s">
        <v>166</v>
      </c>
      <c r="AU595" s="243" t="s">
        <v>81</v>
      </c>
      <c r="AV595" s="13" t="s">
        <v>79</v>
      </c>
      <c r="AW595" s="13" t="s">
        <v>33</v>
      </c>
      <c r="AX595" s="13" t="s">
        <v>72</v>
      </c>
      <c r="AY595" s="243" t="s">
        <v>154</v>
      </c>
    </row>
    <row r="596" s="14" customFormat="1">
      <c r="A596" s="14"/>
      <c r="B596" s="244"/>
      <c r="C596" s="245"/>
      <c r="D596" s="235" t="s">
        <v>166</v>
      </c>
      <c r="E596" s="246" t="s">
        <v>19</v>
      </c>
      <c r="F596" s="247" t="s">
        <v>660</v>
      </c>
      <c r="G596" s="245"/>
      <c r="H596" s="248">
        <v>8.4000000000000004</v>
      </c>
      <c r="I596" s="249"/>
      <c r="J596" s="245"/>
      <c r="K596" s="245"/>
      <c r="L596" s="250"/>
      <c r="M596" s="251"/>
      <c r="N596" s="252"/>
      <c r="O596" s="252"/>
      <c r="P596" s="252"/>
      <c r="Q596" s="252"/>
      <c r="R596" s="252"/>
      <c r="S596" s="252"/>
      <c r="T596" s="253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4" t="s">
        <v>166</v>
      </c>
      <c r="AU596" s="254" t="s">
        <v>81</v>
      </c>
      <c r="AV596" s="14" t="s">
        <v>81</v>
      </c>
      <c r="AW596" s="14" t="s">
        <v>33</v>
      </c>
      <c r="AX596" s="14" t="s">
        <v>72</v>
      </c>
      <c r="AY596" s="254" t="s">
        <v>154</v>
      </c>
    </row>
    <row r="597" s="14" customFormat="1">
      <c r="A597" s="14"/>
      <c r="B597" s="244"/>
      <c r="C597" s="245"/>
      <c r="D597" s="235" t="s">
        <v>166</v>
      </c>
      <c r="E597" s="246" t="s">
        <v>19</v>
      </c>
      <c r="F597" s="247" t="s">
        <v>661</v>
      </c>
      <c r="G597" s="245"/>
      <c r="H597" s="248">
        <v>1.8</v>
      </c>
      <c r="I597" s="249"/>
      <c r="J597" s="245"/>
      <c r="K597" s="245"/>
      <c r="L597" s="250"/>
      <c r="M597" s="251"/>
      <c r="N597" s="252"/>
      <c r="O597" s="252"/>
      <c r="P597" s="252"/>
      <c r="Q597" s="252"/>
      <c r="R597" s="252"/>
      <c r="S597" s="252"/>
      <c r="T597" s="253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4" t="s">
        <v>166</v>
      </c>
      <c r="AU597" s="254" t="s">
        <v>81</v>
      </c>
      <c r="AV597" s="14" t="s">
        <v>81</v>
      </c>
      <c r="AW597" s="14" t="s">
        <v>33</v>
      </c>
      <c r="AX597" s="14" t="s">
        <v>72</v>
      </c>
      <c r="AY597" s="254" t="s">
        <v>154</v>
      </c>
    </row>
    <row r="598" s="13" customFormat="1">
      <c r="A598" s="13"/>
      <c r="B598" s="233"/>
      <c r="C598" s="234"/>
      <c r="D598" s="235" t="s">
        <v>166</v>
      </c>
      <c r="E598" s="236" t="s">
        <v>19</v>
      </c>
      <c r="F598" s="237" t="s">
        <v>662</v>
      </c>
      <c r="G598" s="234"/>
      <c r="H598" s="236" t="s">
        <v>19</v>
      </c>
      <c r="I598" s="238"/>
      <c r="J598" s="234"/>
      <c r="K598" s="234"/>
      <c r="L598" s="239"/>
      <c r="M598" s="240"/>
      <c r="N598" s="241"/>
      <c r="O598" s="241"/>
      <c r="P598" s="241"/>
      <c r="Q598" s="241"/>
      <c r="R598" s="241"/>
      <c r="S598" s="241"/>
      <c r="T598" s="24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3" t="s">
        <v>166</v>
      </c>
      <c r="AU598" s="243" t="s">
        <v>81</v>
      </c>
      <c r="AV598" s="13" t="s">
        <v>79</v>
      </c>
      <c r="AW598" s="13" t="s">
        <v>33</v>
      </c>
      <c r="AX598" s="13" t="s">
        <v>72</v>
      </c>
      <c r="AY598" s="243" t="s">
        <v>154</v>
      </c>
    </row>
    <row r="599" s="14" customFormat="1">
      <c r="A599" s="14"/>
      <c r="B599" s="244"/>
      <c r="C599" s="245"/>
      <c r="D599" s="235" t="s">
        <v>166</v>
      </c>
      <c r="E599" s="246" t="s">
        <v>19</v>
      </c>
      <c r="F599" s="247" t="s">
        <v>661</v>
      </c>
      <c r="G599" s="245"/>
      <c r="H599" s="248">
        <v>1.8</v>
      </c>
      <c r="I599" s="249"/>
      <c r="J599" s="245"/>
      <c r="K599" s="245"/>
      <c r="L599" s="250"/>
      <c r="M599" s="251"/>
      <c r="N599" s="252"/>
      <c r="O599" s="252"/>
      <c r="P599" s="252"/>
      <c r="Q599" s="252"/>
      <c r="R599" s="252"/>
      <c r="S599" s="252"/>
      <c r="T599" s="25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4" t="s">
        <v>166</v>
      </c>
      <c r="AU599" s="254" t="s">
        <v>81</v>
      </c>
      <c r="AV599" s="14" t="s">
        <v>81</v>
      </c>
      <c r="AW599" s="14" t="s">
        <v>33</v>
      </c>
      <c r="AX599" s="14" t="s">
        <v>72</v>
      </c>
      <c r="AY599" s="254" t="s">
        <v>154</v>
      </c>
    </row>
    <row r="600" s="13" customFormat="1">
      <c r="A600" s="13"/>
      <c r="B600" s="233"/>
      <c r="C600" s="234"/>
      <c r="D600" s="235" t="s">
        <v>166</v>
      </c>
      <c r="E600" s="236" t="s">
        <v>19</v>
      </c>
      <c r="F600" s="237" t="s">
        <v>663</v>
      </c>
      <c r="G600" s="234"/>
      <c r="H600" s="236" t="s">
        <v>19</v>
      </c>
      <c r="I600" s="238"/>
      <c r="J600" s="234"/>
      <c r="K600" s="234"/>
      <c r="L600" s="239"/>
      <c r="M600" s="240"/>
      <c r="N600" s="241"/>
      <c r="O600" s="241"/>
      <c r="P600" s="241"/>
      <c r="Q600" s="241"/>
      <c r="R600" s="241"/>
      <c r="S600" s="241"/>
      <c r="T600" s="24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3" t="s">
        <v>166</v>
      </c>
      <c r="AU600" s="243" t="s">
        <v>81</v>
      </c>
      <c r="AV600" s="13" t="s">
        <v>79</v>
      </c>
      <c r="AW600" s="13" t="s">
        <v>33</v>
      </c>
      <c r="AX600" s="13" t="s">
        <v>72</v>
      </c>
      <c r="AY600" s="243" t="s">
        <v>154</v>
      </c>
    </row>
    <row r="601" s="14" customFormat="1">
      <c r="A601" s="14"/>
      <c r="B601" s="244"/>
      <c r="C601" s="245"/>
      <c r="D601" s="235" t="s">
        <v>166</v>
      </c>
      <c r="E601" s="246" t="s">
        <v>19</v>
      </c>
      <c r="F601" s="247" t="s">
        <v>664</v>
      </c>
      <c r="G601" s="245"/>
      <c r="H601" s="248">
        <v>5.4000000000000004</v>
      </c>
      <c r="I601" s="249"/>
      <c r="J601" s="245"/>
      <c r="K601" s="245"/>
      <c r="L601" s="250"/>
      <c r="M601" s="251"/>
      <c r="N601" s="252"/>
      <c r="O601" s="252"/>
      <c r="P601" s="252"/>
      <c r="Q601" s="252"/>
      <c r="R601" s="252"/>
      <c r="S601" s="252"/>
      <c r="T601" s="25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4" t="s">
        <v>166</v>
      </c>
      <c r="AU601" s="254" t="s">
        <v>81</v>
      </c>
      <c r="AV601" s="14" t="s">
        <v>81</v>
      </c>
      <c r="AW601" s="14" t="s">
        <v>33</v>
      </c>
      <c r="AX601" s="14" t="s">
        <v>72</v>
      </c>
      <c r="AY601" s="254" t="s">
        <v>154</v>
      </c>
    </row>
    <row r="602" s="13" customFormat="1">
      <c r="A602" s="13"/>
      <c r="B602" s="233"/>
      <c r="C602" s="234"/>
      <c r="D602" s="235" t="s">
        <v>166</v>
      </c>
      <c r="E602" s="236" t="s">
        <v>19</v>
      </c>
      <c r="F602" s="237" t="s">
        <v>665</v>
      </c>
      <c r="G602" s="234"/>
      <c r="H602" s="236" t="s">
        <v>19</v>
      </c>
      <c r="I602" s="238"/>
      <c r="J602" s="234"/>
      <c r="K602" s="234"/>
      <c r="L602" s="239"/>
      <c r="M602" s="240"/>
      <c r="N602" s="241"/>
      <c r="O602" s="241"/>
      <c r="P602" s="241"/>
      <c r="Q602" s="241"/>
      <c r="R602" s="241"/>
      <c r="S602" s="241"/>
      <c r="T602" s="24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3" t="s">
        <v>166</v>
      </c>
      <c r="AU602" s="243" t="s">
        <v>81</v>
      </c>
      <c r="AV602" s="13" t="s">
        <v>79</v>
      </c>
      <c r="AW602" s="13" t="s">
        <v>33</v>
      </c>
      <c r="AX602" s="13" t="s">
        <v>72</v>
      </c>
      <c r="AY602" s="243" t="s">
        <v>154</v>
      </c>
    </row>
    <row r="603" s="13" customFormat="1">
      <c r="A603" s="13"/>
      <c r="B603" s="233"/>
      <c r="C603" s="234"/>
      <c r="D603" s="235" t="s">
        <v>166</v>
      </c>
      <c r="E603" s="236" t="s">
        <v>19</v>
      </c>
      <c r="F603" s="237" t="s">
        <v>666</v>
      </c>
      <c r="G603" s="234"/>
      <c r="H603" s="236" t="s">
        <v>19</v>
      </c>
      <c r="I603" s="238"/>
      <c r="J603" s="234"/>
      <c r="K603" s="234"/>
      <c r="L603" s="239"/>
      <c r="M603" s="240"/>
      <c r="N603" s="241"/>
      <c r="O603" s="241"/>
      <c r="P603" s="241"/>
      <c r="Q603" s="241"/>
      <c r="R603" s="241"/>
      <c r="S603" s="241"/>
      <c r="T603" s="24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3" t="s">
        <v>166</v>
      </c>
      <c r="AU603" s="243" t="s">
        <v>81</v>
      </c>
      <c r="AV603" s="13" t="s">
        <v>79</v>
      </c>
      <c r="AW603" s="13" t="s">
        <v>33</v>
      </c>
      <c r="AX603" s="13" t="s">
        <v>72</v>
      </c>
      <c r="AY603" s="243" t="s">
        <v>154</v>
      </c>
    </row>
    <row r="604" s="14" customFormat="1">
      <c r="A604" s="14"/>
      <c r="B604" s="244"/>
      <c r="C604" s="245"/>
      <c r="D604" s="235" t="s">
        <v>166</v>
      </c>
      <c r="E604" s="246" t="s">
        <v>19</v>
      </c>
      <c r="F604" s="247" t="s">
        <v>667</v>
      </c>
      <c r="G604" s="245"/>
      <c r="H604" s="248">
        <v>-3.3999999999999999</v>
      </c>
      <c r="I604" s="249"/>
      <c r="J604" s="245"/>
      <c r="K604" s="245"/>
      <c r="L604" s="250"/>
      <c r="M604" s="251"/>
      <c r="N604" s="252"/>
      <c r="O604" s="252"/>
      <c r="P604" s="252"/>
      <c r="Q604" s="252"/>
      <c r="R604" s="252"/>
      <c r="S604" s="252"/>
      <c r="T604" s="253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4" t="s">
        <v>166</v>
      </c>
      <c r="AU604" s="254" t="s">
        <v>81</v>
      </c>
      <c r="AV604" s="14" t="s">
        <v>81</v>
      </c>
      <c r="AW604" s="14" t="s">
        <v>33</v>
      </c>
      <c r="AX604" s="14" t="s">
        <v>72</v>
      </c>
      <c r="AY604" s="254" t="s">
        <v>154</v>
      </c>
    </row>
    <row r="605" s="13" customFormat="1">
      <c r="A605" s="13"/>
      <c r="B605" s="233"/>
      <c r="C605" s="234"/>
      <c r="D605" s="235" t="s">
        <v>166</v>
      </c>
      <c r="E605" s="236" t="s">
        <v>19</v>
      </c>
      <c r="F605" s="237" t="s">
        <v>668</v>
      </c>
      <c r="G605" s="234"/>
      <c r="H605" s="236" t="s">
        <v>19</v>
      </c>
      <c r="I605" s="238"/>
      <c r="J605" s="234"/>
      <c r="K605" s="234"/>
      <c r="L605" s="239"/>
      <c r="M605" s="240"/>
      <c r="N605" s="241"/>
      <c r="O605" s="241"/>
      <c r="P605" s="241"/>
      <c r="Q605" s="241"/>
      <c r="R605" s="241"/>
      <c r="S605" s="241"/>
      <c r="T605" s="24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3" t="s">
        <v>166</v>
      </c>
      <c r="AU605" s="243" t="s">
        <v>81</v>
      </c>
      <c r="AV605" s="13" t="s">
        <v>79</v>
      </c>
      <c r="AW605" s="13" t="s">
        <v>33</v>
      </c>
      <c r="AX605" s="13" t="s">
        <v>72</v>
      </c>
      <c r="AY605" s="243" t="s">
        <v>154</v>
      </c>
    </row>
    <row r="606" s="14" customFormat="1">
      <c r="A606" s="14"/>
      <c r="B606" s="244"/>
      <c r="C606" s="245"/>
      <c r="D606" s="235" t="s">
        <v>166</v>
      </c>
      <c r="E606" s="246" t="s">
        <v>19</v>
      </c>
      <c r="F606" s="247" t="s">
        <v>661</v>
      </c>
      <c r="G606" s="245"/>
      <c r="H606" s="248">
        <v>1.8</v>
      </c>
      <c r="I606" s="249"/>
      <c r="J606" s="245"/>
      <c r="K606" s="245"/>
      <c r="L606" s="250"/>
      <c r="M606" s="251"/>
      <c r="N606" s="252"/>
      <c r="O606" s="252"/>
      <c r="P606" s="252"/>
      <c r="Q606" s="252"/>
      <c r="R606" s="252"/>
      <c r="S606" s="252"/>
      <c r="T606" s="253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4" t="s">
        <v>166</v>
      </c>
      <c r="AU606" s="254" t="s">
        <v>81</v>
      </c>
      <c r="AV606" s="14" t="s">
        <v>81</v>
      </c>
      <c r="AW606" s="14" t="s">
        <v>33</v>
      </c>
      <c r="AX606" s="14" t="s">
        <v>72</v>
      </c>
      <c r="AY606" s="254" t="s">
        <v>154</v>
      </c>
    </row>
    <row r="607" s="13" customFormat="1">
      <c r="A607" s="13"/>
      <c r="B607" s="233"/>
      <c r="C607" s="234"/>
      <c r="D607" s="235" t="s">
        <v>166</v>
      </c>
      <c r="E607" s="236" t="s">
        <v>19</v>
      </c>
      <c r="F607" s="237" t="s">
        <v>669</v>
      </c>
      <c r="G607" s="234"/>
      <c r="H607" s="236" t="s">
        <v>19</v>
      </c>
      <c r="I607" s="238"/>
      <c r="J607" s="234"/>
      <c r="K607" s="234"/>
      <c r="L607" s="239"/>
      <c r="M607" s="240"/>
      <c r="N607" s="241"/>
      <c r="O607" s="241"/>
      <c r="P607" s="241"/>
      <c r="Q607" s="241"/>
      <c r="R607" s="241"/>
      <c r="S607" s="241"/>
      <c r="T607" s="24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3" t="s">
        <v>166</v>
      </c>
      <c r="AU607" s="243" t="s">
        <v>81</v>
      </c>
      <c r="AV607" s="13" t="s">
        <v>79</v>
      </c>
      <c r="AW607" s="13" t="s">
        <v>33</v>
      </c>
      <c r="AX607" s="13" t="s">
        <v>72</v>
      </c>
      <c r="AY607" s="243" t="s">
        <v>154</v>
      </c>
    </row>
    <row r="608" s="14" customFormat="1">
      <c r="A608" s="14"/>
      <c r="B608" s="244"/>
      <c r="C608" s="245"/>
      <c r="D608" s="235" t="s">
        <v>166</v>
      </c>
      <c r="E608" s="246" t="s">
        <v>19</v>
      </c>
      <c r="F608" s="247" t="s">
        <v>657</v>
      </c>
      <c r="G608" s="245"/>
      <c r="H608" s="248">
        <v>3.6000000000000001</v>
      </c>
      <c r="I608" s="249"/>
      <c r="J608" s="245"/>
      <c r="K608" s="245"/>
      <c r="L608" s="250"/>
      <c r="M608" s="251"/>
      <c r="N608" s="252"/>
      <c r="O608" s="252"/>
      <c r="P608" s="252"/>
      <c r="Q608" s="252"/>
      <c r="R608" s="252"/>
      <c r="S608" s="252"/>
      <c r="T608" s="253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4" t="s">
        <v>166</v>
      </c>
      <c r="AU608" s="254" t="s">
        <v>81</v>
      </c>
      <c r="AV608" s="14" t="s">
        <v>81</v>
      </c>
      <c r="AW608" s="14" t="s">
        <v>33</v>
      </c>
      <c r="AX608" s="14" t="s">
        <v>72</v>
      </c>
      <c r="AY608" s="254" t="s">
        <v>154</v>
      </c>
    </row>
    <row r="609" s="13" customFormat="1">
      <c r="A609" s="13"/>
      <c r="B609" s="233"/>
      <c r="C609" s="234"/>
      <c r="D609" s="235" t="s">
        <v>166</v>
      </c>
      <c r="E609" s="236" t="s">
        <v>19</v>
      </c>
      <c r="F609" s="237" t="s">
        <v>670</v>
      </c>
      <c r="G609" s="234"/>
      <c r="H609" s="236" t="s">
        <v>19</v>
      </c>
      <c r="I609" s="238"/>
      <c r="J609" s="234"/>
      <c r="K609" s="234"/>
      <c r="L609" s="239"/>
      <c r="M609" s="240"/>
      <c r="N609" s="241"/>
      <c r="O609" s="241"/>
      <c r="P609" s="241"/>
      <c r="Q609" s="241"/>
      <c r="R609" s="241"/>
      <c r="S609" s="241"/>
      <c r="T609" s="24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3" t="s">
        <v>166</v>
      </c>
      <c r="AU609" s="243" t="s">
        <v>81</v>
      </c>
      <c r="AV609" s="13" t="s">
        <v>79</v>
      </c>
      <c r="AW609" s="13" t="s">
        <v>33</v>
      </c>
      <c r="AX609" s="13" t="s">
        <v>72</v>
      </c>
      <c r="AY609" s="243" t="s">
        <v>154</v>
      </c>
    </row>
    <row r="610" s="14" customFormat="1">
      <c r="A610" s="14"/>
      <c r="B610" s="244"/>
      <c r="C610" s="245"/>
      <c r="D610" s="235" t="s">
        <v>166</v>
      </c>
      <c r="E610" s="246" t="s">
        <v>19</v>
      </c>
      <c r="F610" s="247" t="s">
        <v>655</v>
      </c>
      <c r="G610" s="245"/>
      <c r="H610" s="248">
        <v>1.6000000000000001</v>
      </c>
      <c r="I610" s="249"/>
      <c r="J610" s="245"/>
      <c r="K610" s="245"/>
      <c r="L610" s="250"/>
      <c r="M610" s="251"/>
      <c r="N610" s="252"/>
      <c r="O610" s="252"/>
      <c r="P610" s="252"/>
      <c r="Q610" s="252"/>
      <c r="R610" s="252"/>
      <c r="S610" s="252"/>
      <c r="T610" s="253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4" t="s">
        <v>166</v>
      </c>
      <c r="AU610" s="254" t="s">
        <v>81</v>
      </c>
      <c r="AV610" s="14" t="s">
        <v>81</v>
      </c>
      <c r="AW610" s="14" t="s">
        <v>33</v>
      </c>
      <c r="AX610" s="14" t="s">
        <v>72</v>
      </c>
      <c r="AY610" s="254" t="s">
        <v>154</v>
      </c>
    </row>
    <row r="611" s="13" customFormat="1">
      <c r="A611" s="13"/>
      <c r="B611" s="233"/>
      <c r="C611" s="234"/>
      <c r="D611" s="235" t="s">
        <v>166</v>
      </c>
      <c r="E611" s="236" t="s">
        <v>19</v>
      </c>
      <c r="F611" s="237" t="s">
        <v>671</v>
      </c>
      <c r="G611" s="234"/>
      <c r="H611" s="236" t="s">
        <v>19</v>
      </c>
      <c r="I611" s="238"/>
      <c r="J611" s="234"/>
      <c r="K611" s="234"/>
      <c r="L611" s="239"/>
      <c r="M611" s="240"/>
      <c r="N611" s="241"/>
      <c r="O611" s="241"/>
      <c r="P611" s="241"/>
      <c r="Q611" s="241"/>
      <c r="R611" s="241"/>
      <c r="S611" s="241"/>
      <c r="T611" s="24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3" t="s">
        <v>166</v>
      </c>
      <c r="AU611" s="243" t="s">
        <v>81</v>
      </c>
      <c r="AV611" s="13" t="s">
        <v>79</v>
      </c>
      <c r="AW611" s="13" t="s">
        <v>33</v>
      </c>
      <c r="AX611" s="13" t="s">
        <v>72</v>
      </c>
      <c r="AY611" s="243" t="s">
        <v>154</v>
      </c>
    </row>
    <row r="612" s="14" customFormat="1">
      <c r="A612" s="14"/>
      <c r="B612" s="244"/>
      <c r="C612" s="245"/>
      <c r="D612" s="235" t="s">
        <v>166</v>
      </c>
      <c r="E612" s="246" t="s">
        <v>19</v>
      </c>
      <c r="F612" s="247" t="s">
        <v>661</v>
      </c>
      <c r="G612" s="245"/>
      <c r="H612" s="248">
        <v>1.8</v>
      </c>
      <c r="I612" s="249"/>
      <c r="J612" s="245"/>
      <c r="K612" s="245"/>
      <c r="L612" s="250"/>
      <c r="M612" s="251"/>
      <c r="N612" s="252"/>
      <c r="O612" s="252"/>
      <c r="P612" s="252"/>
      <c r="Q612" s="252"/>
      <c r="R612" s="252"/>
      <c r="S612" s="252"/>
      <c r="T612" s="253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4" t="s">
        <v>166</v>
      </c>
      <c r="AU612" s="254" t="s">
        <v>81</v>
      </c>
      <c r="AV612" s="14" t="s">
        <v>81</v>
      </c>
      <c r="AW612" s="14" t="s">
        <v>33</v>
      </c>
      <c r="AX612" s="14" t="s">
        <v>72</v>
      </c>
      <c r="AY612" s="254" t="s">
        <v>154</v>
      </c>
    </row>
    <row r="613" s="15" customFormat="1">
      <c r="A613" s="15"/>
      <c r="B613" s="255"/>
      <c r="C613" s="256"/>
      <c r="D613" s="235" t="s">
        <v>166</v>
      </c>
      <c r="E613" s="257" t="s">
        <v>19</v>
      </c>
      <c r="F613" s="258" t="s">
        <v>181</v>
      </c>
      <c r="G613" s="256"/>
      <c r="H613" s="259">
        <v>35.600000000000001</v>
      </c>
      <c r="I613" s="260"/>
      <c r="J613" s="256"/>
      <c r="K613" s="256"/>
      <c r="L613" s="261"/>
      <c r="M613" s="262"/>
      <c r="N613" s="263"/>
      <c r="O613" s="263"/>
      <c r="P613" s="263"/>
      <c r="Q613" s="263"/>
      <c r="R613" s="263"/>
      <c r="S613" s="263"/>
      <c r="T613" s="264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65" t="s">
        <v>166</v>
      </c>
      <c r="AU613" s="265" t="s">
        <v>81</v>
      </c>
      <c r="AV613" s="15" t="s">
        <v>162</v>
      </c>
      <c r="AW613" s="15" t="s">
        <v>33</v>
      </c>
      <c r="AX613" s="15" t="s">
        <v>79</v>
      </c>
      <c r="AY613" s="265" t="s">
        <v>154</v>
      </c>
    </row>
    <row r="614" s="2" customFormat="1" ht="24.15" customHeight="1">
      <c r="A614" s="41"/>
      <c r="B614" s="42"/>
      <c r="C614" s="215" t="s">
        <v>672</v>
      </c>
      <c r="D614" s="215" t="s">
        <v>157</v>
      </c>
      <c r="E614" s="216" t="s">
        <v>673</v>
      </c>
      <c r="F614" s="217" t="s">
        <v>674</v>
      </c>
      <c r="G614" s="218" t="s">
        <v>160</v>
      </c>
      <c r="H614" s="219">
        <v>25.73</v>
      </c>
      <c r="I614" s="220"/>
      <c r="J614" s="221">
        <f>ROUND(I614*H614,2)</f>
        <v>0</v>
      </c>
      <c r="K614" s="217" t="s">
        <v>161</v>
      </c>
      <c r="L614" s="47"/>
      <c r="M614" s="222" t="s">
        <v>19</v>
      </c>
      <c r="N614" s="223" t="s">
        <v>43</v>
      </c>
      <c r="O614" s="87"/>
      <c r="P614" s="224">
        <f>O614*H614</f>
        <v>0</v>
      </c>
      <c r="Q614" s="224">
        <v>0</v>
      </c>
      <c r="R614" s="224">
        <f>Q614*H614</f>
        <v>0</v>
      </c>
      <c r="S614" s="224">
        <v>0.025000000000000001</v>
      </c>
      <c r="T614" s="225">
        <f>S614*H614</f>
        <v>0.6432500000000001</v>
      </c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R614" s="226" t="s">
        <v>162</v>
      </c>
      <c r="AT614" s="226" t="s">
        <v>157</v>
      </c>
      <c r="AU614" s="226" t="s">
        <v>81</v>
      </c>
      <c r="AY614" s="20" t="s">
        <v>154</v>
      </c>
      <c r="BE614" s="227">
        <f>IF(N614="základní",J614,0)</f>
        <v>0</v>
      </c>
      <c r="BF614" s="227">
        <f>IF(N614="snížená",J614,0)</f>
        <v>0</v>
      </c>
      <c r="BG614" s="227">
        <f>IF(N614="zákl. přenesená",J614,0)</f>
        <v>0</v>
      </c>
      <c r="BH614" s="227">
        <f>IF(N614="sníž. přenesená",J614,0)</f>
        <v>0</v>
      </c>
      <c r="BI614" s="227">
        <f>IF(N614="nulová",J614,0)</f>
        <v>0</v>
      </c>
      <c r="BJ614" s="20" t="s">
        <v>79</v>
      </c>
      <c r="BK614" s="227">
        <f>ROUND(I614*H614,2)</f>
        <v>0</v>
      </c>
      <c r="BL614" s="20" t="s">
        <v>162</v>
      </c>
      <c r="BM614" s="226" t="s">
        <v>675</v>
      </c>
    </row>
    <row r="615" s="2" customFormat="1">
      <c r="A615" s="41"/>
      <c r="B615" s="42"/>
      <c r="C615" s="43"/>
      <c r="D615" s="228" t="s">
        <v>164</v>
      </c>
      <c r="E615" s="43"/>
      <c r="F615" s="229" t="s">
        <v>676</v>
      </c>
      <c r="G615" s="43"/>
      <c r="H615" s="43"/>
      <c r="I615" s="230"/>
      <c r="J615" s="43"/>
      <c r="K615" s="43"/>
      <c r="L615" s="47"/>
      <c r="M615" s="231"/>
      <c r="N615" s="232"/>
      <c r="O615" s="87"/>
      <c r="P615" s="87"/>
      <c r="Q615" s="87"/>
      <c r="R615" s="87"/>
      <c r="S615" s="87"/>
      <c r="T615" s="88"/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T615" s="20" t="s">
        <v>164</v>
      </c>
      <c r="AU615" s="20" t="s">
        <v>81</v>
      </c>
    </row>
    <row r="616" s="13" customFormat="1">
      <c r="A616" s="13"/>
      <c r="B616" s="233"/>
      <c r="C616" s="234"/>
      <c r="D616" s="235" t="s">
        <v>166</v>
      </c>
      <c r="E616" s="236" t="s">
        <v>19</v>
      </c>
      <c r="F616" s="237" t="s">
        <v>489</v>
      </c>
      <c r="G616" s="234"/>
      <c r="H616" s="236" t="s">
        <v>19</v>
      </c>
      <c r="I616" s="238"/>
      <c r="J616" s="234"/>
      <c r="K616" s="234"/>
      <c r="L616" s="239"/>
      <c r="M616" s="240"/>
      <c r="N616" s="241"/>
      <c r="O616" s="241"/>
      <c r="P616" s="241"/>
      <c r="Q616" s="241"/>
      <c r="R616" s="241"/>
      <c r="S616" s="241"/>
      <c r="T616" s="24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3" t="s">
        <v>166</v>
      </c>
      <c r="AU616" s="243" t="s">
        <v>81</v>
      </c>
      <c r="AV616" s="13" t="s">
        <v>79</v>
      </c>
      <c r="AW616" s="13" t="s">
        <v>33</v>
      </c>
      <c r="AX616" s="13" t="s">
        <v>72</v>
      </c>
      <c r="AY616" s="243" t="s">
        <v>154</v>
      </c>
    </row>
    <row r="617" s="14" customFormat="1">
      <c r="A617" s="14"/>
      <c r="B617" s="244"/>
      <c r="C617" s="245"/>
      <c r="D617" s="235" t="s">
        <v>166</v>
      </c>
      <c r="E617" s="246" t="s">
        <v>19</v>
      </c>
      <c r="F617" s="247" t="s">
        <v>677</v>
      </c>
      <c r="G617" s="245"/>
      <c r="H617" s="248">
        <v>25.73</v>
      </c>
      <c r="I617" s="249"/>
      <c r="J617" s="245"/>
      <c r="K617" s="245"/>
      <c r="L617" s="250"/>
      <c r="M617" s="251"/>
      <c r="N617" s="252"/>
      <c r="O617" s="252"/>
      <c r="P617" s="252"/>
      <c r="Q617" s="252"/>
      <c r="R617" s="252"/>
      <c r="S617" s="252"/>
      <c r="T617" s="253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4" t="s">
        <v>166</v>
      </c>
      <c r="AU617" s="254" t="s">
        <v>81</v>
      </c>
      <c r="AV617" s="14" t="s">
        <v>81</v>
      </c>
      <c r="AW617" s="14" t="s">
        <v>33</v>
      </c>
      <c r="AX617" s="14" t="s">
        <v>79</v>
      </c>
      <c r="AY617" s="254" t="s">
        <v>154</v>
      </c>
    </row>
    <row r="618" s="2" customFormat="1" ht="24.15" customHeight="1">
      <c r="A618" s="41"/>
      <c r="B618" s="42"/>
      <c r="C618" s="215" t="s">
        <v>678</v>
      </c>
      <c r="D618" s="215" t="s">
        <v>157</v>
      </c>
      <c r="E618" s="216" t="s">
        <v>679</v>
      </c>
      <c r="F618" s="217" t="s">
        <v>680</v>
      </c>
      <c r="G618" s="218" t="s">
        <v>199</v>
      </c>
      <c r="H618" s="219">
        <v>0.495</v>
      </c>
      <c r="I618" s="220"/>
      <c r="J618" s="221">
        <f>ROUND(I618*H618,2)</f>
        <v>0</v>
      </c>
      <c r="K618" s="217" t="s">
        <v>161</v>
      </c>
      <c r="L618" s="47"/>
      <c r="M618" s="222" t="s">
        <v>19</v>
      </c>
      <c r="N618" s="223" t="s">
        <v>43</v>
      </c>
      <c r="O618" s="87"/>
      <c r="P618" s="224">
        <f>O618*H618</f>
        <v>0</v>
      </c>
      <c r="Q618" s="224">
        <v>0</v>
      </c>
      <c r="R618" s="224">
        <f>Q618*H618</f>
        <v>0</v>
      </c>
      <c r="S618" s="224">
        <v>1.8</v>
      </c>
      <c r="T618" s="225">
        <f>S618*H618</f>
        <v>0.89100000000000001</v>
      </c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R618" s="226" t="s">
        <v>162</v>
      </c>
      <c r="AT618" s="226" t="s">
        <v>157</v>
      </c>
      <c r="AU618" s="226" t="s">
        <v>81</v>
      </c>
      <c r="AY618" s="20" t="s">
        <v>154</v>
      </c>
      <c r="BE618" s="227">
        <f>IF(N618="základní",J618,0)</f>
        <v>0</v>
      </c>
      <c r="BF618" s="227">
        <f>IF(N618="snížená",J618,0)</f>
        <v>0</v>
      </c>
      <c r="BG618" s="227">
        <f>IF(N618="zákl. přenesená",J618,0)</f>
        <v>0</v>
      </c>
      <c r="BH618" s="227">
        <f>IF(N618="sníž. přenesená",J618,0)</f>
        <v>0</v>
      </c>
      <c r="BI618" s="227">
        <f>IF(N618="nulová",J618,0)</f>
        <v>0</v>
      </c>
      <c r="BJ618" s="20" t="s">
        <v>79</v>
      </c>
      <c r="BK618" s="227">
        <f>ROUND(I618*H618,2)</f>
        <v>0</v>
      </c>
      <c r="BL618" s="20" t="s">
        <v>162</v>
      </c>
      <c r="BM618" s="226" t="s">
        <v>681</v>
      </c>
    </row>
    <row r="619" s="2" customFormat="1">
      <c r="A619" s="41"/>
      <c r="B619" s="42"/>
      <c r="C619" s="43"/>
      <c r="D619" s="228" t="s">
        <v>164</v>
      </c>
      <c r="E619" s="43"/>
      <c r="F619" s="229" t="s">
        <v>682</v>
      </c>
      <c r="G619" s="43"/>
      <c r="H619" s="43"/>
      <c r="I619" s="230"/>
      <c r="J619" s="43"/>
      <c r="K619" s="43"/>
      <c r="L619" s="47"/>
      <c r="M619" s="231"/>
      <c r="N619" s="232"/>
      <c r="O619" s="87"/>
      <c r="P619" s="87"/>
      <c r="Q619" s="87"/>
      <c r="R619" s="87"/>
      <c r="S619" s="87"/>
      <c r="T619" s="88"/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T619" s="20" t="s">
        <v>164</v>
      </c>
      <c r="AU619" s="20" t="s">
        <v>81</v>
      </c>
    </row>
    <row r="620" s="13" customFormat="1">
      <c r="A620" s="13"/>
      <c r="B620" s="233"/>
      <c r="C620" s="234"/>
      <c r="D620" s="235" t="s">
        <v>166</v>
      </c>
      <c r="E620" s="236" t="s">
        <v>19</v>
      </c>
      <c r="F620" s="237" t="s">
        <v>204</v>
      </c>
      <c r="G620" s="234"/>
      <c r="H620" s="236" t="s">
        <v>19</v>
      </c>
      <c r="I620" s="238"/>
      <c r="J620" s="234"/>
      <c r="K620" s="234"/>
      <c r="L620" s="239"/>
      <c r="M620" s="240"/>
      <c r="N620" s="241"/>
      <c r="O620" s="241"/>
      <c r="P620" s="241"/>
      <c r="Q620" s="241"/>
      <c r="R620" s="241"/>
      <c r="S620" s="241"/>
      <c r="T620" s="242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3" t="s">
        <v>166</v>
      </c>
      <c r="AU620" s="243" t="s">
        <v>81</v>
      </c>
      <c r="AV620" s="13" t="s">
        <v>79</v>
      </c>
      <c r="AW620" s="13" t="s">
        <v>33</v>
      </c>
      <c r="AX620" s="13" t="s">
        <v>72</v>
      </c>
      <c r="AY620" s="243" t="s">
        <v>154</v>
      </c>
    </row>
    <row r="621" s="14" customFormat="1">
      <c r="A621" s="14"/>
      <c r="B621" s="244"/>
      <c r="C621" s="245"/>
      <c r="D621" s="235" t="s">
        <v>166</v>
      </c>
      <c r="E621" s="246" t="s">
        <v>19</v>
      </c>
      <c r="F621" s="247" t="s">
        <v>683</v>
      </c>
      <c r="G621" s="245"/>
      <c r="H621" s="248">
        <v>0.495</v>
      </c>
      <c r="I621" s="249"/>
      <c r="J621" s="245"/>
      <c r="K621" s="245"/>
      <c r="L621" s="250"/>
      <c r="M621" s="251"/>
      <c r="N621" s="252"/>
      <c r="O621" s="252"/>
      <c r="P621" s="252"/>
      <c r="Q621" s="252"/>
      <c r="R621" s="252"/>
      <c r="S621" s="252"/>
      <c r="T621" s="253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4" t="s">
        <v>166</v>
      </c>
      <c r="AU621" s="254" t="s">
        <v>81</v>
      </c>
      <c r="AV621" s="14" t="s">
        <v>81</v>
      </c>
      <c r="AW621" s="14" t="s">
        <v>33</v>
      </c>
      <c r="AX621" s="14" t="s">
        <v>79</v>
      </c>
      <c r="AY621" s="254" t="s">
        <v>154</v>
      </c>
    </row>
    <row r="622" s="2" customFormat="1" ht="24.15" customHeight="1">
      <c r="A622" s="41"/>
      <c r="B622" s="42"/>
      <c r="C622" s="215" t="s">
        <v>684</v>
      </c>
      <c r="D622" s="215" t="s">
        <v>157</v>
      </c>
      <c r="E622" s="216" t="s">
        <v>685</v>
      </c>
      <c r="F622" s="217" t="s">
        <v>686</v>
      </c>
      <c r="G622" s="218" t="s">
        <v>199</v>
      </c>
      <c r="H622" s="219">
        <v>1.5700000000000001</v>
      </c>
      <c r="I622" s="220"/>
      <c r="J622" s="221">
        <f>ROUND(I622*H622,2)</f>
        <v>0</v>
      </c>
      <c r="K622" s="217" t="s">
        <v>161</v>
      </c>
      <c r="L622" s="47"/>
      <c r="M622" s="222" t="s">
        <v>19</v>
      </c>
      <c r="N622" s="223" t="s">
        <v>43</v>
      </c>
      <c r="O622" s="87"/>
      <c r="P622" s="224">
        <f>O622*H622</f>
        <v>0</v>
      </c>
      <c r="Q622" s="224">
        <v>0</v>
      </c>
      <c r="R622" s="224">
        <f>Q622*H622</f>
        <v>0</v>
      </c>
      <c r="S622" s="224">
        <v>1.8</v>
      </c>
      <c r="T622" s="225">
        <f>S622*H622</f>
        <v>2.8260000000000001</v>
      </c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R622" s="226" t="s">
        <v>162</v>
      </c>
      <c r="AT622" s="226" t="s">
        <v>157</v>
      </c>
      <c r="AU622" s="226" t="s">
        <v>81</v>
      </c>
      <c r="AY622" s="20" t="s">
        <v>154</v>
      </c>
      <c r="BE622" s="227">
        <f>IF(N622="základní",J622,0)</f>
        <v>0</v>
      </c>
      <c r="BF622" s="227">
        <f>IF(N622="snížená",J622,0)</f>
        <v>0</v>
      </c>
      <c r="BG622" s="227">
        <f>IF(N622="zákl. přenesená",J622,0)</f>
        <v>0</v>
      </c>
      <c r="BH622" s="227">
        <f>IF(N622="sníž. přenesená",J622,0)</f>
        <v>0</v>
      </c>
      <c r="BI622" s="227">
        <f>IF(N622="nulová",J622,0)</f>
        <v>0</v>
      </c>
      <c r="BJ622" s="20" t="s">
        <v>79</v>
      </c>
      <c r="BK622" s="227">
        <f>ROUND(I622*H622,2)</f>
        <v>0</v>
      </c>
      <c r="BL622" s="20" t="s">
        <v>162</v>
      </c>
      <c r="BM622" s="226" t="s">
        <v>687</v>
      </c>
    </row>
    <row r="623" s="2" customFormat="1">
      <c r="A623" s="41"/>
      <c r="B623" s="42"/>
      <c r="C623" s="43"/>
      <c r="D623" s="228" t="s">
        <v>164</v>
      </c>
      <c r="E623" s="43"/>
      <c r="F623" s="229" t="s">
        <v>688</v>
      </c>
      <c r="G623" s="43"/>
      <c r="H623" s="43"/>
      <c r="I623" s="230"/>
      <c r="J623" s="43"/>
      <c r="K623" s="43"/>
      <c r="L623" s="47"/>
      <c r="M623" s="231"/>
      <c r="N623" s="232"/>
      <c r="O623" s="87"/>
      <c r="P623" s="87"/>
      <c r="Q623" s="87"/>
      <c r="R623" s="87"/>
      <c r="S623" s="87"/>
      <c r="T623" s="88"/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T623" s="20" t="s">
        <v>164</v>
      </c>
      <c r="AU623" s="20" t="s">
        <v>81</v>
      </c>
    </row>
    <row r="624" s="13" customFormat="1">
      <c r="A624" s="13"/>
      <c r="B624" s="233"/>
      <c r="C624" s="234"/>
      <c r="D624" s="235" t="s">
        <v>166</v>
      </c>
      <c r="E624" s="236" t="s">
        <v>19</v>
      </c>
      <c r="F624" s="237" t="s">
        <v>202</v>
      </c>
      <c r="G624" s="234"/>
      <c r="H624" s="236" t="s">
        <v>19</v>
      </c>
      <c r="I624" s="238"/>
      <c r="J624" s="234"/>
      <c r="K624" s="234"/>
      <c r="L624" s="239"/>
      <c r="M624" s="240"/>
      <c r="N624" s="241"/>
      <c r="O624" s="241"/>
      <c r="P624" s="241"/>
      <c r="Q624" s="241"/>
      <c r="R624" s="241"/>
      <c r="S624" s="241"/>
      <c r="T624" s="24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3" t="s">
        <v>166</v>
      </c>
      <c r="AU624" s="243" t="s">
        <v>81</v>
      </c>
      <c r="AV624" s="13" t="s">
        <v>79</v>
      </c>
      <c r="AW624" s="13" t="s">
        <v>33</v>
      </c>
      <c r="AX624" s="13" t="s">
        <v>72</v>
      </c>
      <c r="AY624" s="243" t="s">
        <v>154</v>
      </c>
    </row>
    <row r="625" s="14" customFormat="1">
      <c r="A625" s="14"/>
      <c r="B625" s="244"/>
      <c r="C625" s="245"/>
      <c r="D625" s="235" t="s">
        <v>166</v>
      </c>
      <c r="E625" s="246" t="s">
        <v>19</v>
      </c>
      <c r="F625" s="247" t="s">
        <v>689</v>
      </c>
      <c r="G625" s="245"/>
      <c r="H625" s="248">
        <v>1.5700000000000001</v>
      </c>
      <c r="I625" s="249"/>
      <c r="J625" s="245"/>
      <c r="K625" s="245"/>
      <c r="L625" s="250"/>
      <c r="M625" s="251"/>
      <c r="N625" s="252"/>
      <c r="O625" s="252"/>
      <c r="P625" s="252"/>
      <c r="Q625" s="252"/>
      <c r="R625" s="252"/>
      <c r="S625" s="252"/>
      <c r="T625" s="253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4" t="s">
        <v>166</v>
      </c>
      <c r="AU625" s="254" t="s">
        <v>81</v>
      </c>
      <c r="AV625" s="14" t="s">
        <v>81</v>
      </c>
      <c r="AW625" s="14" t="s">
        <v>33</v>
      </c>
      <c r="AX625" s="14" t="s">
        <v>79</v>
      </c>
      <c r="AY625" s="254" t="s">
        <v>154</v>
      </c>
    </row>
    <row r="626" s="2" customFormat="1" ht="24.15" customHeight="1">
      <c r="A626" s="41"/>
      <c r="B626" s="42"/>
      <c r="C626" s="215" t="s">
        <v>690</v>
      </c>
      <c r="D626" s="215" t="s">
        <v>157</v>
      </c>
      <c r="E626" s="216" t="s">
        <v>691</v>
      </c>
      <c r="F626" s="217" t="s">
        <v>692</v>
      </c>
      <c r="G626" s="218" t="s">
        <v>199</v>
      </c>
      <c r="H626" s="219">
        <v>0.26300000000000001</v>
      </c>
      <c r="I626" s="220"/>
      <c r="J626" s="221">
        <f>ROUND(I626*H626,2)</f>
        <v>0</v>
      </c>
      <c r="K626" s="217" t="s">
        <v>161</v>
      </c>
      <c r="L626" s="47"/>
      <c r="M626" s="222" t="s">
        <v>19</v>
      </c>
      <c r="N626" s="223" t="s">
        <v>43</v>
      </c>
      <c r="O626" s="87"/>
      <c r="P626" s="224">
        <f>O626*H626</f>
        <v>0</v>
      </c>
      <c r="Q626" s="224">
        <v>0</v>
      </c>
      <c r="R626" s="224">
        <f>Q626*H626</f>
        <v>0</v>
      </c>
      <c r="S626" s="224">
        <v>1.8</v>
      </c>
      <c r="T626" s="225">
        <f>S626*H626</f>
        <v>0.47340000000000004</v>
      </c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R626" s="226" t="s">
        <v>162</v>
      </c>
      <c r="AT626" s="226" t="s">
        <v>157</v>
      </c>
      <c r="AU626" s="226" t="s">
        <v>81</v>
      </c>
      <c r="AY626" s="20" t="s">
        <v>154</v>
      </c>
      <c r="BE626" s="227">
        <f>IF(N626="základní",J626,0)</f>
        <v>0</v>
      </c>
      <c r="BF626" s="227">
        <f>IF(N626="snížená",J626,0)</f>
        <v>0</v>
      </c>
      <c r="BG626" s="227">
        <f>IF(N626="zákl. přenesená",J626,0)</f>
        <v>0</v>
      </c>
      <c r="BH626" s="227">
        <f>IF(N626="sníž. přenesená",J626,0)</f>
        <v>0</v>
      </c>
      <c r="BI626" s="227">
        <f>IF(N626="nulová",J626,0)</f>
        <v>0</v>
      </c>
      <c r="BJ626" s="20" t="s">
        <v>79</v>
      </c>
      <c r="BK626" s="227">
        <f>ROUND(I626*H626,2)</f>
        <v>0</v>
      </c>
      <c r="BL626" s="20" t="s">
        <v>162</v>
      </c>
      <c r="BM626" s="226" t="s">
        <v>693</v>
      </c>
    </row>
    <row r="627" s="2" customFormat="1">
      <c r="A627" s="41"/>
      <c r="B627" s="42"/>
      <c r="C627" s="43"/>
      <c r="D627" s="228" t="s">
        <v>164</v>
      </c>
      <c r="E627" s="43"/>
      <c r="F627" s="229" t="s">
        <v>694</v>
      </c>
      <c r="G627" s="43"/>
      <c r="H627" s="43"/>
      <c r="I627" s="230"/>
      <c r="J627" s="43"/>
      <c r="K627" s="43"/>
      <c r="L627" s="47"/>
      <c r="M627" s="231"/>
      <c r="N627" s="232"/>
      <c r="O627" s="87"/>
      <c r="P627" s="87"/>
      <c r="Q627" s="87"/>
      <c r="R627" s="87"/>
      <c r="S627" s="87"/>
      <c r="T627" s="88"/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T627" s="20" t="s">
        <v>164</v>
      </c>
      <c r="AU627" s="20" t="s">
        <v>81</v>
      </c>
    </row>
    <row r="628" s="13" customFormat="1">
      <c r="A628" s="13"/>
      <c r="B628" s="233"/>
      <c r="C628" s="234"/>
      <c r="D628" s="235" t="s">
        <v>166</v>
      </c>
      <c r="E628" s="236" t="s">
        <v>19</v>
      </c>
      <c r="F628" s="237" t="s">
        <v>695</v>
      </c>
      <c r="G628" s="234"/>
      <c r="H628" s="236" t="s">
        <v>19</v>
      </c>
      <c r="I628" s="238"/>
      <c r="J628" s="234"/>
      <c r="K628" s="234"/>
      <c r="L628" s="239"/>
      <c r="M628" s="240"/>
      <c r="N628" s="241"/>
      <c r="O628" s="241"/>
      <c r="P628" s="241"/>
      <c r="Q628" s="241"/>
      <c r="R628" s="241"/>
      <c r="S628" s="241"/>
      <c r="T628" s="24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3" t="s">
        <v>166</v>
      </c>
      <c r="AU628" s="243" t="s">
        <v>81</v>
      </c>
      <c r="AV628" s="13" t="s">
        <v>79</v>
      </c>
      <c r="AW628" s="13" t="s">
        <v>33</v>
      </c>
      <c r="AX628" s="13" t="s">
        <v>72</v>
      </c>
      <c r="AY628" s="243" t="s">
        <v>154</v>
      </c>
    </row>
    <row r="629" s="14" customFormat="1">
      <c r="A629" s="14"/>
      <c r="B629" s="244"/>
      <c r="C629" s="245"/>
      <c r="D629" s="235" t="s">
        <v>166</v>
      </c>
      <c r="E629" s="246" t="s">
        <v>19</v>
      </c>
      <c r="F629" s="247" t="s">
        <v>696</v>
      </c>
      <c r="G629" s="245"/>
      <c r="H629" s="248">
        <v>0.26300000000000001</v>
      </c>
      <c r="I629" s="249"/>
      <c r="J629" s="245"/>
      <c r="K629" s="245"/>
      <c r="L629" s="250"/>
      <c r="M629" s="251"/>
      <c r="N629" s="252"/>
      <c r="O629" s="252"/>
      <c r="P629" s="252"/>
      <c r="Q629" s="252"/>
      <c r="R629" s="252"/>
      <c r="S629" s="252"/>
      <c r="T629" s="253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4" t="s">
        <v>166</v>
      </c>
      <c r="AU629" s="254" t="s">
        <v>81</v>
      </c>
      <c r="AV629" s="14" t="s">
        <v>81</v>
      </c>
      <c r="AW629" s="14" t="s">
        <v>33</v>
      </c>
      <c r="AX629" s="14" t="s">
        <v>79</v>
      </c>
      <c r="AY629" s="254" t="s">
        <v>154</v>
      </c>
    </row>
    <row r="630" s="2" customFormat="1" ht="21.75" customHeight="1">
      <c r="A630" s="41"/>
      <c r="B630" s="42"/>
      <c r="C630" s="215" t="s">
        <v>697</v>
      </c>
      <c r="D630" s="215" t="s">
        <v>157</v>
      </c>
      <c r="E630" s="216" t="s">
        <v>698</v>
      </c>
      <c r="F630" s="217" t="s">
        <v>699</v>
      </c>
      <c r="G630" s="218" t="s">
        <v>239</v>
      </c>
      <c r="H630" s="219">
        <v>30</v>
      </c>
      <c r="I630" s="220"/>
      <c r="J630" s="221">
        <f>ROUND(I630*H630,2)</f>
        <v>0</v>
      </c>
      <c r="K630" s="217" t="s">
        <v>161</v>
      </c>
      <c r="L630" s="47"/>
      <c r="M630" s="222" t="s">
        <v>19</v>
      </c>
      <c r="N630" s="223" t="s">
        <v>43</v>
      </c>
      <c r="O630" s="87"/>
      <c r="P630" s="224">
        <f>O630*H630</f>
        <v>0</v>
      </c>
      <c r="Q630" s="224">
        <v>0</v>
      </c>
      <c r="R630" s="224">
        <f>Q630*H630</f>
        <v>0</v>
      </c>
      <c r="S630" s="224">
        <v>0.0060000000000000001</v>
      </c>
      <c r="T630" s="225">
        <f>S630*H630</f>
        <v>0.17999999999999999</v>
      </c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R630" s="226" t="s">
        <v>162</v>
      </c>
      <c r="AT630" s="226" t="s">
        <v>157</v>
      </c>
      <c r="AU630" s="226" t="s">
        <v>81</v>
      </c>
      <c r="AY630" s="20" t="s">
        <v>154</v>
      </c>
      <c r="BE630" s="227">
        <f>IF(N630="základní",J630,0)</f>
        <v>0</v>
      </c>
      <c r="BF630" s="227">
        <f>IF(N630="snížená",J630,0)</f>
        <v>0</v>
      </c>
      <c r="BG630" s="227">
        <f>IF(N630="zákl. přenesená",J630,0)</f>
        <v>0</v>
      </c>
      <c r="BH630" s="227">
        <f>IF(N630="sníž. přenesená",J630,0)</f>
        <v>0</v>
      </c>
      <c r="BI630" s="227">
        <f>IF(N630="nulová",J630,0)</f>
        <v>0</v>
      </c>
      <c r="BJ630" s="20" t="s">
        <v>79</v>
      </c>
      <c r="BK630" s="227">
        <f>ROUND(I630*H630,2)</f>
        <v>0</v>
      </c>
      <c r="BL630" s="20" t="s">
        <v>162</v>
      </c>
      <c r="BM630" s="226" t="s">
        <v>700</v>
      </c>
    </row>
    <row r="631" s="2" customFormat="1">
      <c r="A631" s="41"/>
      <c r="B631" s="42"/>
      <c r="C631" s="43"/>
      <c r="D631" s="228" t="s">
        <v>164</v>
      </c>
      <c r="E631" s="43"/>
      <c r="F631" s="229" t="s">
        <v>701</v>
      </c>
      <c r="G631" s="43"/>
      <c r="H631" s="43"/>
      <c r="I631" s="230"/>
      <c r="J631" s="43"/>
      <c r="K631" s="43"/>
      <c r="L631" s="47"/>
      <c r="M631" s="231"/>
      <c r="N631" s="232"/>
      <c r="O631" s="87"/>
      <c r="P631" s="87"/>
      <c r="Q631" s="87"/>
      <c r="R631" s="87"/>
      <c r="S631" s="87"/>
      <c r="T631" s="88"/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T631" s="20" t="s">
        <v>164</v>
      </c>
      <c r="AU631" s="20" t="s">
        <v>81</v>
      </c>
    </row>
    <row r="632" s="13" customFormat="1">
      <c r="A632" s="13"/>
      <c r="B632" s="233"/>
      <c r="C632" s="234"/>
      <c r="D632" s="235" t="s">
        <v>166</v>
      </c>
      <c r="E632" s="236" t="s">
        <v>19</v>
      </c>
      <c r="F632" s="237" t="s">
        <v>328</v>
      </c>
      <c r="G632" s="234"/>
      <c r="H632" s="236" t="s">
        <v>19</v>
      </c>
      <c r="I632" s="238"/>
      <c r="J632" s="234"/>
      <c r="K632" s="234"/>
      <c r="L632" s="239"/>
      <c r="M632" s="240"/>
      <c r="N632" s="241"/>
      <c r="O632" s="241"/>
      <c r="P632" s="241"/>
      <c r="Q632" s="241"/>
      <c r="R632" s="241"/>
      <c r="S632" s="241"/>
      <c r="T632" s="242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3" t="s">
        <v>166</v>
      </c>
      <c r="AU632" s="243" t="s">
        <v>81</v>
      </c>
      <c r="AV632" s="13" t="s">
        <v>79</v>
      </c>
      <c r="AW632" s="13" t="s">
        <v>33</v>
      </c>
      <c r="AX632" s="13" t="s">
        <v>72</v>
      </c>
      <c r="AY632" s="243" t="s">
        <v>154</v>
      </c>
    </row>
    <row r="633" s="14" customFormat="1">
      <c r="A633" s="14"/>
      <c r="B633" s="244"/>
      <c r="C633" s="245"/>
      <c r="D633" s="235" t="s">
        <v>166</v>
      </c>
      <c r="E633" s="246" t="s">
        <v>19</v>
      </c>
      <c r="F633" s="247" t="s">
        <v>702</v>
      </c>
      <c r="G633" s="245"/>
      <c r="H633" s="248">
        <v>6</v>
      </c>
      <c r="I633" s="249"/>
      <c r="J633" s="245"/>
      <c r="K633" s="245"/>
      <c r="L633" s="250"/>
      <c r="M633" s="251"/>
      <c r="N633" s="252"/>
      <c r="O633" s="252"/>
      <c r="P633" s="252"/>
      <c r="Q633" s="252"/>
      <c r="R633" s="252"/>
      <c r="S633" s="252"/>
      <c r="T633" s="253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4" t="s">
        <v>166</v>
      </c>
      <c r="AU633" s="254" t="s">
        <v>81</v>
      </c>
      <c r="AV633" s="14" t="s">
        <v>81</v>
      </c>
      <c r="AW633" s="14" t="s">
        <v>33</v>
      </c>
      <c r="AX633" s="14" t="s">
        <v>72</v>
      </c>
      <c r="AY633" s="254" t="s">
        <v>154</v>
      </c>
    </row>
    <row r="634" s="13" customFormat="1">
      <c r="A634" s="13"/>
      <c r="B634" s="233"/>
      <c r="C634" s="234"/>
      <c r="D634" s="235" t="s">
        <v>166</v>
      </c>
      <c r="E634" s="236" t="s">
        <v>19</v>
      </c>
      <c r="F634" s="237" t="s">
        <v>330</v>
      </c>
      <c r="G634" s="234"/>
      <c r="H634" s="236" t="s">
        <v>19</v>
      </c>
      <c r="I634" s="238"/>
      <c r="J634" s="234"/>
      <c r="K634" s="234"/>
      <c r="L634" s="239"/>
      <c r="M634" s="240"/>
      <c r="N634" s="241"/>
      <c r="O634" s="241"/>
      <c r="P634" s="241"/>
      <c r="Q634" s="241"/>
      <c r="R634" s="241"/>
      <c r="S634" s="241"/>
      <c r="T634" s="242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3" t="s">
        <v>166</v>
      </c>
      <c r="AU634" s="243" t="s">
        <v>81</v>
      </c>
      <c r="AV634" s="13" t="s">
        <v>79</v>
      </c>
      <c r="AW634" s="13" t="s">
        <v>33</v>
      </c>
      <c r="AX634" s="13" t="s">
        <v>72</v>
      </c>
      <c r="AY634" s="243" t="s">
        <v>154</v>
      </c>
    </row>
    <row r="635" s="14" customFormat="1">
      <c r="A635" s="14"/>
      <c r="B635" s="244"/>
      <c r="C635" s="245"/>
      <c r="D635" s="235" t="s">
        <v>166</v>
      </c>
      <c r="E635" s="246" t="s">
        <v>19</v>
      </c>
      <c r="F635" s="247" t="s">
        <v>703</v>
      </c>
      <c r="G635" s="245"/>
      <c r="H635" s="248">
        <v>10</v>
      </c>
      <c r="I635" s="249"/>
      <c r="J635" s="245"/>
      <c r="K635" s="245"/>
      <c r="L635" s="250"/>
      <c r="M635" s="251"/>
      <c r="N635" s="252"/>
      <c r="O635" s="252"/>
      <c r="P635" s="252"/>
      <c r="Q635" s="252"/>
      <c r="R635" s="252"/>
      <c r="S635" s="252"/>
      <c r="T635" s="253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4" t="s">
        <v>166</v>
      </c>
      <c r="AU635" s="254" t="s">
        <v>81</v>
      </c>
      <c r="AV635" s="14" t="s">
        <v>81</v>
      </c>
      <c r="AW635" s="14" t="s">
        <v>33</v>
      </c>
      <c r="AX635" s="14" t="s">
        <v>72</v>
      </c>
      <c r="AY635" s="254" t="s">
        <v>154</v>
      </c>
    </row>
    <row r="636" s="13" customFormat="1">
      <c r="A636" s="13"/>
      <c r="B636" s="233"/>
      <c r="C636" s="234"/>
      <c r="D636" s="235" t="s">
        <v>166</v>
      </c>
      <c r="E636" s="236" t="s">
        <v>19</v>
      </c>
      <c r="F636" s="237" t="s">
        <v>332</v>
      </c>
      <c r="G636" s="234"/>
      <c r="H636" s="236" t="s">
        <v>19</v>
      </c>
      <c r="I636" s="238"/>
      <c r="J636" s="234"/>
      <c r="K636" s="234"/>
      <c r="L636" s="239"/>
      <c r="M636" s="240"/>
      <c r="N636" s="241"/>
      <c r="O636" s="241"/>
      <c r="P636" s="241"/>
      <c r="Q636" s="241"/>
      <c r="R636" s="241"/>
      <c r="S636" s="241"/>
      <c r="T636" s="242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3" t="s">
        <v>166</v>
      </c>
      <c r="AU636" s="243" t="s">
        <v>81</v>
      </c>
      <c r="AV636" s="13" t="s">
        <v>79</v>
      </c>
      <c r="AW636" s="13" t="s">
        <v>33</v>
      </c>
      <c r="AX636" s="13" t="s">
        <v>72</v>
      </c>
      <c r="AY636" s="243" t="s">
        <v>154</v>
      </c>
    </row>
    <row r="637" s="14" customFormat="1">
      <c r="A637" s="14"/>
      <c r="B637" s="244"/>
      <c r="C637" s="245"/>
      <c r="D637" s="235" t="s">
        <v>166</v>
      </c>
      <c r="E637" s="246" t="s">
        <v>19</v>
      </c>
      <c r="F637" s="247" t="s">
        <v>704</v>
      </c>
      <c r="G637" s="245"/>
      <c r="H637" s="248">
        <v>14</v>
      </c>
      <c r="I637" s="249"/>
      <c r="J637" s="245"/>
      <c r="K637" s="245"/>
      <c r="L637" s="250"/>
      <c r="M637" s="251"/>
      <c r="N637" s="252"/>
      <c r="O637" s="252"/>
      <c r="P637" s="252"/>
      <c r="Q637" s="252"/>
      <c r="R637" s="252"/>
      <c r="S637" s="252"/>
      <c r="T637" s="253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4" t="s">
        <v>166</v>
      </c>
      <c r="AU637" s="254" t="s">
        <v>81</v>
      </c>
      <c r="AV637" s="14" t="s">
        <v>81</v>
      </c>
      <c r="AW637" s="14" t="s">
        <v>33</v>
      </c>
      <c r="AX637" s="14" t="s">
        <v>72</v>
      </c>
      <c r="AY637" s="254" t="s">
        <v>154</v>
      </c>
    </row>
    <row r="638" s="15" customFormat="1">
      <c r="A638" s="15"/>
      <c r="B638" s="255"/>
      <c r="C638" s="256"/>
      <c r="D638" s="235" t="s">
        <v>166</v>
      </c>
      <c r="E638" s="257" t="s">
        <v>19</v>
      </c>
      <c r="F638" s="258" t="s">
        <v>181</v>
      </c>
      <c r="G638" s="256"/>
      <c r="H638" s="259">
        <v>30</v>
      </c>
      <c r="I638" s="260"/>
      <c r="J638" s="256"/>
      <c r="K638" s="256"/>
      <c r="L638" s="261"/>
      <c r="M638" s="262"/>
      <c r="N638" s="263"/>
      <c r="O638" s="263"/>
      <c r="P638" s="263"/>
      <c r="Q638" s="263"/>
      <c r="R638" s="263"/>
      <c r="S638" s="263"/>
      <c r="T638" s="264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65" t="s">
        <v>166</v>
      </c>
      <c r="AU638" s="265" t="s">
        <v>81</v>
      </c>
      <c r="AV638" s="15" t="s">
        <v>162</v>
      </c>
      <c r="AW638" s="15" t="s">
        <v>33</v>
      </c>
      <c r="AX638" s="15" t="s">
        <v>79</v>
      </c>
      <c r="AY638" s="265" t="s">
        <v>154</v>
      </c>
    </row>
    <row r="639" s="2" customFormat="1" ht="24.15" customHeight="1">
      <c r="A639" s="41"/>
      <c r="B639" s="42"/>
      <c r="C639" s="215" t="s">
        <v>705</v>
      </c>
      <c r="D639" s="215" t="s">
        <v>157</v>
      </c>
      <c r="E639" s="216" t="s">
        <v>706</v>
      </c>
      <c r="F639" s="217" t="s">
        <v>707</v>
      </c>
      <c r="G639" s="218" t="s">
        <v>239</v>
      </c>
      <c r="H639" s="219">
        <v>19.100000000000001</v>
      </c>
      <c r="I639" s="220"/>
      <c r="J639" s="221">
        <f>ROUND(I639*H639,2)</f>
        <v>0</v>
      </c>
      <c r="K639" s="217" t="s">
        <v>161</v>
      </c>
      <c r="L639" s="47"/>
      <c r="M639" s="222" t="s">
        <v>19</v>
      </c>
      <c r="N639" s="223" t="s">
        <v>43</v>
      </c>
      <c r="O639" s="87"/>
      <c r="P639" s="224">
        <f>O639*H639</f>
        <v>0</v>
      </c>
      <c r="Q639" s="224">
        <v>0</v>
      </c>
      <c r="R639" s="224">
        <f>Q639*H639</f>
        <v>0</v>
      </c>
      <c r="S639" s="224">
        <v>0.042000000000000003</v>
      </c>
      <c r="T639" s="225">
        <f>S639*H639</f>
        <v>0.80220000000000014</v>
      </c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R639" s="226" t="s">
        <v>162</v>
      </c>
      <c r="AT639" s="226" t="s">
        <v>157</v>
      </c>
      <c r="AU639" s="226" t="s">
        <v>81</v>
      </c>
      <c r="AY639" s="20" t="s">
        <v>154</v>
      </c>
      <c r="BE639" s="227">
        <f>IF(N639="základní",J639,0)</f>
        <v>0</v>
      </c>
      <c r="BF639" s="227">
        <f>IF(N639="snížená",J639,0)</f>
        <v>0</v>
      </c>
      <c r="BG639" s="227">
        <f>IF(N639="zákl. přenesená",J639,0)</f>
        <v>0</v>
      </c>
      <c r="BH639" s="227">
        <f>IF(N639="sníž. přenesená",J639,0)</f>
        <v>0</v>
      </c>
      <c r="BI639" s="227">
        <f>IF(N639="nulová",J639,0)</f>
        <v>0</v>
      </c>
      <c r="BJ639" s="20" t="s">
        <v>79</v>
      </c>
      <c r="BK639" s="227">
        <f>ROUND(I639*H639,2)</f>
        <v>0</v>
      </c>
      <c r="BL639" s="20" t="s">
        <v>162</v>
      </c>
      <c r="BM639" s="226" t="s">
        <v>708</v>
      </c>
    </row>
    <row r="640" s="2" customFormat="1">
      <c r="A640" s="41"/>
      <c r="B640" s="42"/>
      <c r="C640" s="43"/>
      <c r="D640" s="228" t="s">
        <v>164</v>
      </c>
      <c r="E640" s="43"/>
      <c r="F640" s="229" t="s">
        <v>709</v>
      </c>
      <c r="G640" s="43"/>
      <c r="H640" s="43"/>
      <c r="I640" s="230"/>
      <c r="J640" s="43"/>
      <c r="K640" s="43"/>
      <c r="L640" s="47"/>
      <c r="M640" s="231"/>
      <c r="N640" s="232"/>
      <c r="O640" s="87"/>
      <c r="P640" s="87"/>
      <c r="Q640" s="87"/>
      <c r="R640" s="87"/>
      <c r="S640" s="87"/>
      <c r="T640" s="88"/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T640" s="20" t="s">
        <v>164</v>
      </c>
      <c r="AU640" s="20" t="s">
        <v>81</v>
      </c>
    </row>
    <row r="641" s="13" customFormat="1">
      <c r="A641" s="13"/>
      <c r="B641" s="233"/>
      <c r="C641" s="234"/>
      <c r="D641" s="235" t="s">
        <v>166</v>
      </c>
      <c r="E641" s="236" t="s">
        <v>19</v>
      </c>
      <c r="F641" s="237" t="s">
        <v>202</v>
      </c>
      <c r="G641" s="234"/>
      <c r="H641" s="236" t="s">
        <v>19</v>
      </c>
      <c r="I641" s="238"/>
      <c r="J641" s="234"/>
      <c r="K641" s="234"/>
      <c r="L641" s="239"/>
      <c r="M641" s="240"/>
      <c r="N641" s="241"/>
      <c r="O641" s="241"/>
      <c r="P641" s="241"/>
      <c r="Q641" s="241"/>
      <c r="R641" s="241"/>
      <c r="S641" s="241"/>
      <c r="T641" s="242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3" t="s">
        <v>166</v>
      </c>
      <c r="AU641" s="243" t="s">
        <v>81</v>
      </c>
      <c r="AV641" s="13" t="s">
        <v>79</v>
      </c>
      <c r="AW641" s="13" t="s">
        <v>33</v>
      </c>
      <c r="AX641" s="13" t="s">
        <v>72</v>
      </c>
      <c r="AY641" s="243" t="s">
        <v>154</v>
      </c>
    </row>
    <row r="642" s="14" customFormat="1">
      <c r="A642" s="14"/>
      <c r="B642" s="244"/>
      <c r="C642" s="245"/>
      <c r="D642" s="235" t="s">
        <v>166</v>
      </c>
      <c r="E642" s="246" t="s">
        <v>19</v>
      </c>
      <c r="F642" s="247" t="s">
        <v>710</v>
      </c>
      <c r="G642" s="245"/>
      <c r="H642" s="248">
        <v>7.5</v>
      </c>
      <c r="I642" s="249"/>
      <c r="J642" s="245"/>
      <c r="K642" s="245"/>
      <c r="L642" s="250"/>
      <c r="M642" s="251"/>
      <c r="N642" s="252"/>
      <c r="O642" s="252"/>
      <c r="P642" s="252"/>
      <c r="Q642" s="252"/>
      <c r="R642" s="252"/>
      <c r="S642" s="252"/>
      <c r="T642" s="25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4" t="s">
        <v>166</v>
      </c>
      <c r="AU642" s="254" t="s">
        <v>81</v>
      </c>
      <c r="AV642" s="14" t="s">
        <v>81</v>
      </c>
      <c r="AW642" s="14" t="s">
        <v>33</v>
      </c>
      <c r="AX642" s="14" t="s">
        <v>72</v>
      </c>
      <c r="AY642" s="254" t="s">
        <v>154</v>
      </c>
    </row>
    <row r="643" s="13" customFormat="1">
      <c r="A643" s="13"/>
      <c r="B643" s="233"/>
      <c r="C643" s="234"/>
      <c r="D643" s="235" t="s">
        <v>166</v>
      </c>
      <c r="E643" s="236" t="s">
        <v>19</v>
      </c>
      <c r="F643" s="237" t="s">
        <v>253</v>
      </c>
      <c r="G643" s="234"/>
      <c r="H643" s="236" t="s">
        <v>19</v>
      </c>
      <c r="I643" s="238"/>
      <c r="J643" s="234"/>
      <c r="K643" s="234"/>
      <c r="L643" s="239"/>
      <c r="M643" s="240"/>
      <c r="N643" s="241"/>
      <c r="O643" s="241"/>
      <c r="P643" s="241"/>
      <c r="Q643" s="241"/>
      <c r="R643" s="241"/>
      <c r="S643" s="241"/>
      <c r="T643" s="242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3" t="s">
        <v>166</v>
      </c>
      <c r="AU643" s="243" t="s">
        <v>81</v>
      </c>
      <c r="AV643" s="13" t="s">
        <v>79</v>
      </c>
      <c r="AW643" s="13" t="s">
        <v>33</v>
      </c>
      <c r="AX643" s="13" t="s">
        <v>72</v>
      </c>
      <c r="AY643" s="243" t="s">
        <v>154</v>
      </c>
    </row>
    <row r="644" s="14" customFormat="1">
      <c r="A644" s="14"/>
      <c r="B644" s="244"/>
      <c r="C644" s="245"/>
      <c r="D644" s="235" t="s">
        <v>166</v>
      </c>
      <c r="E644" s="246" t="s">
        <v>19</v>
      </c>
      <c r="F644" s="247" t="s">
        <v>711</v>
      </c>
      <c r="G644" s="245"/>
      <c r="H644" s="248">
        <v>6</v>
      </c>
      <c r="I644" s="249"/>
      <c r="J644" s="245"/>
      <c r="K644" s="245"/>
      <c r="L644" s="250"/>
      <c r="M644" s="251"/>
      <c r="N644" s="252"/>
      <c r="O644" s="252"/>
      <c r="P644" s="252"/>
      <c r="Q644" s="252"/>
      <c r="R644" s="252"/>
      <c r="S644" s="252"/>
      <c r="T644" s="253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4" t="s">
        <v>166</v>
      </c>
      <c r="AU644" s="254" t="s">
        <v>81</v>
      </c>
      <c r="AV644" s="14" t="s">
        <v>81</v>
      </c>
      <c r="AW644" s="14" t="s">
        <v>33</v>
      </c>
      <c r="AX644" s="14" t="s">
        <v>72</v>
      </c>
      <c r="AY644" s="254" t="s">
        <v>154</v>
      </c>
    </row>
    <row r="645" s="14" customFormat="1">
      <c r="A645" s="14"/>
      <c r="B645" s="244"/>
      <c r="C645" s="245"/>
      <c r="D645" s="235" t="s">
        <v>166</v>
      </c>
      <c r="E645" s="246" t="s">
        <v>19</v>
      </c>
      <c r="F645" s="247" t="s">
        <v>712</v>
      </c>
      <c r="G645" s="245"/>
      <c r="H645" s="248">
        <v>3.6000000000000001</v>
      </c>
      <c r="I645" s="249"/>
      <c r="J645" s="245"/>
      <c r="K645" s="245"/>
      <c r="L645" s="250"/>
      <c r="M645" s="251"/>
      <c r="N645" s="252"/>
      <c r="O645" s="252"/>
      <c r="P645" s="252"/>
      <c r="Q645" s="252"/>
      <c r="R645" s="252"/>
      <c r="S645" s="252"/>
      <c r="T645" s="253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4" t="s">
        <v>166</v>
      </c>
      <c r="AU645" s="254" t="s">
        <v>81</v>
      </c>
      <c r="AV645" s="14" t="s">
        <v>81</v>
      </c>
      <c r="AW645" s="14" t="s">
        <v>33</v>
      </c>
      <c r="AX645" s="14" t="s">
        <v>72</v>
      </c>
      <c r="AY645" s="254" t="s">
        <v>154</v>
      </c>
    </row>
    <row r="646" s="13" customFormat="1">
      <c r="A646" s="13"/>
      <c r="B646" s="233"/>
      <c r="C646" s="234"/>
      <c r="D646" s="235" t="s">
        <v>166</v>
      </c>
      <c r="E646" s="236" t="s">
        <v>19</v>
      </c>
      <c r="F646" s="237" t="s">
        <v>713</v>
      </c>
      <c r="G646" s="234"/>
      <c r="H646" s="236" t="s">
        <v>19</v>
      </c>
      <c r="I646" s="238"/>
      <c r="J646" s="234"/>
      <c r="K646" s="234"/>
      <c r="L646" s="239"/>
      <c r="M646" s="240"/>
      <c r="N646" s="241"/>
      <c r="O646" s="241"/>
      <c r="P646" s="241"/>
      <c r="Q646" s="241"/>
      <c r="R646" s="241"/>
      <c r="S646" s="241"/>
      <c r="T646" s="242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3" t="s">
        <v>166</v>
      </c>
      <c r="AU646" s="243" t="s">
        <v>81</v>
      </c>
      <c r="AV646" s="13" t="s">
        <v>79</v>
      </c>
      <c r="AW646" s="13" t="s">
        <v>33</v>
      </c>
      <c r="AX646" s="13" t="s">
        <v>72</v>
      </c>
      <c r="AY646" s="243" t="s">
        <v>154</v>
      </c>
    </row>
    <row r="647" s="14" customFormat="1">
      <c r="A647" s="14"/>
      <c r="B647" s="244"/>
      <c r="C647" s="245"/>
      <c r="D647" s="235" t="s">
        <v>166</v>
      </c>
      <c r="E647" s="246" t="s">
        <v>19</v>
      </c>
      <c r="F647" s="247" t="s">
        <v>714</v>
      </c>
      <c r="G647" s="245"/>
      <c r="H647" s="248">
        <v>2</v>
      </c>
      <c r="I647" s="249"/>
      <c r="J647" s="245"/>
      <c r="K647" s="245"/>
      <c r="L647" s="250"/>
      <c r="M647" s="251"/>
      <c r="N647" s="252"/>
      <c r="O647" s="252"/>
      <c r="P647" s="252"/>
      <c r="Q647" s="252"/>
      <c r="R647" s="252"/>
      <c r="S647" s="252"/>
      <c r="T647" s="253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4" t="s">
        <v>166</v>
      </c>
      <c r="AU647" s="254" t="s">
        <v>81</v>
      </c>
      <c r="AV647" s="14" t="s">
        <v>81</v>
      </c>
      <c r="AW647" s="14" t="s">
        <v>33</v>
      </c>
      <c r="AX647" s="14" t="s">
        <v>72</v>
      </c>
      <c r="AY647" s="254" t="s">
        <v>154</v>
      </c>
    </row>
    <row r="648" s="15" customFormat="1">
      <c r="A648" s="15"/>
      <c r="B648" s="255"/>
      <c r="C648" s="256"/>
      <c r="D648" s="235" t="s">
        <v>166</v>
      </c>
      <c r="E648" s="257" t="s">
        <v>19</v>
      </c>
      <c r="F648" s="258" t="s">
        <v>181</v>
      </c>
      <c r="G648" s="256"/>
      <c r="H648" s="259">
        <v>19.100000000000001</v>
      </c>
      <c r="I648" s="260"/>
      <c r="J648" s="256"/>
      <c r="K648" s="256"/>
      <c r="L648" s="261"/>
      <c r="M648" s="262"/>
      <c r="N648" s="263"/>
      <c r="O648" s="263"/>
      <c r="P648" s="263"/>
      <c r="Q648" s="263"/>
      <c r="R648" s="263"/>
      <c r="S648" s="263"/>
      <c r="T648" s="264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65" t="s">
        <v>166</v>
      </c>
      <c r="AU648" s="265" t="s">
        <v>81</v>
      </c>
      <c r="AV648" s="15" t="s">
        <v>162</v>
      </c>
      <c r="AW648" s="15" t="s">
        <v>33</v>
      </c>
      <c r="AX648" s="15" t="s">
        <v>79</v>
      </c>
      <c r="AY648" s="265" t="s">
        <v>154</v>
      </c>
    </row>
    <row r="649" s="2" customFormat="1" ht="21.75" customHeight="1">
      <c r="A649" s="41"/>
      <c r="B649" s="42"/>
      <c r="C649" s="215" t="s">
        <v>715</v>
      </c>
      <c r="D649" s="215" t="s">
        <v>157</v>
      </c>
      <c r="E649" s="216" t="s">
        <v>716</v>
      </c>
      <c r="F649" s="217" t="s">
        <v>717</v>
      </c>
      <c r="G649" s="218" t="s">
        <v>239</v>
      </c>
      <c r="H649" s="219">
        <v>8</v>
      </c>
      <c r="I649" s="220"/>
      <c r="J649" s="221">
        <f>ROUND(I649*H649,2)</f>
        <v>0</v>
      </c>
      <c r="K649" s="217" t="s">
        <v>161</v>
      </c>
      <c r="L649" s="47"/>
      <c r="M649" s="222" t="s">
        <v>19</v>
      </c>
      <c r="N649" s="223" t="s">
        <v>43</v>
      </c>
      <c r="O649" s="87"/>
      <c r="P649" s="224">
        <f>O649*H649</f>
        <v>0</v>
      </c>
      <c r="Q649" s="224">
        <v>0</v>
      </c>
      <c r="R649" s="224">
        <f>Q649*H649</f>
        <v>0</v>
      </c>
      <c r="S649" s="224">
        <v>0.0080000000000000002</v>
      </c>
      <c r="T649" s="225">
        <f>S649*H649</f>
        <v>0.064000000000000001</v>
      </c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R649" s="226" t="s">
        <v>162</v>
      </c>
      <c r="AT649" s="226" t="s">
        <v>157</v>
      </c>
      <c r="AU649" s="226" t="s">
        <v>81</v>
      </c>
      <c r="AY649" s="20" t="s">
        <v>154</v>
      </c>
      <c r="BE649" s="227">
        <f>IF(N649="základní",J649,0)</f>
        <v>0</v>
      </c>
      <c r="BF649" s="227">
        <f>IF(N649="snížená",J649,0)</f>
        <v>0</v>
      </c>
      <c r="BG649" s="227">
        <f>IF(N649="zákl. přenesená",J649,0)</f>
        <v>0</v>
      </c>
      <c r="BH649" s="227">
        <f>IF(N649="sníž. přenesená",J649,0)</f>
        <v>0</v>
      </c>
      <c r="BI649" s="227">
        <f>IF(N649="nulová",J649,0)</f>
        <v>0</v>
      </c>
      <c r="BJ649" s="20" t="s">
        <v>79</v>
      </c>
      <c r="BK649" s="227">
        <f>ROUND(I649*H649,2)</f>
        <v>0</v>
      </c>
      <c r="BL649" s="20" t="s">
        <v>162</v>
      </c>
      <c r="BM649" s="226" t="s">
        <v>718</v>
      </c>
    </row>
    <row r="650" s="2" customFormat="1">
      <c r="A650" s="41"/>
      <c r="B650" s="42"/>
      <c r="C650" s="43"/>
      <c r="D650" s="228" t="s">
        <v>164</v>
      </c>
      <c r="E650" s="43"/>
      <c r="F650" s="229" t="s">
        <v>719</v>
      </c>
      <c r="G650" s="43"/>
      <c r="H650" s="43"/>
      <c r="I650" s="230"/>
      <c r="J650" s="43"/>
      <c r="K650" s="43"/>
      <c r="L650" s="47"/>
      <c r="M650" s="231"/>
      <c r="N650" s="232"/>
      <c r="O650" s="87"/>
      <c r="P650" s="87"/>
      <c r="Q650" s="87"/>
      <c r="R650" s="87"/>
      <c r="S650" s="87"/>
      <c r="T650" s="88"/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T650" s="20" t="s">
        <v>164</v>
      </c>
      <c r="AU650" s="20" t="s">
        <v>81</v>
      </c>
    </row>
    <row r="651" s="13" customFormat="1">
      <c r="A651" s="13"/>
      <c r="B651" s="233"/>
      <c r="C651" s="234"/>
      <c r="D651" s="235" t="s">
        <v>166</v>
      </c>
      <c r="E651" s="236" t="s">
        <v>19</v>
      </c>
      <c r="F651" s="237" t="s">
        <v>720</v>
      </c>
      <c r="G651" s="234"/>
      <c r="H651" s="236" t="s">
        <v>19</v>
      </c>
      <c r="I651" s="238"/>
      <c r="J651" s="234"/>
      <c r="K651" s="234"/>
      <c r="L651" s="239"/>
      <c r="M651" s="240"/>
      <c r="N651" s="241"/>
      <c r="O651" s="241"/>
      <c r="P651" s="241"/>
      <c r="Q651" s="241"/>
      <c r="R651" s="241"/>
      <c r="S651" s="241"/>
      <c r="T651" s="242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3" t="s">
        <v>166</v>
      </c>
      <c r="AU651" s="243" t="s">
        <v>81</v>
      </c>
      <c r="AV651" s="13" t="s">
        <v>79</v>
      </c>
      <c r="AW651" s="13" t="s">
        <v>33</v>
      </c>
      <c r="AX651" s="13" t="s">
        <v>72</v>
      </c>
      <c r="AY651" s="243" t="s">
        <v>154</v>
      </c>
    </row>
    <row r="652" s="14" customFormat="1">
      <c r="A652" s="14"/>
      <c r="B652" s="244"/>
      <c r="C652" s="245"/>
      <c r="D652" s="235" t="s">
        <v>166</v>
      </c>
      <c r="E652" s="246" t="s">
        <v>19</v>
      </c>
      <c r="F652" s="247" t="s">
        <v>219</v>
      </c>
      <c r="G652" s="245"/>
      <c r="H652" s="248">
        <v>8</v>
      </c>
      <c r="I652" s="249"/>
      <c r="J652" s="245"/>
      <c r="K652" s="245"/>
      <c r="L652" s="250"/>
      <c r="M652" s="251"/>
      <c r="N652" s="252"/>
      <c r="O652" s="252"/>
      <c r="P652" s="252"/>
      <c r="Q652" s="252"/>
      <c r="R652" s="252"/>
      <c r="S652" s="252"/>
      <c r="T652" s="253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4" t="s">
        <v>166</v>
      </c>
      <c r="AU652" s="254" t="s">
        <v>81</v>
      </c>
      <c r="AV652" s="14" t="s">
        <v>81</v>
      </c>
      <c r="AW652" s="14" t="s">
        <v>33</v>
      </c>
      <c r="AX652" s="14" t="s">
        <v>79</v>
      </c>
      <c r="AY652" s="254" t="s">
        <v>154</v>
      </c>
    </row>
    <row r="653" s="2" customFormat="1" ht="24.15" customHeight="1">
      <c r="A653" s="41"/>
      <c r="B653" s="42"/>
      <c r="C653" s="215" t="s">
        <v>721</v>
      </c>
      <c r="D653" s="215" t="s">
        <v>157</v>
      </c>
      <c r="E653" s="216" t="s">
        <v>722</v>
      </c>
      <c r="F653" s="217" t="s">
        <v>723</v>
      </c>
      <c r="G653" s="218" t="s">
        <v>239</v>
      </c>
      <c r="H653" s="219">
        <v>76</v>
      </c>
      <c r="I653" s="220"/>
      <c r="J653" s="221">
        <f>ROUND(I653*H653,2)</f>
        <v>0</v>
      </c>
      <c r="K653" s="217" t="s">
        <v>161</v>
      </c>
      <c r="L653" s="47"/>
      <c r="M653" s="222" t="s">
        <v>19</v>
      </c>
      <c r="N653" s="223" t="s">
        <v>43</v>
      </c>
      <c r="O653" s="87"/>
      <c r="P653" s="224">
        <f>O653*H653</f>
        <v>0</v>
      </c>
      <c r="Q653" s="224">
        <v>0</v>
      </c>
      <c r="R653" s="224">
        <f>Q653*H653</f>
        <v>0</v>
      </c>
      <c r="S653" s="224">
        <v>0.010999999999999999</v>
      </c>
      <c r="T653" s="225">
        <f>S653*H653</f>
        <v>0.83599999999999997</v>
      </c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R653" s="226" t="s">
        <v>162</v>
      </c>
      <c r="AT653" s="226" t="s">
        <v>157</v>
      </c>
      <c r="AU653" s="226" t="s">
        <v>81</v>
      </c>
      <c r="AY653" s="20" t="s">
        <v>154</v>
      </c>
      <c r="BE653" s="227">
        <f>IF(N653="základní",J653,0)</f>
        <v>0</v>
      </c>
      <c r="BF653" s="227">
        <f>IF(N653="snížená",J653,0)</f>
        <v>0</v>
      </c>
      <c r="BG653" s="227">
        <f>IF(N653="zákl. přenesená",J653,0)</f>
        <v>0</v>
      </c>
      <c r="BH653" s="227">
        <f>IF(N653="sníž. přenesená",J653,0)</f>
        <v>0</v>
      </c>
      <c r="BI653" s="227">
        <f>IF(N653="nulová",J653,0)</f>
        <v>0</v>
      </c>
      <c r="BJ653" s="20" t="s">
        <v>79</v>
      </c>
      <c r="BK653" s="227">
        <f>ROUND(I653*H653,2)</f>
        <v>0</v>
      </c>
      <c r="BL653" s="20" t="s">
        <v>162</v>
      </c>
      <c r="BM653" s="226" t="s">
        <v>724</v>
      </c>
    </row>
    <row r="654" s="2" customFormat="1">
      <c r="A654" s="41"/>
      <c r="B654" s="42"/>
      <c r="C654" s="43"/>
      <c r="D654" s="228" t="s">
        <v>164</v>
      </c>
      <c r="E654" s="43"/>
      <c r="F654" s="229" t="s">
        <v>725</v>
      </c>
      <c r="G654" s="43"/>
      <c r="H654" s="43"/>
      <c r="I654" s="230"/>
      <c r="J654" s="43"/>
      <c r="K654" s="43"/>
      <c r="L654" s="47"/>
      <c r="M654" s="231"/>
      <c r="N654" s="232"/>
      <c r="O654" s="87"/>
      <c r="P654" s="87"/>
      <c r="Q654" s="87"/>
      <c r="R654" s="87"/>
      <c r="S654" s="87"/>
      <c r="T654" s="88"/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T654" s="20" t="s">
        <v>164</v>
      </c>
      <c r="AU654" s="20" t="s">
        <v>81</v>
      </c>
    </row>
    <row r="655" s="13" customFormat="1">
      <c r="A655" s="13"/>
      <c r="B655" s="233"/>
      <c r="C655" s="234"/>
      <c r="D655" s="235" t="s">
        <v>166</v>
      </c>
      <c r="E655" s="236" t="s">
        <v>19</v>
      </c>
      <c r="F655" s="237" t="s">
        <v>726</v>
      </c>
      <c r="G655" s="234"/>
      <c r="H655" s="236" t="s">
        <v>19</v>
      </c>
      <c r="I655" s="238"/>
      <c r="J655" s="234"/>
      <c r="K655" s="234"/>
      <c r="L655" s="239"/>
      <c r="M655" s="240"/>
      <c r="N655" s="241"/>
      <c r="O655" s="241"/>
      <c r="P655" s="241"/>
      <c r="Q655" s="241"/>
      <c r="R655" s="241"/>
      <c r="S655" s="241"/>
      <c r="T655" s="242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3" t="s">
        <v>166</v>
      </c>
      <c r="AU655" s="243" t="s">
        <v>81</v>
      </c>
      <c r="AV655" s="13" t="s">
        <v>79</v>
      </c>
      <c r="AW655" s="13" t="s">
        <v>33</v>
      </c>
      <c r="AX655" s="13" t="s">
        <v>72</v>
      </c>
      <c r="AY655" s="243" t="s">
        <v>154</v>
      </c>
    </row>
    <row r="656" s="14" customFormat="1">
      <c r="A656" s="14"/>
      <c r="B656" s="244"/>
      <c r="C656" s="245"/>
      <c r="D656" s="235" t="s">
        <v>166</v>
      </c>
      <c r="E656" s="246" t="s">
        <v>19</v>
      </c>
      <c r="F656" s="247" t="s">
        <v>727</v>
      </c>
      <c r="G656" s="245"/>
      <c r="H656" s="248">
        <v>76</v>
      </c>
      <c r="I656" s="249"/>
      <c r="J656" s="245"/>
      <c r="K656" s="245"/>
      <c r="L656" s="250"/>
      <c r="M656" s="251"/>
      <c r="N656" s="252"/>
      <c r="O656" s="252"/>
      <c r="P656" s="252"/>
      <c r="Q656" s="252"/>
      <c r="R656" s="252"/>
      <c r="S656" s="252"/>
      <c r="T656" s="253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4" t="s">
        <v>166</v>
      </c>
      <c r="AU656" s="254" t="s">
        <v>81</v>
      </c>
      <c r="AV656" s="14" t="s">
        <v>81</v>
      </c>
      <c r="AW656" s="14" t="s">
        <v>33</v>
      </c>
      <c r="AX656" s="14" t="s">
        <v>79</v>
      </c>
      <c r="AY656" s="254" t="s">
        <v>154</v>
      </c>
    </row>
    <row r="657" s="2" customFormat="1" ht="24.15" customHeight="1">
      <c r="A657" s="41"/>
      <c r="B657" s="42"/>
      <c r="C657" s="215" t="s">
        <v>728</v>
      </c>
      <c r="D657" s="215" t="s">
        <v>157</v>
      </c>
      <c r="E657" s="216" t="s">
        <v>729</v>
      </c>
      <c r="F657" s="217" t="s">
        <v>730</v>
      </c>
      <c r="G657" s="218" t="s">
        <v>239</v>
      </c>
      <c r="H657" s="219">
        <v>18</v>
      </c>
      <c r="I657" s="220"/>
      <c r="J657" s="221">
        <f>ROUND(I657*H657,2)</f>
        <v>0</v>
      </c>
      <c r="K657" s="217" t="s">
        <v>161</v>
      </c>
      <c r="L657" s="47"/>
      <c r="M657" s="222" t="s">
        <v>19</v>
      </c>
      <c r="N657" s="223" t="s">
        <v>43</v>
      </c>
      <c r="O657" s="87"/>
      <c r="P657" s="224">
        <f>O657*H657</f>
        <v>0</v>
      </c>
      <c r="Q657" s="224">
        <v>0.01804</v>
      </c>
      <c r="R657" s="224">
        <f>Q657*H657</f>
        <v>0.32472000000000001</v>
      </c>
      <c r="S657" s="224">
        <v>0</v>
      </c>
      <c r="T657" s="225">
        <f>S657*H657</f>
        <v>0</v>
      </c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R657" s="226" t="s">
        <v>162</v>
      </c>
      <c r="AT657" s="226" t="s">
        <v>157</v>
      </c>
      <c r="AU657" s="226" t="s">
        <v>81</v>
      </c>
      <c r="AY657" s="20" t="s">
        <v>154</v>
      </c>
      <c r="BE657" s="227">
        <f>IF(N657="základní",J657,0)</f>
        <v>0</v>
      </c>
      <c r="BF657" s="227">
        <f>IF(N657="snížená",J657,0)</f>
        <v>0</v>
      </c>
      <c r="BG657" s="227">
        <f>IF(N657="zákl. přenesená",J657,0)</f>
        <v>0</v>
      </c>
      <c r="BH657" s="227">
        <f>IF(N657="sníž. přenesená",J657,0)</f>
        <v>0</v>
      </c>
      <c r="BI657" s="227">
        <f>IF(N657="nulová",J657,0)</f>
        <v>0</v>
      </c>
      <c r="BJ657" s="20" t="s">
        <v>79</v>
      </c>
      <c r="BK657" s="227">
        <f>ROUND(I657*H657,2)</f>
        <v>0</v>
      </c>
      <c r="BL657" s="20" t="s">
        <v>162</v>
      </c>
      <c r="BM657" s="226" t="s">
        <v>731</v>
      </c>
    </row>
    <row r="658" s="2" customFormat="1">
      <c r="A658" s="41"/>
      <c r="B658" s="42"/>
      <c r="C658" s="43"/>
      <c r="D658" s="228" t="s">
        <v>164</v>
      </c>
      <c r="E658" s="43"/>
      <c r="F658" s="229" t="s">
        <v>732</v>
      </c>
      <c r="G658" s="43"/>
      <c r="H658" s="43"/>
      <c r="I658" s="230"/>
      <c r="J658" s="43"/>
      <c r="K658" s="43"/>
      <c r="L658" s="47"/>
      <c r="M658" s="231"/>
      <c r="N658" s="232"/>
      <c r="O658" s="87"/>
      <c r="P658" s="87"/>
      <c r="Q658" s="87"/>
      <c r="R658" s="87"/>
      <c r="S658" s="87"/>
      <c r="T658" s="88"/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T658" s="20" t="s">
        <v>164</v>
      </c>
      <c r="AU658" s="20" t="s">
        <v>81</v>
      </c>
    </row>
    <row r="659" s="13" customFormat="1">
      <c r="A659" s="13"/>
      <c r="B659" s="233"/>
      <c r="C659" s="234"/>
      <c r="D659" s="235" t="s">
        <v>166</v>
      </c>
      <c r="E659" s="236" t="s">
        <v>19</v>
      </c>
      <c r="F659" s="237" t="s">
        <v>202</v>
      </c>
      <c r="G659" s="234"/>
      <c r="H659" s="236" t="s">
        <v>19</v>
      </c>
      <c r="I659" s="238"/>
      <c r="J659" s="234"/>
      <c r="K659" s="234"/>
      <c r="L659" s="239"/>
      <c r="M659" s="240"/>
      <c r="N659" s="241"/>
      <c r="O659" s="241"/>
      <c r="P659" s="241"/>
      <c r="Q659" s="241"/>
      <c r="R659" s="241"/>
      <c r="S659" s="241"/>
      <c r="T659" s="242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3" t="s">
        <v>166</v>
      </c>
      <c r="AU659" s="243" t="s">
        <v>81</v>
      </c>
      <c r="AV659" s="13" t="s">
        <v>79</v>
      </c>
      <c r="AW659" s="13" t="s">
        <v>33</v>
      </c>
      <c r="AX659" s="13" t="s">
        <v>72</v>
      </c>
      <c r="AY659" s="243" t="s">
        <v>154</v>
      </c>
    </row>
    <row r="660" s="14" customFormat="1">
      <c r="A660" s="14"/>
      <c r="B660" s="244"/>
      <c r="C660" s="245"/>
      <c r="D660" s="235" t="s">
        <v>166</v>
      </c>
      <c r="E660" s="246" t="s">
        <v>19</v>
      </c>
      <c r="F660" s="247" t="s">
        <v>733</v>
      </c>
      <c r="G660" s="245"/>
      <c r="H660" s="248">
        <v>6</v>
      </c>
      <c r="I660" s="249"/>
      <c r="J660" s="245"/>
      <c r="K660" s="245"/>
      <c r="L660" s="250"/>
      <c r="M660" s="251"/>
      <c r="N660" s="252"/>
      <c r="O660" s="252"/>
      <c r="P660" s="252"/>
      <c r="Q660" s="252"/>
      <c r="R660" s="252"/>
      <c r="S660" s="252"/>
      <c r="T660" s="253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4" t="s">
        <v>166</v>
      </c>
      <c r="AU660" s="254" t="s">
        <v>81</v>
      </c>
      <c r="AV660" s="14" t="s">
        <v>81</v>
      </c>
      <c r="AW660" s="14" t="s">
        <v>33</v>
      </c>
      <c r="AX660" s="14" t="s">
        <v>72</v>
      </c>
      <c r="AY660" s="254" t="s">
        <v>154</v>
      </c>
    </row>
    <row r="661" s="13" customFormat="1">
      <c r="A661" s="13"/>
      <c r="B661" s="233"/>
      <c r="C661" s="234"/>
      <c r="D661" s="235" t="s">
        <v>166</v>
      </c>
      <c r="E661" s="236" t="s">
        <v>19</v>
      </c>
      <c r="F661" s="237" t="s">
        <v>253</v>
      </c>
      <c r="G661" s="234"/>
      <c r="H661" s="236" t="s">
        <v>19</v>
      </c>
      <c r="I661" s="238"/>
      <c r="J661" s="234"/>
      <c r="K661" s="234"/>
      <c r="L661" s="239"/>
      <c r="M661" s="240"/>
      <c r="N661" s="241"/>
      <c r="O661" s="241"/>
      <c r="P661" s="241"/>
      <c r="Q661" s="241"/>
      <c r="R661" s="241"/>
      <c r="S661" s="241"/>
      <c r="T661" s="24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3" t="s">
        <v>166</v>
      </c>
      <c r="AU661" s="243" t="s">
        <v>81</v>
      </c>
      <c r="AV661" s="13" t="s">
        <v>79</v>
      </c>
      <c r="AW661" s="13" t="s">
        <v>33</v>
      </c>
      <c r="AX661" s="13" t="s">
        <v>72</v>
      </c>
      <c r="AY661" s="243" t="s">
        <v>154</v>
      </c>
    </row>
    <row r="662" s="14" customFormat="1">
      <c r="A662" s="14"/>
      <c r="B662" s="244"/>
      <c r="C662" s="245"/>
      <c r="D662" s="235" t="s">
        <v>166</v>
      </c>
      <c r="E662" s="246" t="s">
        <v>19</v>
      </c>
      <c r="F662" s="247" t="s">
        <v>733</v>
      </c>
      <c r="G662" s="245"/>
      <c r="H662" s="248">
        <v>6</v>
      </c>
      <c r="I662" s="249"/>
      <c r="J662" s="245"/>
      <c r="K662" s="245"/>
      <c r="L662" s="250"/>
      <c r="M662" s="251"/>
      <c r="N662" s="252"/>
      <c r="O662" s="252"/>
      <c r="P662" s="252"/>
      <c r="Q662" s="252"/>
      <c r="R662" s="252"/>
      <c r="S662" s="252"/>
      <c r="T662" s="253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4" t="s">
        <v>166</v>
      </c>
      <c r="AU662" s="254" t="s">
        <v>81</v>
      </c>
      <c r="AV662" s="14" t="s">
        <v>81</v>
      </c>
      <c r="AW662" s="14" t="s">
        <v>33</v>
      </c>
      <c r="AX662" s="14" t="s">
        <v>72</v>
      </c>
      <c r="AY662" s="254" t="s">
        <v>154</v>
      </c>
    </row>
    <row r="663" s="14" customFormat="1">
      <c r="A663" s="14"/>
      <c r="B663" s="244"/>
      <c r="C663" s="245"/>
      <c r="D663" s="235" t="s">
        <v>166</v>
      </c>
      <c r="E663" s="246" t="s">
        <v>19</v>
      </c>
      <c r="F663" s="247" t="s">
        <v>733</v>
      </c>
      <c r="G663" s="245"/>
      <c r="H663" s="248">
        <v>6</v>
      </c>
      <c r="I663" s="249"/>
      <c r="J663" s="245"/>
      <c r="K663" s="245"/>
      <c r="L663" s="250"/>
      <c r="M663" s="251"/>
      <c r="N663" s="252"/>
      <c r="O663" s="252"/>
      <c r="P663" s="252"/>
      <c r="Q663" s="252"/>
      <c r="R663" s="252"/>
      <c r="S663" s="252"/>
      <c r="T663" s="253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4" t="s">
        <v>166</v>
      </c>
      <c r="AU663" s="254" t="s">
        <v>81</v>
      </c>
      <c r="AV663" s="14" t="s">
        <v>81</v>
      </c>
      <c r="AW663" s="14" t="s">
        <v>33</v>
      </c>
      <c r="AX663" s="14" t="s">
        <v>72</v>
      </c>
      <c r="AY663" s="254" t="s">
        <v>154</v>
      </c>
    </row>
    <row r="664" s="15" customFormat="1">
      <c r="A664" s="15"/>
      <c r="B664" s="255"/>
      <c r="C664" s="256"/>
      <c r="D664" s="235" t="s">
        <v>166</v>
      </c>
      <c r="E664" s="257" t="s">
        <v>19</v>
      </c>
      <c r="F664" s="258" t="s">
        <v>181</v>
      </c>
      <c r="G664" s="256"/>
      <c r="H664" s="259">
        <v>18</v>
      </c>
      <c r="I664" s="260"/>
      <c r="J664" s="256"/>
      <c r="K664" s="256"/>
      <c r="L664" s="261"/>
      <c r="M664" s="262"/>
      <c r="N664" s="263"/>
      <c r="O664" s="263"/>
      <c r="P664" s="263"/>
      <c r="Q664" s="263"/>
      <c r="R664" s="263"/>
      <c r="S664" s="263"/>
      <c r="T664" s="264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65" t="s">
        <v>166</v>
      </c>
      <c r="AU664" s="265" t="s">
        <v>81</v>
      </c>
      <c r="AV664" s="15" t="s">
        <v>162</v>
      </c>
      <c r="AW664" s="15" t="s">
        <v>33</v>
      </c>
      <c r="AX664" s="15" t="s">
        <v>79</v>
      </c>
      <c r="AY664" s="265" t="s">
        <v>154</v>
      </c>
    </row>
    <row r="665" s="2" customFormat="1" ht="24.15" customHeight="1">
      <c r="A665" s="41"/>
      <c r="B665" s="42"/>
      <c r="C665" s="215" t="s">
        <v>734</v>
      </c>
      <c r="D665" s="215" t="s">
        <v>157</v>
      </c>
      <c r="E665" s="216" t="s">
        <v>735</v>
      </c>
      <c r="F665" s="217" t="s">
        <v>736</v>
      </c>
      <c r="G665" s="218" t="s">
        <v>239</v>
      </c>
      <c r="H665" s="219">
        <v>2</v>
      </c>
      <c r="I665" s="220"/>
      <c r="J665" s="221">
        <f>ROUND(I665*H665,2)</f>
        <v>0</v>
      </c>
      <c r="K665" s="217" t="s">
        <v>161</v>
      </c>
      <c r="L665" s="47"/>
      <c r="M665" s="222" t="s">
        <v>19</v>
      </c>
      <c r="N665" s="223" t="s">
        <v>43</v>
      </c>
      <c r="O665" s="87"/>
      <c r="P665" s="224">
        <f>O665*H665</f>
        <v>0</v>
      </c>
      <c r="Q665" s="224">
        <v>0.00097000000000000005</v>
      </c>
      <c r="R665" s="224">
        <f>Q665*H665</f>
        <v>0.0019400000000000001</v>
      </c>
      <c r="S665" s="224">
        <v>0.0043</v>
      </c>
      <c r="T665" s="225">
        <f>S665*H665</f>
        <v>0.0086</v>
      </c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R665" s="226" t="s">
        <v>162</v>
      </c>
      <c r="AT665" s="226" t="s">
        <v>157</v>
      </c>
      <c r="AU665" s="226" t="s">
        <v>81</v>
      </c>
      <c r="AY665" s="20" t="s">
        <v>154</v>
      </c>
      <c r="BE665" s="227">
        <f>IF(N665="základní",J665,0)</f>
        <v>0</v>
      </c>
      <c r="BF665" s="227">
        <f>IF(N665="snížená",J665,0)</f>
        <v>0</v>
      </c>
      <c r="BG665" s="227">
        <f>IF(N665="zákl. přenesená",J665,0)</f>
        <v>0</v>
      </c>
      <c r="BH665" s="227">
        <f>IF(N665="sníž. přenesená",J665,0)</f>
        <v>0</v>
      </c>
      <c r="BI665" s="227">
        <f>IF(N665="nulová",J665,0)</f>
        <v>0</v>
      </c>
      <c r="BJ665" s="20" t="s">
        <v>79</v>
      </c>
      <c r="BK665" s="227">
        <f>ROUND(I665*H665,2)</f>
        <v>0</v>
      </c>
      <c r="BL665" s="20" t="s">
        <v>162</v>
      </c>
      <c r="BM665" s="226" t="s">
        <v>737</v>
      </c>
    </row>
    <row r="666" s="2" customFormat="1">
      <c r="A666" s="41"/>
      <c r="B666" s="42"/>
      <c r="C666" s="43"/>
      <c r="D666" s="228" t="s">
        <v>164</v>
      </c>
      <c r="E666" s="43"/>
      <c r="F666" s="229" t="s">
        <v>738</v>
      </c>
      <c r="G666" s="43"/>
      <c r="H666" s="43"/>
      <c r="I666" s="230"/>
      <c r="J666" s="43"/>
      <c r="K666" s="43"/>
      <c r="L666" s="47"/>
      <c r="M666" s="231"/>
      <c r="N666" s="232"/>
      <c r="O666" s="87"/>
      <c r="P666" s="87"/>
      <c r="Q666" s="87"/>
      <c r="R666" s="87"/>
      <c r="S666" s="87"/>
      <c r="T666" s="88"/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T666" s="20" t="s">
        <v>164</v>
      </c>
      <c r="AU666" s="20" t="s">
        <v>81</v>
      </c>
    </row>
    <row r="667" s="13" customFormat="1">
      <c r="A667" s="13"/>
      <c r="B667" s="233"/>
      <c r="C667" s="234"/>
      <c r="D667" s="235" t="s">
        <v>166</v>
      </c>
      <c r="E667" s="236" t="s">
        <v>19</v>
      </c>
      <c r="F667" s="237" t="s">
        <v>739</v>
      </c>
      <c r="G667" s="234"/>
      <c r="H667" s="236" t="s">
        <v>19</v>
      </c>
      <c r="I667" s="238"/>
      <c r="J667" s="234"/>
      <c r="K667" s="234"/>
      <c r="L667" s="239"/>
      <c r="M667" s="240"/>
      <c r="N667" s="241"/>
      <c r="O667" s="241"/>
      <c r="P667" s="241"/>
      <c r="Q667" s="241"/>
      <c r="R667" s="241"/>
      <c r="S667" s="241"/>
      <c r="T667" s="242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3" t="s">
        <v>166</v>
      </c>
      <c r="AU667" s="243" t="s">
        <v>81</v>
      </c>
      <c r="AV667" s="13" t="s">
        <v>79</v>
      </c>
      <c r="AW667" s="13" t="s">
        <v>33</v>
      </c>
      <c r="AX667" s="13" t="s">
        <v>72</v>
      </c>
      <c r="AY667" s="243" t="s">
        <v>154</v>
      </c>
    </row>
    <row r="668" s="14" customFormat="1">
      <c r="A668" s="14"/>
      <c r="B668" s="244"/>
      <c r="C668" s="245"/>
      <c r="D668" s="235" t="s">
        <v>166</v>
      </c>
      <c r="E668" s="246" t="s">
        <v>19</v>
      </c>
      <c r="F668" s="247" t="s">
        <v>740</v>
      </c>
      <c r="G668" s="245"/>
      <c r="H668" s="248">
        <v>0.90000000000000002</v>
      </c>
      <c r="I668" s="249"/>
      <c r="J668" s="245"/>
      <c r="K668" s="245"/>
      <c r="L668" s="250"/>
      <c r="M668" s="251"/>
      <c r="N668" s="252"/>
      <c r="O668" s="252"/>
      <c r="P668" s="252"/>
      <c r="Q668" s="252"/>
      <c r="R668" s="252"/>
      <c r="S668" s="252"/>
      <c r="T668" s="253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4" t="s">
        <v>166</v>
      </c>
      <c r="AU668" s="254" t="s">
        <v>81</v>
      </c>
      <c r="AV668" s="14" t="s">
        <v>81</v>
      </c>
      <c r="AW668" s="14" t="s">
        <v>33</v>
      </c>
      <c r="AX668" s="14" t="s">
        <v>72</v>
      </c>
      <c r="AY668" s="254" t="s">
        <v>154</v>
      </c>
    </row>
    <row r="669" s="13" customFormat="1">
      <c r="A669" s="13"/>
      <c r="B669" s="233"/>
      <c r="C669" s="234"/>
      <c r="D669" s="235" t="s">
        <v>166</v>
      </c>
      <c r="E669" s="236" t="s">
        <v>19</v>
      </c>
      <c r="F669" s="237" t="s">
        <v>741</v>
      </c>
      <c r="G669" s="234"/>
      <c r="H669" s="236" t="s">
        <v>19</v>
      </c>
      <c r="I669" s="238"/>
      <c r="J669" s="234"/>
      <c r="K669" s="234"/>
      <c r="L669" s="239"/>
      <c r="M669" s="240"/>
      <c r="N669" s="241"/>
      <c r="O669" s="241"/>
      <c r="P669" s="241"/>
      <c r="Q669" s="241"/>
      <c r="R669" s="241"/>
      <c r="S669" s="241"/>
      <c r="T669" s="242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3" t="s">
        <v>166</v>
      </c>
      <c r="AU669" s="243" t="s">
        <v>81</v>
      </c>
      <c r="AV669" s="13" t="s">
        <v>79</v>
      </c>
      <c r="AW669" s="13" t="s">
        <v>33</v>
      </c>
      <c r="AX669" s="13" t="s">
        <v>72</v>
      </c>
      <c r="AY669" s="243" t="s">
        <v>154</v>
      </c>
    </row>
    <row r="670" s="14" customFormat="1">
      <c r="A670" s="14"/>
      <c r="B670" s="244"/>
      <c r="C670" s="245"/>
      <c r="D670" s="235" t="s">
        <v>166</v>
      </c>
      <c r="E670" s="246" t="s">
        <v>19</v>
      </c>
      <c r="F670" s="247" t="s">
        <v>742</v>
      </c>
      <c r="G670" s="245"/>
      <c r="H670" s="248">
        <v>1.1000000000000001</v>
      </c>
      <c r="I670" s="249"/>
      <c r="J670" s="245"/>
      <c r="K670" s="245"/>
      <c r="L670" s="250"/>
      <c r="M670" s="251"/>
      <c r="N670" s="252"/>
      <c r="O670" s="252"/>
      <c r="P670" s="252"/>
      <c r="Q670" s="252"/>
      <c r="R670" s="252"/>
      <c r="S670" s="252"/>
      <c r="T670" s="253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4" t="s">
        <v>166</v>
      </c>
      <c r="AU670" s="254" t="s">
        <v>81</v>
      </c>
      <c r="AV670" s="14" t="s">
        <v>81</v>
      </c>
      <c r="AW670" s="14" t="s">
        <v>33</v>
      </c>
      <c r="AX670" s="14" t="s">
        <v>72</v>
      </c>
      <c r="AY670" s="254" t="s">
        <v>154</v>
      </c>
    </row>
    <row r="671" s="15" customFormat="1">
      <c r="A671" s="15"/>
      <c r="B671" s="255"/>
      <c r="C671" s="256"/>
      <c r="D671" s="235" t="s">
        <v>166</v>
      </c>
      <c r="E671" s="257" t="s">
        <v>19</v>
      </c>
      <c r="F671" s="258" t="s">
        <v>181</v>
      </c>
      <c r="G671" s="256"/>
      <c r="H671" s="259">
        <v>2</v>
      </c>
      <c r="I671" s="260"/>
      <c r="J671" s="256"/>
      <c r="K671" s="256"/>
      <c r="L671" s="261"/>
      <c r="M671" s="262"/>
      <c r="N671" s="263"/>
      <c r="O671" s="263"/>
      <c r="P671" s="263"/>
      <c r="Q671" s="263"/>
      <c r="R671" s="263"/>
      <c r="S671" s="263"/>
      <c r="T671" s="264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65" t="s">
        <v>166</v>
      </c>
      <c r="AU671" s="265" t="s">
        <v>81</v>
      </c>
      <c r="AV671" s="15" t="s">
        <v>162</v>
      </c>
      <c r="AW671" s="15" t="s">
        <v>33</v>
      </c>
      <c r="AX671" s="15" t="s">
        <v>79</v>
      </c>
      <c r="AY671" s="265" t="s">
        <v>154</v>
      </c>
    </row>
    <row r="672" s="2" customFormat="1" ht="16.5" customHeight="1">
      <c r="A672" s="41"/>
      <c r="B672" s="42"/>
      <c r="C672" s="215" t="s">
        <v>743</v>
      </c>
      <c r="D672" s="215" t="s">
        <v>157</v>
      </c>
      <c r="E672" s="216" t="s">
        <v>744</v>
      </c>
      <c r="F672" s="217" t="s">
        <v>745</v>
      </c>
      <c r="G672" s="218" t="s">
        <v>239</v>
      </c>
      <c r="H672" s="219">
        <v>5</v>
      </c>
      <c r="I672" s="220"/>
      <c r="J672" s="221">
        <f>ROUND(I672*H672,2)</f>
        <v>0</v>
      </c>
      <c r="K672" s="217" t="s">
        <v>161</v>
      </c>
      <c r="L672" s="47"/>
      <c r="M672" s="222" t="s">
        <v>19</v>
      </c>
      <c r="N672" s="223" t="s">
        <v>43</v>
      </c>
      <c r="O672" s="87"/>
      <c r="P672" s="224">
        <f>O672*H672</f>
        <v>0</v>
      </c>
      <c r="Q672" s="224">
        <v>8.0000000000000007E-05</v>
      </c>
      <c r="R672" s="224">
        <f>Q672*H672</f>
        <v>0.00040000000000000002</v>
      </c>
      <c r="S672" s="224">
        <v>0</v>
      </c>
      <c r="T672" s="225">
        <f>S672*H672</f>
        <v>0</v>
      </c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R672" s="226" t="s">
        <v>162</v>
      </c>
      <c r="AT672" s="226" t="s">
        <v>157</v>
      </c>
      <c r="AU672" s="226" t="s">
        <v>81</v>
      </c>
      <c r="AY672" s="20" t="s">
        <v>154</v>
      </c>
      <c r="BE672" s="227">
        <f>IF(N672="základní",J672,0)</f>
        <v>0</v>
      </c>
      <c r="BF672" s="227">
        <f>IF(N672="snížená",J672,0)</f>
        <v>0</v>
      </c>
      <c r="BG672" s="227">
        <f>IF(N672="zákl. přenesená",J672,0)</f>
        <v>0</v>
      </c>
      <c r="BH672" s="227">
        <f>IF(N672="sníž. přenesená",J672,0)</f>
        <v>0</v>
      </c>
      <c r="BI672" s="227">
        <f>IF(N672="nulová",J672,0)</f>
        <v>0</v>
      </c>
      <c r="BJ672" s="20" t="s">
        <v>79</v>
      </c>
      <c r="BK672" s="227">
        <f>ROUND(I672*H672,2)</f>
        <v>0</v>
      </c>
      <c r="BL672" s="20" t="s">
        <v>162</v>
      </c>
      <c r="BM672" s="226" t="s">
        <v>746</v>
      </c>
    </row>
    <row r="673" s="2" customFormat="1">
      <c r="A673" s="41"/>
      <c r="B673" s="42"/>
      <c r="C673" s="43"/>
      <c r="D673" s="228" t="s">
        <v>164</v>
      </c>
      <c r="E673" s="43"/>
      <c r="F673" s="229" t="s">
        <v>747</v>
      </c>
      <c r="G673" s="43"/>
      <c r="H673" s="43"/>
      <c r="I673" s="230"/>
      <c r="J673" s="43"/>
      <c r="K673" s="43"/>
      <c r="L673" s="47"/>
      <c r="M673" s="231"/>
      <c r="N673" s="232"/>
      <c r="O673" s="87"/>
      <c r="P673" s="87"/>
      <c r="Q673" s="87"/>
      <c r="R673" s="87"/>
      <c r="S673" s="87"/>
      <c r="T673" s="88"/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T673" s="20" t="s">
        <v>164</v>
      </c>
      <c r="AU673" s="20" t="s">
        <v>81</v>
      </c>
    </row>
    <row r="674" s="13" customFormat="1">
      <c r="A674" s="13"/>
      <c r="B674" s="233"/>
      <c r="C674" s="234"/>
      <c r="D674" s="235" t="s">
        <v>166</v>
      </c>
      <c r="E674" s="236" t="s">
        <v>19</v>
      </c>
      <c r="F674" s="237" t="s">
        <v>748</v>
      </c>
      <c r="G674" s="234"/>
      <c r="H674" s="236" t="s">
        <v>19</v>
      </c>
      <c r="I674" s="238"/>
      <c r="J674" s="234"/>
      <c r="K674" s="234"/>
      <c r="L674" s="239"/>
      <c r="M674" s="240"/>
      <c r="N674" s="241"/>
      <c r="O674" s="241"/>
      <c r="P674" s="241"/>
      <c r="Q674" s="241"/>
      <c r="R674" s="241"/>
      <c r="S674" s="241"/>
      <c r="T674" s="242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3" t="s">
        <v>166</v>
      </c>
      <c r="AU674" s="243" t="s">
        <v>81</v>
      </c>
      <c r="AV674" s="13" t="s">
        <v>79</v>
      </c>
      <c r="AW674" s="13" t="s">
        <v>33</v>
      </c>
      <c r="AX674" s="13" t="s">
        <v>72</v>
      </c>
      <c r="AY674" s="243" t="s">
        <v>154</v>
      </c>
    </row>
    <row r="675" s="14" customFormat="1">
      <c r="A675" s="14"/>
      <c r="B675" s="244"/>
      <c r="C675" s="245"/>
      <c r="D675" s="235" t="s">
        <v>166</v>
      </c>
      <c r="E675" s="246" t="s">
        <v>19</v>
      </c>
      <c r="F675" s="247" t="s">
        <v>188</v>
      </c>
      <c r="G675" s="245"/>
      <c r="H675" s="248">
        <v>5</v>
      </c>
      <c r="I675" s="249"/>
      <c r="J675" s="245"/>
      <c r="K675" s="245"/>
      <c r="L675" s="250"/>
      <c r="M675" s="251"/>
      <c r="N675" s="252"/>
      <c r="O675" s="252"/>
      <c r="P675" s="252"/>
      <c r="Q675" s="252"/>
      <c r="R675" s="252"/>
      <c r="S675" s="252"/>
      <c r="T675" s="253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4" t="s">
        <v>166</v>
      </c>
      <c r="AU675" s="254" t="s">
        <v>81</v>
      </c>
      <c r="AV675" s="14" t="s">
        <v>81</v>
      </c>
      <c r="AW675" s="14" t="s">
        <v>33</v>
      </c>
      <c r="AX675" s="14" t="s">
        <v>79</v>
      </c>
      <c r="AY675" s="254" t="s">
        <v>154</v>
      </c>
    </row>
    <row r="676" s="2" customFormat="1" ht="16.5" customHeight="1">
      <c r="A676" s="41"/>
      <c r="B676" s="42"/>
      <c r="C676" s="215" t="s">
        <v>749</v>
      </c>
      <c r="D676" s="215" t="s">
        <v>157</v>
      </c>
      <c r="E676" s="216" t="s">
        <v>750</v>
      </c>
      <c r="F676" s="217" t="s">
        <v>751</v>
      </c>
      <c r="G676" s="218" t="s">
        <v>239</v>
      </c>
      <c r="H676" s="219">
        <v>92</v>
      </c>
      <c r="I676" s="220"/>
      <c r="J676" s="221">
        <f>ROUND(I676*H676,2)</f>
        <v>0</v>
      </c>
      <c r="K676" s="217" t="s">
        <v>161</v>
      </c>
      <c r="L676" s="47"/>
      <c r="M676" s="222" t="s">
        <v>19</v>
      </c>
      <c r="N676" s="223" t="s">
        <v>43</v>
      </c>
      <c r="O676" s="87"/>
      <c r="P676" s="224">
        <f>O676*H676</f>
        <v>0</v>
      </c>
      <c r="Q676" s="224">
        <v>0</v>
      </c>
      <c r="R676" s="224">
        <f>Q676*H676</f>
        <v>0</v>
      </c>
      <c r="S676" s="224">
        <v>0</v>
      </c>
      <c r="T676" s="225">
        <f>S676*H676</f>
        <v>0</v>
      </c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R676" s="226" t="s">
        <v>162</v>
      </c>
      <c r="AT676" s="226" t="s">
        <v>157</v>
      </c>
      <c r="AU676" s="226" t="s">
        <v>81</v>
      </c>
      <c r="AY676" s="20" t="s">
        <v>154</v>
      </c>
      <c r="BE676" s="227">
        <f>IF(N676="základní",J676,0)</f>
        <v>0</v>
      </c>
      <c r="BF676" s="227">
        <f>IF(N676="snížená",J676,0)</f>
        <v>0</v>
      </c>
      <c r="BG676" s="227">
        <f>IF(N676="zákl. přenesená",J676,0)</f>
        <v>0</v>
      </c>
      <c r="BH676" s="227">
        <f>IF(N676="sníž. přenesená",J676,0)</f>
        <v>0</v>
      </c>
      <c r="BI676" s="227">
        <f>IF(N676="nulová",J676,0)</f>
        <v>0</v>
      </c>
      <c r="BJ676" s="20" t="s">
        <v>79</v>
      </c>
      <c r="BK676" s="227">
        <f>ROUND(I676*H676,2)</f>
        <v>0</v>
      </c>
      <c r="BL676" s="20" t="s">
        <v>162</v>
      </c>
      <c r="BM676" s="226" t="s">
        <v>752</v>
      </c>
    </row>
    <row r="677" s="2" customFormat="1">
      <c r="A677" s="41"/>
      <c r="B677" s="42"/>
      <c r="C677" s="43"/>
      <c r="D677" s="228" t="s">
        <v>164</v>
      </c>
      <c r="E677" s="43"/>
      <c r="F677" s="229" t="s">
        <v>753</v>
      </c>
      <c r="G677" s="43"/>
      <c r="H677" s="43"/>
      <c r="I677" s="230"/>
      <c r="J677" s="43"/>
      <c r="K677" s="43"/>
      <c r="L677" s="47"/>
      <c r="M677" s="231"/>
      <c r="N677" s="232"/>
      <c r="O677" s="87"/>
      <c r="P677" s="87"/>
      <c r="Q677" s="87"/>
      <c r="R677" s="87"/>
      <c r="S677" s="87"/>
      <c r="T677" s="88"/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T677" s="20" t="s">
        <v>164</v>
      </c>
      <c r="AU677" s="20" t="s">
        <v>81</v>
      </c>
    </row>
    <row r="678" s="13" customFormat="1">
      <c r="A678" s="13"/>
      <c r="B678" s="233"/>
      <c r="C678" s="234"/>
      <c r="D678" s="235" t="s">
        <v>166</v>
      </c>
      <c r="E678" s="236" t="s">
        <v>19</v>
      </c>
      <c r="F678" s="237" t="s">
        <v>726</v>
      </c>
      <c r="G678" s="234"/>
      <c r="H678" s="236" t="s">
        <v>19</v>
      </c>
      <c r="I678" s="238"/>
      <c r="J678" s="234"/>
      <c r="K678" s="234"/>
      <c r="L678" s="239"/>
      <c r="M678" s="240"/>
      <c r="N678" s="241"/>
      <c r="O678" s="241"/>
      <c r="P678" s="241"/>
      <c r="Q678" s="241"/>
      <c r="R678" s="241"/>
      <c r="S678" s="241"/>
      <c r="T678" s="24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3" t="s">
        <v>166</v>
      </c>
      <c r="AU678" s="243" t="s">
        <v>81</v>
      </c>
      <c r="AV678" s="13" t="s">
        <v>79</v>
      </c>
      <c r="AW678" s="13" t="s">
        <v>33</v>
      </c>
      <c r="AX678" s="13" t="s">
        <v>72</v>
      </c>
      <c r="AY678" s="243" t="s">
        <v>154</v>
      </c>
    </row>
    <row r="679" s="14" customFormat="1">
      <c r="A679" s="14"/>
      <c r="B679" s="244"/>
      <c r="C679" s="245"/>
      <c r="D679" s="235" t="s">
        <v>166</v>
      </c>
      <c r="E679" s="246" t="s">
        <v>19</v>
      </c>
      <c r="F679" s="247" t="s">
        <v>727</v>
      </c>
      <c r="G679" s="245"/>
      <c r="H679" s="248">
        <v>76</v>
      </c>
      <c r="I679" s="249"/>
      <c r="J679" s="245"/>
      <c r="K679" s="245"/>
      <c r="L679" s="250"/>
      <c r="M679" s="251"/>
      <c r="N679" s="252"/>
      <c r="O679" s="252"/>
      <c r="P679" s="252"/>
      <c r="Q679" s="252"/>
      <c r="R679" s="252"/>
      <c r="S679" s="252"/>
      <c r="T679" s="253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4" t="s">
        <v>166</v>
      </c>
      <c r="AU679" s="254" t="s">
        <v>81</v>
      </c>
      <c r="AV679" s="14" t="s">
        <v>81</v>
      </c>
      <c r="AW679" s="14" t="s">
        <v>33</v>
      </c>
      <c r="AX679" s="14" t="s">
        <v>72</v>
      </c>
      <c r="AY679" s="254" t="s">
        <v>154</v>
      </c>
    </row>
    <row r="680" s="13" customFormat="1">
      <c r="A680" s="13"/>
      <c r="B680" s="233"/>
      <c r="C680" s="234"/>
      <c r="D680" s="235" t="s">
        <v>166</v>
      </c>
      <c r="E680" s="236" t="s">
        <v>19</v>
      </c>
      <c r="F680" s="237" t="s">
        <v>720</v>
      </c>
      <c r="G680" s="234"/>
      <c r="H680" s="236" t="s">
        <v>19</v>
      </c>
      <c r="I680" s="238"/>
      <c r="J680" s="234"/>
      <c r="K680" s="234"/>
      <c r="L680" s="239"/>
      <c r="M680" s="240"/>
      <c r="N680" s="241"/>
      <c r="O680" s="241"/>
      <c r="P680" s="241"/>
      <c r="Q680" s="241"/>
      <c r="R680" s="241"/>
      <c r="S680" s="241"/>
      <c r="T680" s="242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3" t="s">
        <v>166</v>
      </c>
      <c r="AU680" s="243" t="s">
        <v>81</v>
      </c>
      <c r="AV680" s="13" t="s">
        <v>79</v>
      </c>
      <c r="AW680" s="13" t="s">
        <v>33</v>
      </c>
      <c r="AX680" s="13" t="s">
        <v>72</v>
      </c>
      <c r="AY680" s="243" t="s">
        <v>154</v>
      </c>
    </row>
    <row r="681" s="14" customFormat="1">
      <c r="A681" s="14"/>
      <c r="B681" s="244"/>
      <c r="C681" s="245"/>
      <c r="D681" s="235" t="s">
        <v>166</v>
      </c>
      <c r="E681" s="246" t="s">
        <v>19</v>
      </c>
      <c r="F681" s="247" t="s">
        <v>754</v>
      </c>
      <c r="G681" s="245"/>
      <c r="H681" s="248">
        <v>16</v>
      </c>
      <c r="I681" s="249"/>
      <c r="J681" s="245"/>
      <c r="K681" s="245"/>
      <c r="L681" s="250"/>
      <c r="M681" s="251"/>
      <c r="N681" s="252"/>
      <c r="O681" s="252"/>
      <c r="P681" s="252"/>
      <c r="Q681" s="252"/>
      <c r="R681" s="252"/>
      <c r="S681" s="252"/>
      <c r="T681" s="253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4" t="s">
        <v>166</v>
      </c>
      <c r="AU681" s="254" t="s">
        <v>81</v>
      </c>
      <c r="AV681" s="14" t="s">
        <v>81</v>
      </c>
      <c r="AW681" s="14" t="s">
        <v>33</v>
      </c>
      <c r="AX681" s="14" t="s">
        <v>72</v>
      </c>
      <c r="AY681" s="254" t="s">
        <v>154</v>
      </c>
    </row>
    <row r="682" s="15" customFormat="1">
      <c r="A682" s="15"/>
      <c r="B682" s="255"/>
      <c r="C682" s="256"/>
      <c r="D682" s="235" t="s">
        <v>166</v>
      </c>
      <c r="E682" s="257" t="s">
        <v>19</v>
      </c>
      <c r="F682" s="258" t="s">
        <v>181</v>
      </c>
      <c r="G682" s="256"/>
      <c r="H682" s="259">
        <v>92</v>
      </c>
      <c r="I682" s="260"/>
      <c r="J682" s="256"/>
      <c r="K682" s="256"/>
      <c r="L682" s="261"/>
      <c r="M682" s="262"/>
      <c r="N682" s="263"/>
      <c r="O682" s="263"/>
      <c r="P682" s="263"/>
      <c r="Q682" s="263"/>
      <c r="R682" s="263"/>
      <c r="S682" s="263"/>
      <c r="T682" s="264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65" t="s">
        <v>166</v>
      </c>
      <c r="AU682" s="265" t="s">
        <v>81</v>
      </c>
      <c r="AV682" s="15" t="s">
        <v>162</v>
      </c>
      <c r="AW682" s="15" t="s">
        <v>33</v>
      </c>
      <c r="AX682" s="15" t="s">
        <v>79</v>
      </c>
      <c r="AY682" s="265" t="s">
        <v>154</v>
      </c>
    </row>
    <row r="683" s="2" customFormat="1" ht="21.75" customHeight="1">
      <c r="A683" s="41"/>
      <c r="B683" s="42"/>
      <c r="C683" s="215" t="s">
        <v>755</v>
      </c>
      <c r="D683" s="215" t="s">
        <v>157</v>
      </c>
      <c r="E683" s="216" t="s">
        <v>756</v>
      </c>
      <c r="F683" s="217" t="s">
        <v>757</v>
      </c>
      <c r="G683" s="218" t="s">
        <v>160</v>
      </c>
      <c r="H683" s="219">
        <v>506.55000000000001</v>
      </c>
      <c r="I683" s="220"/>
      <c r="J683" s="221">
        <f>ROUND(I683*H683,2)</f>
        <v>0</v>
      </c>
      <c r="K683" s="217" t="s">
        <v>161</v>
      </c>
      <c r="L683" s="47"/>
      <c r="M683" s="222" t="s">
        <v>19</v>
      </c>
      <c r="N683" s="223" t="s">
        <v>43</v>
      </c>
      <c r="O683" s="87"/>
      <c r="P683" s="224">
        <f>O683*H683</f>
        <v>0</v>
      </c>
      <c r="Q683" s="224">
        <v>0</v>
      </c>
      <c r="R683" s="224">
        <f>Q683*H683</f>
        <v>0</v>
      </c>
      <c r="S683" s="224">
        <v>0.01</v>
      </c>
      <c r="T683" s="225">
        <f>S683*H683</f>
        <v>5.0655000000000001</v>
      </c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R683" s="226" t="s">
        <v>162</v>
      </c>
      <c r="AT683" s="226" t="s">
        <v>157</v>
      </c>
      <c r="AU683" s="226" t="s">
        <v>81</v>
      </c>
      <c r="AY683" s="20" t="s">
        <v>154</v>
      </c>
      <c r="BE683" s="227">
        <f>IF(N683="základní",J683,0)</f>
        <v>0</v>
      </c>
      <c r="BF683" s="227">
        <f>IF(N683="snížená",J683,0)</f>
        <v>0</v>
      </c>
      <c r="BG683" s="227">
        <f>IF(N683="zákl. přenesená",J683,0)</f>
        <v>0</v>
      </c>
      <c r="BH683" s="227">
        <f>IF(N683="sníž. přenesená",J683,0)</f>
        <v>0</v>
      </c>
      <c r="BI683" s="227">
        <f>IF(N683="nulová",J683,0)</f>
        <v>0</v>
      </c>
      <c r="BJ683" s="20" t="s">
        <v>79</v>
      </c>
      <c r="BK683" s="227">
        <f>ROUND(I683*H683,2)</f>
        <v>0</v>
      </c>
      <c r="BL683" s="20" t="s">
        <v>162</v>
      </c>
      <c r="BM683" s="226" t="s">
        <v>758</v>
      </c>
    </row>
    <row r="684" s="2" customFormat="1">
      <c r="A684" s="41"/>
      <c r="B684" s="42"/>
      <c r="C684" s="43"/>
      <c r="D684" s="228" t="s">
        <v>164</v>
      </c>
      <c r="E684" s="43"/>
      <c r="F684" s="229" t="s">
        <v>759</v>
      </c>
      <c r="G684" s="43"/>
      <c r="H684" s="43"/>
      <c r="I684" s="230"/>
      <c r="J684" s="43"/>
      <c r="K684" s="43"/>
      <c r="L684" s="47"/>
      <c r="M684" s="231"/>
      <c r="N684" s="232"/>
      <c r="O684" s="87"/>
      <c r="P684" s="87"/>
      <c r="Q684" s="87"/>
      <c r="R684" s="87"/>
      <c r="S684" s="87"/>
      <c r="T684" s="88"/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T684" s="20" t="s">
        <v>164</v>
      </c>
      <c r="AU684" s="20" t="s">
        <v>81</v>
      </c>
    </row>
    <row r="685" s="13" customFormat="1">
      <c r="A685" s="13"/>
      <c r="B685" s="233"/>
      <c r="C685" s="234"/>
      <c r="D685" s="235" t="s">
        <v>166</v>
      </c>
      <c r="E685" s="236" t="s">
        <v>19</v>
      </c>
      <c r="F685" s="237" t="s">
        <v>261</v>
      </c>
      <c r="G685" s="234"/>
      <c r="H685" s="236" t="s">
        <v>19</v>
      </c>
      <c r="I685" s="238"/>
      <c r="J685" s="234"/>
      <c r="K685" s="234"/>
      <c r="L685" s="239"/>
      <c r="M685" s="240"/>
      <c r="N685" s="241"/>
      <c r="O685" s="241"/>
      <c r="P685" s="241"/>
      <c r="Q685" s="241"/>
      <c r="R685" s="241"/>
      <c r="S685" s="241"/>
      <c r="T685" s="242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3" t="s">
        <v>166</v>
      </c>
      <c r="AU685" s="243" t="s">
        <v>81</v>
      </c>
      <c r="AV685" s="13" t="s">
        <v>79</v>
      </c>
      <c r="AW685" s="13" t="s">
        <v>33</v>
      </c>
      <c r="AX685" s="13" t="s">
        <v>72</v>
      </c>
      <c r="AY685" s="243" t="s">
        <v>154</v>
      </c>
    </row>
    <row r="686" s="14" customFormat="1">
      <c r="A686" s="14"/>
      <c r="B686" s="244"/>
      <c r="C686" s="245"/>
      <c r="D686" s="235" t="s">
        <v>166</v>
      </c>
      <c r="E686" s="246" t="s">
        <v>19</v>
      </c>
      <c r="F686" s="247" t="s">
        <v>271</v>
      </c>
      <c r="G686" s="245"/>
      <c r="H686" s="248">
        <v>217.77000000000001</v>
      </c>
      <c r="I686" s="249"/>
      <c r="J686" s="245"/>
      <c r="K686" s="245"/>
      <c r="L686" s="250"/>
      <c r="M686" s="251"/>
      <c r="N686" s="252"/>
      <c r="O686" s="252"/>
      <c r="P686" s="252"/>
      <c r="Q686" s="252"/>
      <c r="R686" s="252"/>
      <c r="S686" s="252"/>
      <c r="T686" s="253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4" t="s">
        <v>166</v>
      </c>
      <c r="AU686" s="254" t="s">
        <v>81</v>
      </c>
      <c r="AV686" s="14" t="s">
        <v>81</v>
      </c>
      <c r="AW686" s="14" t="s">
        <v>33</v>
      </c>
      <c r="AX686" s="14" t="s">
        <v>72</v>
      </c>
      <c r="AY686" s="254" t="s">
        <v>154</v>
      </c>
    </row>
    <row r="687" s="14" customFormat="1">
      <c r="A687" s="14"/>
      <c r="B687" s="244"/>
      <c r="C687" s="245"/>
      <c r="D687" s="235" t="s">
        <v>166</v>
      </c>
      <c r="E687" s="246" t="s">
        <v>19</v>
      </c>
      <c r="F687" s="247" t="s">
        <v>272</v>
      </c>
      <c r="G687" s="245"/>
      <c r="H687" s="248">
        <v>54.100000000000001</v>
      </c>
      <c r="I687" s="249"/>
      <c r="J687" s="245"/>
      <c r="K687" s="245"/>
      <c r="L687" s="250"/>
      <c r="M687" s="251"/>
      <c r="N687" s="252"/>
      <c r="O687" s="252"/>
      <c r="P687" s="252"/>
      <c r="Q687" s="252"/>
      <c r="R687" s="252"/>
      <c r="S687" s="252"/>
      <c r="T687" s="253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4" t="s">
        <v>166</v>
      </c>
      <c r="AU687" s="254" t="s">
        <v>81</v>
      </c>
      <c r="AV687" s="14" t="s">
        <v>81</v>
      </c>
      <c r="AW687" s="14" t="s">
        <v>33</v>
      </c>
      <c r="AX687" s="14" t="s">
        <v>72</v>
      </c>
      <c r="AY687" s="254" t="s">
        <v>154</v>
      </c>
    </row>
    <row r="688" s="13" customFormat="1">
      <c r="A688" s="13"/>
      <c r="B688" s="233"/>
      <c r="C688" s="234"/>
      <c r="D688" s="235" t="s">
        <v>166</v>
      </c>
      <c r="E688" s="236" t="s">
        <v>19</v>
      </c>
      <c r="F688" s="237" t="s">
        <v>264</v>
      </c>
      <c r="G688" s="234"/>
      <c r="H688" s="236" t="s">
        <v>19</v>
      </c>
      <c r="I688" s="238"/>
      <c r="J688" s="234"/>
      <c r="K688" s="234"/>
      <c r="L688" s="239"/>
      <c r="M688" s="240"/>
      <c r="N688" s="241"/>
      <c r="O688" s="241"/>
      <c r="P688" s="241"/>
      <c r="Q688" s="241"/>
      <c r="R688" s="241"/>
      <c r="S688" s="241"/>
      <c r="T688" s="242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3" t="s">
        <v>166</v>
      </c>
      <c r="AU688" s="243" t="s">
        <v>81</v>
      </c>
      <c r="AV688" s="13" t="s">
        <v>79</v>
      </c>
      <c r="AW688" s="13" t="s">
        <v>33</v>
      </c>
      <c r="AX688" s="13" t="s">
        <v>72</v>
      </c>
      <c r="AY688" s="243" t="s">
        <v>154</v>
      </c>
    </row>
    <row r="689" s="14" customFormat="1">
      <c r="A689" s="14"/>
      <c r="B689" s="244"/>
      <c r="C689" s="245"/>
      <c r="D689" s="235" t="s">
        <v>166</v>
      </c>
      <c r="E689" s="246" t="s">
        <v>19</v>
      </c>
      <c r="F689" s="247" t="s">
        <v>273</v>
      </c>
      <c r="G689" s="245"/>
      <c r="H689" s="248">
        <v>234.68000000000001</v>
      </c>
      <c r="I689" s="249"/>
      <c r="J689" s="245"/>
      <c r="K689" s="245"/>
      <c r="L689" s="250"/>
      <c r="M689" s="251"/>
      <c r="N689" s="252"/>
      <c r="O689" s="252"/>
      <c r="P689" s="252"/>
      <c r="Q689" s="252"/>
      <c r="R689" s="252"/>
      <c r="S689" s="252"/>
      <c r="T689" s="253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4" t="s">
        <v>166</v>
      </c>
      <c r="AU689" s="254" t="s">
        <v>81</v>
      </c>
      <c r="AV689" s="14" t="s">
        <v>81</v>
      </c>
      <c r="AW689" s="14" t="s">
        <v>33</v>
      </c>
      <c r="AX689" s="14" t="s">
        <v>72</v>
      </c>
      <c r="AY689" s="254" t="s">
        <v>154</v>
      </c>
    </row>
    <row r="690" s="15" customFormat="1">
      <c r="A690" s="15"/>
      <c r="B690" s="255"/>
      <c r="C690" s="256"/>
      <c r="D690" s="235" t="s">
        <v>166</v>
      </c>
      <c r="E690" s="257" t="s">
        <v>19</v>
      </c>
      <c r="F690" s="258" t="s">
        <v>181</v>
      </c>
      <c r="G690" s="256"/>
      <c r="H690" s="259">
        <v>506.55000000000001</v>
      </c>
      <c r="I690" s="260"/>
      <c r="J690" s="256"/>
      <c r="K690" s="256"/>
      <c r="L690" s="261"/>
      <c r="M690" s="262"/>
      <c r="N690" s="263"/>
      <c r="O690" s="263"/>
      <c r="P690" s="263"/>
      <c r="Q690" s="263"/>
      <c r="R690" s="263"/>
      <c r="S690" s="263"/>
      <c r="T690" s="264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65" t="s">
        <v>166</v>
      </c>
      <c r="AU690" s="265" t="s">
        <v>81</v>
      </c>
      <c r="AV690" s="15" t="s">
        <v>162</v>
      </c>
      <c r="AW690" s="15" t="s">
        <v>33</v>
      </c>
      <c r="AX690" s="15" t="s">
        <v>79</v>
      </c>
      <c r="AY690" s="265" t="s">
        <v>154</v>
      </c>
    </row>
    <row r="691" s="2" customFormat="1" ht="24.15" customHeight="1">
      <c r="A691" s="41"/>
      <c r="B691" s="42"/>
      <c r="C691" s="215" t="s">
        <v>760</v>
      </c>
      <c r="D691" s="215" t="s">
        <v>157</v>
      </c>
      <c r="E691" s="216" t="s">
        <v>761</v>
      </c>
      <c r="F691" s="217" t="s">
        <v>762</v>
      </c>
      <c r="G691" s="218" t="s">
        <v>160</v>
      </c>
      <c r="H691" s="219">
        <v>1323.3910000000001</v>
      </c>
      <c r="I691" s="220"/>
      <c r="J691" s="221">
        <f>ROUND(I691*H691,2)</f>
        <v>0</v>
      </c>
      <c r="K691" s="217" t="s">
        <v>161</v>
      </c>
      <c r="L691" s="47"/>
      <c r="M691" s="222" t="s">
        <v>19</v>
      </c>
      <c r="N691" s="223" t="s">
        <v>43</v>
      </c>
      <c r="O691" s="87"/>
      <c r="P691" s="224">
        <f>O691*H691</f>
        <v>0</v>
      </c>
      <c r="Q691" s="224">
        <v>0</v>
      </c>
      <c r="R691" s="224">
        <f>Q691*H691</f>
        <v>0</v>
      </c>
      <c r="S691" s="224">
        <v>0.01</v>
      </c>
      <c r="T691" s="225">
        <f>S691*H691</f>
        <v>13.233910000000002</v>
      </c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R691" s="226" t="s">
        <v>162</v>
      </c>
      <c r="AT691" s="226" t="s">
        <v>157</v>
      </c>
      <c r="AU691" s="226" t="s">
        <v>81</v>
      </c>
      <c r="AY691" s="20" t="s">
        <v>154</v>
      </c>
      <c r="BE691" s="227">
        <f>IF(N691="základní",J691,0)</f>
        <v>0</v>
      </c>
      <c r="BF691" s="227">
        <f>IF(N691="snížená",J691,0)</f>
        <v>0</v>
      </c>
      <c r="BG691" s="227">
        <f>IF(N691="zákl. přenesená",J691,0)</f>
        <v>0</v>
      </c>
      <c r="BH691" s="227">
        <f>IF(N691="sníž. přenesená",J691,0)</f>
        <v>0</v>
      </c>
      <c r="BI691" s="227">
        <f>IF(N691="nulová",J691,0)</f>
        <v>0</v>
      </c>
      <c r="BJ691" s="20" t="s">
        <v>79</v>
      </c>
      <c r="BK691" s="227">
        <f>ROUND(I691*H691,2)</f>
        <v>0</v>
      </c>
      <c r="BL691" s="20" t="s">
        <v>162</v>
      </c>
      <c r="BM691" s="226" t="s">
        <v>763</v>
      </c>
    </row>
    <row r="692" s="2" customFormat="1">
      <c r="A692" s="41"/>
      <c r="B692" s="42"/>
      <c r="C692" s="43"/>
      <c r="D692" s="228" t="s">
        <v>164</v>
      </c>
      <c r="E692" s="43"/>
      <c r="F692" s="229" t="s">
        <v>764</v>
      </c>
      <c r="G692" s="43"/>
      <c r="H692" s="43"/>
      <c r="I692" s="230"/>
      <c r="J692" s="43"/>
      <c r="K692" s="43"/>
      <c r="L692" s="47"/>
      <c r="M692" s="231"/>
      <c r="N692" s="232"/>
      <c r="O692" s="87"/>
      <c r="P692" s="87"/>
      <c r="Q692" s="87"/>
      <c r="R692" s="87"/>
      <c r="S692" s="87"/>
      <c r="T692" s="88"/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T692" s="20" t="s">
        <v>164</v>
      </c>
      <c r="AU692" s="20" t="s">
        <v>81</v>
      </c>
    </row>
    <row r="693" s="13" customFormat="1">
      <c r="A693" s="13"/>
      <c r="B693" s="233"/>
      <c r="C693" s="234"/>
      <c r="D693" s="235" t="s">
        <v>166</v>
      </c>
      <c r="E693" s="236" t="s">
        <v>19</v>
      </c>
      <c r="F693" s="237" t="s">
        <v>356</v>
      </c>
      <c r="G693" s="234"/>
      <c r="H693" s="236" t="s">
        <v>19</v>
      </c>
      <c r="I693" s="238"/>
      <c r="J693" s="234"/>
      <c r="K693" s="234"/>
      <c r="L693" s="239"/>
      <c r="M693" s="240"/>
      <c r="N693" s="241"/>
      <c r="O693" s="241"/>
      <c r="P693" s="241"/>
      <c r="Q693" s="241"/>
      <c r="R693" s="241"/>
      <c r="S693" s="241"/>
      <c r="T693" s="242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3" t="s">
        <v>166</v>
      </c>
      <c r="AU693" s="243" t="s">
        <v>81</v>
      </c>
      <c r="AV693" s="13" t="s">
        <v>79</v>
      </c>
      <c r="AW693" s="13" t="s">
        <v>33</v>
      </c>
      <c r="AX693" s="13" t="s">
        <v>72</v>
      </c>
      <c r="AY693" s="243" t="s">
        <v>154</v>
      </c>
    </row>
    <row r="694" s="14" customFormat="1">
      <c r="A694" s="14"/>
      <c r="B694" s="244"/>
      <c r="C694" s="245"/>
      <c r="D694" s="235" t="s">
        <v>166</v>
      </c>
      <c r="E694" s="246" t="s">
        <v>19</v>
      </c>
      <c r="F694" s="247" t="s">
        <v>357</v>
      </c>
      <c r="G694" s="245"/>
      <c r="H694" s="248">
        <v>264.88</v>
      </c>
      <c r="I694" s="249"/>
      <c r="J694" s="245"/>
      <c r="K694" s="245"/>
      <c r="L694" s="250"/>
      <c r="M694" s="251"/>
      <c r="N694" s="252"/>
      <c r="O694" s="252"/>
      <c r="P694" s="252"/>
      <c r="Q694" s="252"/>
      <c r="R694" s="252"/>
      <c r="S694" s="252"/>
      <c r="T694" s="253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4" t="s">
        <v>166</v>
      </c>
      <c r="AU694" s="254" t="s">
        <v>81</v>
      </c>
      <c r="AV694" s="14" t="s">
        <v>81</v>
      </c>
      <c r="AW694" s="14" t="s">
        <v>33</v>
      </c>
      <c r="AX694" s="14" t="s">
        <v>72</v>
      </c>
      <c r="AY694" s="254" t="s">
        <v>154</v>
      </c>
    </row>
    <row r="695" s="14" customFormat="1">
      <c r="A695" s="14"/>
      <c r="B695" s="244"/>
      <c r="C695" s="245"/>
      <c r="D695" s="235" t="s">
        <v>166</v>
      </c>
      <c r="E695" s="246" t="s">
        <v>19</v>
      </c>
      <c r="F695" s="247" t="s">
        <v>358</v>
      </c>
      <c r="G695" s="245"/>
      <c r="H695" s="248">
        <v>-7.3200000000000003</v>
      </c>
      <c r="I695" s="249"/>
      <c r="J695" s="245"/>
      <c r="K695" s="245"/>
      <c r="L695" s="250"/>
      <c r="M695" s="251"/>
      <c r="N695" s="252"/>
      <c r="O695" s="252"/>
      <c r="P695" s="252"/>
      <c r="Q695" s="252"/>
      <c r="R695" s="252"/>
      <c r="S695" s="252"/>
      <c r="T695" s="253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4" t="s">
        <v>166</v>
      </c>
      <c r="AU695" s="254" t="s">
        <v>81</v>
      </c>
      <c r="AV695" s="14" t="s">
        <v>81</v>
      </c>
      <c r="AW695" s="14" t="s">
        <v>33</v>
      </c>
      <c r="AX695" s="14" t="s">
        <v>72</v>
      </c>
      <c r="AY695" s="254" t="s">
        <v>154</v>
      </c>
    </row>
    <row r="696" s="14" customFormat="1">
      <c r="A696" s="14"/>
      <c r="B696" s="244"/>
      <c r="C696" s="245"/>
      <c r="D696" s="235" t="s">
        <v>166</v>
      </c>
      <c r="E696" s="246" t="s">
        <v>19</v>
      </c>
      <c r="F696" s="247" t="s">
        <v>359</v>
      </c>
      <c r="G696" s="245"/>
      <c r="H696" s="248">
        <v>-3.6000000000000001</v>
      </c>
      <c r="I696" s="249"/>
      <c r="J696" s="245"/>
      <c r="K696" s="245"/>
      <c r="L696" s="250"/>
      <c r="M696" s="251"/>
      <c r="N696" s="252"/>
      <c r="O696" s="252"/>
      <c r="P696" s="252"/>
      <c r="Q696" s="252"/>
      <c r="R696" s="252"/>
      <c r="S696" s="252"/>
      <c r="T696" s="253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4" t="s">
        <v>166</v>
      </c>
      <c r="AU696" s="254" t="s">
        <v>81</v>
      </c>
      <c r="AV696" s="14" t="s">
        <v>81</v>
      </c>
      <c r="AW696" s="14" t="s">
        <v>33</v>
      </c>
      <c r="AX696" s="14" t="s">
        <v>72</v>
      </c>
      <c r="AY696" s="254" t="s">
        <v>154</v>
      </c>
    </row>
    <row r="697" s="14" customFormat="1">
      <c r="A697" s="14"/>
      <c r="B697" s="244"/>
      <c r="C697" s="245"/>
      <c r="D697" s="235" t="s">
        <v>166</v>
      </c>
      <c r="E697" s="246" t="s">
        <v>19</v>
      </c>
      <c r="F697" s="247" t="s">
        <v>360</v>
      </c>
      <c r="G697" s="245"/>
      <c r="H697" s="248">
        <v>-8</v>
      </c>
      <c r="I697" s="249"/>
      <c r="J697" s="245"/>
      <c r="K697" s="245"/>
      <c r="L697" s="250"/>
      <c r="M697" s="251"/>
      <c r="N697" s="252"/>
      <c r="O697" s="252"/>
      <c r="P697" s="252"/>
      <c r="Q697" s="252"/>
      <c r="R697" s="252"/>
      <c r="S697" s="252"/>
      <c r="T697" s="253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4" t="s">
        <v>166</v>
      </c>
      <c r="AU697" s="254" t="s">
        <v>81</v>
      </c>
      <c r="AV697" s="14" t="s">
        <v>81</v>
      </c>
      <c r="AW697" s="14" t="s">
        <v>33</v>
      </c>
      <c r="AX697" s="14" t="s">
        <v>72</v>
      </c>
      <c r="AY697" s="254" t="s">
        <v>154</v>
      </c>
    </row>
    <row r="698" s="14" customFormat="1">
      <c r="A698" s="14"/>
      <c r="B698" s="244"/>
      <c r="C698" s="245"/>
      <c r="D698" s="235" t="s">
        <v>166</v>
      </c>
      <c r="E698" s="246" t="s">
        <v>19</v>
      </c>
      <c r="F698" s="247" t="s">
        <v>361</v>
      </c>
      <c r="G698" s="245"/>
      <c r="H698" s="248">
        <v>0.20000000000000001</v>
      </c>
      <c r="I698" s="249"/>
      <c r="J698" s="245"/>
      <c r="K698" s="245"/>
      <c r="L698" s="250"/>
      <c r="M698" s="251"/>
      <c r="N698" s="252"/>
      <c r="O698" s="252"/>
      <c r="P698" s="252"/>
      <c r="Q698" s="252"/>
      <c r="R698" s="252"/>
      <c r="S698" s="252"/>
      <c r="T698" s="253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4" t="s">
        <v>166</v>
      </c>
      <c r="AU698" s="254" t="s">
        <v>81</v>
      </c>
      <c r="AV698" s="14" t="s">
        <v>81</v>
      </c>
      <c r="AW698" s="14" t="s">
        <v>33</v>
      </c>
      <c r="AX698" s="14" t="s">
        <v>72</v>
      </c>
      <c r="AY698" s="254" t="s">
        <v>154</v>
      </c>
    </row>
    <row r="699" s="13" customFormat="1">
      <c r="A699" s="13"/>
      <c r="B699" s="233"/>
      <c r="C699" s="234"/>
      <c r="D699" s="235" t="s">
        <v>166</v>
      </c>
      <c r="E699" s="236" t="s">
        <v>19</v>
      </c>
      <c r="F699" s="237" t="s">
        <v>362</v>
      </c>
      <c r="G699" s="234"/>
      <c r="H699" s="236" t="s">
        <v>19</v>
      </c>
      <c r="I699" s="238"/>
      <c r="J699" s="234"/>
      <c r="K699" s="234"/>
      <c r="L699" s="239"/>
      <c r="M699" s="240"/>
      <c r="N699" s="241"/>
      <c r="O699" s="241"/>
      <c r="P699" s="241"/>
      <c r="Q699" s="241"/>
      <c r="R699" s="241"/>
      <c r="S699" s="241"/>
      <c r="T699" s="24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3" t="s">
        <v>166</v>
      </c>
      <c r="AU699" s="243" t="s">
        <v>81</v>
      </c>
      <c r="AV699" s="13" t="s">
        <v>79</v>
      </c>
      <c r="AW699" s="13" t="s">
        <v>33</v>
      </c>
      <c r="AX699" s="13" t="s">
        <v>72</v>
      </c>
      <c r="AY699" s="243" t="s">
        <v>154</v>
      </c>
    </row>
    <row r="700" s="14" customFormat="1">
      <c r="A700" s="14"/>
      <c r="B700" s="244"/>
      <c r="C700" s="245"/>
      <c r="D700" s="235" t="s">
        <v>166</v>
      </c>
      <c r="E700" s="246" t="s">
        <v>19</v>
      </c>
      <c r="F700" s="247" t="s">
        <v>363</v>
      </c>
      <c r="G700" s="245"/>
      <c r="H700" s="248">
        <v>241.84800000000001</v>
      </c>
      <c r="I700" s="249"/>
      <c r="J700" s="245"/>
      <c r="K700" s="245"/>
      <c r="L700" s="250"/>
      <c r="M700" s="251"/>
      <c r="N700" s="252"/>
      <c r="O700" s="252"/>
      <c r="P700" s="252"/>
      <c r="Q700" s="252"/>
      <c r="R700" s="252"/>
      <c r="S700" s="252"/>
      <c r="T700" s="253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4" t="s">
        <v>166</v>
      </c>
      <c r="AU700" s="254" t="s">
        <v>81</v>
      </c>
      <c r="AV700" s="14" t="s">
        <v>81</v>
      </c>
      <c r="AW700" s="14" t="s">
        <v>33</v>
      </c>
      <c r="AX700" s="14" t="s">
        <v>72</v>
      </c>
      <c r="AY700" s="254" t="s">
        <v>154</v>
      </c>
    </row>
    <row r="701" s="14" customFormat="1">
      <c r="A701" s="14"/>
      <c r="B701" s="244"/>
      <c r="C701" s="245"/>
      <c r="D701" s="235" t="s">
        <v>166</v>
      </c>
      <c r="E701" s="246" t="s">
        <v>19</v>
      </c>
      <c r="F701" s="247" t="s">
        <v>364</v>
      </c>
      <c r="G701" s="245"/>
      <c r="H701" s="248">
        <v>-2.3999999999999999</v>
      </c>
      <c r="I701" s="249"/>
      <c r="J701" s="245"/>
      <c r="K701" s="245"/>
      <c r="L701" s="250"/>
      <c r="M701" s="251"/>
      <c r="N701" s="252"/>
      <c r="O701" s="252"/>
      <c r="P701" s="252"/>
      <c r="Q701" s="252"/>
      <c r="R701" s="252"/>
      <c r="S701" s="252"/>
      <c r="T701" s="253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4" t="s">
        <v>166</v>
      </c>
      <c r="AU701" s="254" t="s">
        <v>81</v>
      </c>
      <c r="AV701" s="14" t="s">
        <v>81</v>
      </c>
      <c r="AW701" s="14" t="s">
        <v>33</v>
      </c>
      <c r="AX701" s="14" t="s">
        <v>72</v>
      </c>
      <c r="AY701" s="254" t="s">
        <v>154</v>
      </c>
    </row>
    <row r="702" s="14" customFormat="1">
      <c r="A702" s="14"/>
      <c r="B702" s="244"/>
      <c r="C702" s="245"/>
      <c r="D702" s="235" t="s">
        <v>166</v>
      </c>
      <c r="E702" s="246" t="s">
        <v>19</v>
      </c>
      <c r="F702" s="247" t="s">
        <v>365</v>
      </c>
      <c r="G702" s="245"/>
      <c r="H702" s="248">
        <v>-3.2000000000000002</v>
      </c>
      <c r="I702" s="249"/>
      <c r="J702" s="245"/>
      <c r="K702" s="245"/>
      <c r="L702" s="250"/>
      <c r="M702" s="251"/>
      <c r="N702" s="252"/>
      <c r="O702" s="252"/>
      <c r="P702" s="252"/>
      <c r="Q702" s="252"/>
      <c r="R702" s="252"/>
      <c r="S702" s="252"/>
      <c r="T702" s="253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4" t="s">
        <v>166</v>
      </c>
      <c r="AU702" s="254" t="s">
        <v>81</v>
      </c>
      <c r="AV702" s="14" t="s">
        <v>81</v>
      </c>
      <c r="AW702" s="14" t="s">
        <v>33</v>
      </c>
      <c r="AX702" s="14" t="s">
        <v>72</v>
      </c>
      <c r="AY702" s="254" t="s">
        <v>154</v>
      </c>
    </row>
    <row r="703" s="14" customFormat="1">
      <c r="A703" s="14"/>
      <c r="B703" s="244"/>
      <c r="C703" s="245"/>
      <c r="D703" s="235" t="s">
        <v>166</v>
      </c>
      <c r="E703" s="246" t="s">
        <v>19</v>
      </c>
      <c r="F703" s="247" t="s">
        <v>366</v>
      </c>
      <c r="G703" s="245"/>
      <c r="H703" s="248">
        <v>-7.2000000000000002</v>
      </c>
      <c r="I703" s="249"/>
      <c r="J703" s="245"/>
      <c r="K703" s="245"/>
      <c r="L703" s="250"/>
      <c r="M703" s="251"/>
      <c r="N703" s="252"/>
      <c r="O703" s="252"/>
      <c r="P703" s="252"/>
      <c r="Q703" s="252"/>
      <c r="R703" s="252"/>
      <c r="S703" s="252"/>
      <c r="T703" s="253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4" t="s">
        <v>166</v>
      </c>
      <c r="AU703" s="254" t="s">
        <v>81</v>
      </c>
      <c r="AV703" s="14" t="s">
        <v>81</v>
      </c>
      <c r="AW703" s="14" t="s">
        <v>33</v>
      </c>
      <c r="AX703" s="14" t="s">
        <v>72</v>
      </c>
      <c r="AY703" s="254" t="s">
        <v>154</v>
      </c>
    </row>
    <row r="704" s="13" customFormat="1">
      <c r="A704" s="13"/>
      <c r="B704" s="233"/>
      <c r="C704" s="234"/>
      <c r="D704" s="235" t="s">
        <v>166</v>
      </c>
      <c r="E704" s="236" t="s">
        <v>19</v>
      </c>
      <c r="F704" s="237" t="s">
        <v>194</v>
      </c>
      <c r="G704" s="234"/>
      <c r="H704" s="236" t="s">
        <v>19</v>
      </c>
      <c r="I704" s="238"/>
      <c r="J704" s="234"/>
      <c r="K704" s="234"/>
      <c r="L704" s="239"/>
      <c r="M704" s="240"/>
      <c r="N704" s="241"/>
      <c r="O704" s="241"/>
      <c r="P704" s="241"/>
      <c r="Q704" s="241"/>
      <c r="R704" s="241"/>
      <c r="S704" s="241"/>
      <c r="T704" s="242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3" t="s">
        <v>166</v>
      </c>
      <c r="AU704" s="243" t="s">
        <v>81</v>
      </c>
      <c r="AV704" s="13" t="s">
        <v>79</v>
      </c>
      <c r="AW704" s="13" t="s">
        <v>33</v>
      </c>
      <c r="AX704" s="13" t="s">
        <v>72</v>
      </c>
      <c r="AY704" s="243" t="s">
        <v>154</v>
      </c>
    </row>
    <row r="705" s="14" customFormat="1">
      <c r="A705" s="14"/>
      <c r="B705" s="244"/>
      <c r="C705" s="245"/>
      <c r="D705" s="235" t="s">
        <v>166</v>
      </c>
      <c r="E705" s="246" t="s">
        <v>19</v>
      </c>
      <c r="F705" s="247" t="s">
        <v>367</v>
      </c>
      <c r="G705" s="245"/>
      <c r="H705" s="248">
        <v>60.479999999999997</v>
      </c>
      <c r="I705" s="249"/>
      <c r="J705" s="245"/>
      <c r="K705" s="245"/>
      <c r="L705" s="250"/>
      <c r="M705" s="251"/>
      <c r="N705" s="252"/>
      <c r="O705" s="252"/>
      <c r="P705" s="252"/>
      <c r="Q705" s="252"/>
      <c r="R705" s="252"/>
      <c r="S705" s="252"/>
      <c r="T705" s="253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4" t="s">
        <v>166</v>
      </c>
      <c r="AU705" s="254" t="s">
        <v>81</v>
      </c>
      <c r="AV705" s="14" t="s">
        <v>81</v>
      </c>
      <c r="AW705" s="14" t="s">
        <v>33</v>
      </c>
      <c r="AX705" s="14" t="s">
        <v>72</v>
      </c>
      <c r="AY705" s="254" t="s">
        <v>154</v>
      </c>
    </row>
    <row r="706" s="14" customFormat="1">
      <c r="A706" s="14"/>
      <c r="B706" s="244"/>
      <c r="C706" s="245"/>
      <c r="D706" s="235" t="s">
        <v>166</v>
      </c>
      <c r="E706" s="246" t="s">
        <v>19</v>
      </c>
      <c r="F706" s="247" t="s">
        <v>368</v>
      </c>
      <c r="G706" s="245"/>
      <c r="H706" s="248">
        <v>0.64000000000000001</v>
      </c>
      <c r="I706" s="249"/>
      <c r="J706" s="245"/>
      <c r="K706" s="245"/>
      <c r="L706" s="250"/>
      <c r="M706" s="251"/>
      <c r="N706" s="252"/>
      <c r="O706" s="252"/>
      <c r="P706" s="252"/>
      <c r="Q706" s="252"/>
      <c r="R706" s="252"/>
      <c r="S706" s="252"/>
      <c r="T706" s="253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4" t="s">
        <v>166</v>
      </c>
      <c r="AU706" s="254" t="s">
        <v>81</v>
      </c>
      <c r="AV706" s="14" t="s">
        <v>81</v>
      </c>
      <c r="AW706" s="14" t="s">
        <v>33</v>
      </c>
      <c r="AX706" s="14" t="s">
        <v>72</v>
      </c>
      <c r="AY706" s="254" t="s">
        <v>154</v>
      </c>
    </row>
    <row r="707" s="13" customFormat="1">
      <c r="A707" s="13"/>
      <c r="B707" s="233"/>
      <c r="C707" s="234"/>
      <c r="D707" s="235" t="s">
        <v>166</v>
      </c>
      <c r="E707" s="236" t="s">
        <v>19</v>
      </c>
      <c r="F707" s="237" t="s">
        <v>369</v>
      </c>
      <c r="G707" s="234"/>
      <c r="H707" s="236" t="s">
        <v>19</v>
      </c>
      <c r="I707" s="238"/>
      <c r="J707" s="234"/>
      <c r="K707" s="234"/>
      <c r="L707" s="239"/>
      <c r="M707" s="240"/>
      <c r="N707" s="241"/>
      <c r="O707" s="241"/>
      <c r="P707" s="241"/>
      <c r="Q707" s="241"/>
      <c r="R707" s="241"/>
      <c r="S707" s="241"/>
      <c r="T707" s="242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3" t="s">
        <v>166</v>
      </c>
      <c r="AU707" s="243" t="s">
        <v>81</v>
      </c>
      <c r="AV707" s="13" t="s">
        <v>79</v>
      </c>
      <c r="AW707" s="13" t="s">
        <v>33</v>
      </c>
      <c r="AX707" s="13" t="s">
        <v>72</v>
      </c>
      <c r="AY707" s="243" t="s">
        <v>154</v>
      </c>
    </row>
    <row r="708" s="14" customFormat="1">
      <c r="A708" s="14"/>
      <c r="B708" s="244"/>
      <c r="C708" s="245"/>
      <c r="D708" s="235" t="s">
        <v>166</v>
      </c>
      <c r="E708" s="246" t="s">
        <v>19</v>
      </c>
      <c r="F708" s="247" t="s">
        <v>370</v>
      </c>
      <c r="G708" s="245"/>
      <c r="H708" s="248">
        <v>113.04000000000001</v>
      </c>
      <c r="I708" s="249"/>
      <c r="J708" s="245"/>
      <c r="K708" s="245"/>
      <c r="L708" s="250"/>
      <c r="M708" s="251"/>
      <c r="N708" s="252"/>
      <c r="O708" s="252"/>
      <c r="P708" s="252"/>
      <c r="Q708" s="252"/>
      <c r="R708" s="252"/>
      <c r="S708" s="252"/>
      <c r="T708" s="253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4" t="s">
        <v>166</v>
      </c>
      <c r="AU708" s="254" t="s">
        <v>81</v>
      </c>
      <c r="AV708" s="14" t="s">
        <v>81</v>
      </c>
      <c r="AW708" s="14" t="s">
        <v>33</v>
      </c>
      <c r="AX708" s="14" t="s">
        <v>72</v>
      </c>
      <c r="AY708" s="254" t="s">
        <v>154</v>
      </c>
    </row>
    <row r="709" s="14" customFormat="1">
      <c r="A709" s="14"/>
      <c r="B709" s="244"/>
      <c r="C709" s="245"/>
      <c r="D709" s="235" t="s">
        <v>166</v>
      </c>
      <c r="E709" s="246" t="s">
        <v>19</v>
      </c>
      <c r="F709" s="247" t="s">
        <v>371</v>
      </c>
      <c r="G709" s="245"/>
      <c r="H709" s="248">
        <v>1.3</v>
      </c>
      <c r="I709" s="249"/>
      <c r="J709" s="245"/>
      <c r="K709" s="245"/>
      <c r="L709" s="250"/>
      <c r="M709" s="251"/>
      <c r="N709" s="252"/>
      <c r="O709" s="252"/>
      <c r="P709" s="252"/>
      <c r="Q709" s="252"/>
      <c r="R709" s="252"/>
      <c r="S709" s="252"/>
      <c r="T709" s="253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4" t="s">
        <v>166</v>
      </c>
      <c r="AU709" s="254" t="s">
        <v>81</v>
      </c>
      <c r="AV709" s="14" t="s">
        <v>81</v>
      </c>
      <c r="AW709" s="14" t="s">
        <v>33</v>
      </c>
      <c r="AX709" s="14" t="s">
        <v>72</v>
      </c>
      <c r="AY709" s="254" t="s">
        <v>154</v>
      </c>
    </row>
    <row r="710" s="13" customFormat="1">
      <c r="A710" s="13"/>
      <c r="B710" s="233"/>
      <c r="C710" s="234"/>
      <c r="D710" s="235" t="s">
        <v>166</v>
      </c>
      <c r="E710" s="236" t="s">
        <v>19</v>
      </c>
      <c r="F710" s="237" t="s">
        <v>372</v>
      </c>
      <c r="G710" s="234"/>
      <c r="H710" s="236" t="s">
        <v>19</v>
      </c>
      <c r="I710" s="238"/>
      <c r="J710" s="234"/>
      <c r="K710" s="234"/>
      <c r="L710" s="239"/>
      <c r="M710" s="240"/>
      <c r="N710" s="241"/>
      <c r="O710" s="241"/>
      <c r="P710" s="241"/>
      <c r="Q710" s="241"/>
      <c r="R710" s="241"/>
      <c r="S710" s="241"/>
      <c r="T710" s="242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3" t="s">
        <v>166</v>
      </c>
      <c r="AU710" s="243" t="s">
        <v>81</v>
      </c>
      <c r="AV710" s="13" t="s">
        <v>79</v>
      </c>
      <c r="AW710" s="13" t="s">
        <v>33</v>
      </c>
      <c r="AX710" s="13" t="s">
        <v>72</v>
      </c>
      <c r="AY710" s="243" t="s">
        <v>154</v>
      </c>
    </row>
    <row r="711" s="14" customFormat="1">
      <c r="A711" s="14"/>
      <c r="B711" s="244"/>
      <c r="C711" s="245"/>
      <c r="D711" s="235" t="s">
        <v>166</v>
      </c>
      <c r="E711" s="246" t="s">
        <v>19</v>
      </c>
      <c r="F711" s="247" t="s">
        <v>373</v>
      </c>
      <c r="G711" s="245"/>
      <c r="H711" s="248">
        <v>35.216999999999999</v>
      </c>
      <c r="I711" s="249"/>
      <c r="J711" s="245"/>
      <c r="K711" s="245"/>
      <c r="L711" s="250"/>
      <c r="M711" s="251"/>
      <c r="N711" s="252"/>
      <c r="O711" s="252"/>
      <c r="P711" s="252"/>
      <c r="Q711" s="252"/>
      <c r="R711" s="252"/>
      <c r="S711" s="252"/>
      <c r="T711" s="253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4" t="s">
        <v>166</v>
      </c>
      <c r="AU711" s="254" t="s">
        <v>81</v>
      </c>
      <c r="AV711" s="14" t="s">
        <v>81</v>
      </c>
      <c r="AW711" s="14" t="s">
        <v>33</v>
      </c>
      <c r="AX711" s="14" t="s">
        <v>72</v>
      </c>
      <c r="AY711" s="254" t="s">
        <v>154</v>
      </c>
    </row>
    <row r="712" s="14" customFormat="1">
      <c r="A712" s="14"/>
      <c r="B712" s="244"/>
      <c r="C712" s="245"/>
      <c r="D712" s="235" t="s">
        <v>166</v>
      </c>
      <c r="E712" s="246" t="s">
        <v>19</v>
      </c>
      <c r="F712" s="247" t="s">
        <v>374</v>
      </c>
      <c r="G712" s="245"/>
      <c r="H712" s="248">
        <v>-1.2</v>
      </c>
      <c r="I712" s="249"/>
      <c r="J712" s="245"/>
      <c r="K712" s="245"/>
      <c r="L712" s="250"/>
      <c r="M712" s="251"/>
      <c r="N712" s="252"/>
      <c r="O712" s="252"/>
      <c r="P712" s="252"/>
      <c r="Q712" s="252"/>
      <c r="R712" s="252"/>
      <c r="S712" s="252"/>
      <c r="T712" s="253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4" t="s">
        <v>166</v>
      </c>
      <c r="AU712" s="254" t="s">
        <v>81</v>
      </c>
      <c r="AV712" s="14" t="s">
        <v>81</v>
      </c>
      <c r="AW712" s="14" t="s">
        <v>33</v>
      </c>
      <c r="AX712" s="14" t="s">
        <v>72</v>
      </c>
      <c r="AY712" s="254" t="s">
        <v>154</v>
      </c>
    </row>
    <row r="713" s="14" customFormat="1">
      <c r="A713" s="14"/>
      <c r="B713" s="244"/>
      <c r="C713" s="245"/>
      <c r="D713" s="235" t="s">
        <v>166</v>
      </c>
      <c r="E713" s="246" t="s">
        <v>19</v>
      </c>
      <c r="F713" s="247" t="s">
        <v>375</v>
      </c>
      <c r="G713" s="245"/>
      <c r="H713" s="248">
        <v>1.6000000000000001</v>
      </c>
      <c r="I713" s="249"/>
      <c r="J713" s="245"/>
      <c r="K713" s="245"/>
      <c r="L713" s="250"/>
      <c r="M713" s="251"/>
      <c r="N713" s="252"/>
      <c r="O713" s="252"/>
      <c r="P713" s="252"/>
      <c r="Q713" s="252"/>
      <c r="R713" s="252"/>
      <c r="S713" s="252"/>
      <c r="T713" s="253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4" t="s">
        <v>166</v>
      </c>
      <c r="AU713" s="254" t="s">
        <v>81</v>
      </c>
      <c r="AV713" s="14" t="s">
        <v>81</v>
      </c>
      <c r="AW713" s="14" t="s">
        <v>33</v>
      </c>
      <c r="AX713" s="14" t="s">
        <v>72</v>
      </c>
      <c r="AY713" s="254" t="s">
        <v>154</v>
      </c>
    </row>
    <row r="714" s="13" customFormat="1">
      <c r="A714" s="13"/>
      <c r="B714" s="233"/>
      <c r="C714" s="234"/>
      <c r="D714" s="235" t="s">
        <v>166</v>
      </c>
      <c r="E714" s="236" t="s">
        <v>19</v>
      </c>
      <c r="F714" s="237" t="s">
        <v>376</v>
      </c>
      <c r="G714" s="234"/>
      <c r="H714" s="236" t="s">
        <v>19</v>
      </c>
      <c r="I714" s="238"/>
      <c r="J714" s="234"/>
      <c r="K714" s="234"/>
      <c r="L714" s="239"/>
      <c r="M714" s="240"/>
      <c r="N714" s="241"/>
      <c r="O714" s="241"/>
      <c r="P714" s="241"/>
      <c r="Q714" s="241"/>
      <c r="R714" s="241"/>
      <c r="S714" s="241"/>
      <c r="T714" s="242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3" t="s">
        <v>166</v>
      </c>
      <c r="AU714" s="243" t="s">
        <v>81</v>
      </c>
      <c r="AV714" s="13" t="s">
        <v>79</v>
      </c>
      <c r="AW714" s="13" t="s">
        <v>33</v>
      </c>
      <c r="AX714" s="13" t="s">
        <v>72</v>
      </c>
      <c r="AY714" s="243" t="s">
        <v>154</v>
      </c>
    </row>
    <row r="715" s="14" customFormat="1">
      <c r="A715" s="14"/>
      <c r="B715" s="244"/>
      <c r="C715" s="245"/>
      <c r="D715" s="235" t="s">
        <v>166</v>
      </c>
      <c r="E715" s="246" t="s">
        <v>19</v>
      </c>
      <c r="F715" s="247" t="s">
        <v>377</v>
      </c>
      <c r="G715" s="245"/>
      <c r="H715" s="248">
        <v>142.30799999999999</v>
      </c>
      <c r="I715" s="249"/>
      <c r="J715" s="245"/>
      <c r="K715" s="245"/>
      <c r="L715" s="250"/>
      <c r="M715" s="251"/>
      <c r="N715" s="252"/>
      <c r="O715" s="252"/>
      <c r="P715" s="252"/>
      <c r="Q715" s="252"/>
      <c r="R715" s="252"/>
      <c r="S715" s="252"/>
      <c r="T715" s="253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4" t="s">
        <v>166</v>
      </c>
      <c r="AU715" s="254" t="s">
        <v>81</v>
      </c>
      <c r="AV715" s="14" t="s">
        <v>81</v>
      </c>
      <c r="AW715" s="14" t="s">
        <v>33</v>
      </c>
      <c r="AX715" s="14" t="s">
        <v>72</v>
      </c>
      <c r="AY715" s="254" t="s">
        <v>154</v>
      </c>
    </row>
    <row r="716" s="14" customFormat="1">
      <c r="A716" s="14"/>
      <c r="B716" s="244"/>
      <c r="C716" s="245"/>
      <c r="D716" s="235" t="s">
        <v>166</v>
      </c>
      <c r="E716" s="246" t="s">
        <v>19</v>
      </c>
      <c r="F716" s="247" t="s">
        <v>378</v>
      </c>
      <c r="G716" s="245"/>
      <c r="H716" s="248">
        <v>-1.6000000000000001</v>
      </c>
      <c r="I716" s="249"/>
      <c r="J716" s="245"/>
      <c r="K716" s="245"/>
      <c r="L716" s="250"/>
      <c r="M716" s="251"/>
      <c r="N716" s="252"/>
      <c r="O716" s="252"/>
      <c r="P716" s="252"/>
      <c r="Q716" s="252"/>
      <c r="R716" s="252"/>
      <c r="S716" s="252"/>
      <c r="T716" s="253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4" t="s">
        <v>166</v>
      </c>
      <c r="AU716" s="254" t="s">
        <v>81</v>
      </c>
      <c r="AV716" s="14" t="s">
        <v>81</v>
      </c>
      <c r="AW716" s="14" t="s">
        <v>33</v>
      </c>
      <c r="AX716" s="14" t="s">
        <v>72</v>
      </c>
      <c r="AY716" s="254" t="s">
        <v>154</v>
      </c>
    </row>
    <row r="717" s="14" customFormat="1">
      <c r="A717" s="14"/>
      <c r="B717" s="244"/>
      <c r="C717" s="245"/>
      <c r="D717" s="235" t="s">
        <v>166</v>
      </c>
      <c r="E717" s="246" t="s">
        <v>19</v>
      </c>
      <c r="F717" s="247" t="s">
        <v>379</v>
      </c>
      <c r="G717" s="245"/>
      <c r="H717" s="248">
        <v>0.65000000000000002</v>
      </c>
      <c r="I717" s="249"/>
      <c r="J717" s="245"/>
      <c r="K717" s="245"/>
      <c r="L717" s="250"/>
      <c r="M717" s="251"/>
      <c r="N717" s="252"/>
      <c r="O717" s="252"/>
      <c r="P717" s="252"/>
      <c r="Q717" s="252"/>
      <c r="R717" s="252"/>
      <c r="S717" s="252"/>
      <c r="T717" s="253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4" t="s">
        <v>166</v>
      </c>
      <c r="AU717" s="254" t="s">
        <v>81</v>
      </c>
      <c r="AV717" s="14" t="s">
        <v>81</v>
      </c>
      <c r="AW717" s="14" t="s">
        <v>33</v>
      </c>
      <c r="AX717" s="14" t="s">
        <v>72</v>
      </c>
      <c r="AY717" s="254" t="s">
        <v>154</v>
      </c>
    </row>
    <row r="718" s="13" customFormat="1">
      <c r="A718" s="13"/>
      <c r="B718" s="233"/>
      <c r="C718" s="234"/>
      <c r="D718" s="235" t="s">
        <v>166</v>
      </c>
      <c r="E718" s="236" t="s">
        <v>19</v>
      </c>
      <c r="F718" s="237" t="s">
        <v>380</v>
      </c>
      <c r="G718" s="234"/>
      <c r="H718" s="236" t="s">
        <v>19</v>
      </c>
      <c r="I718" s="238"/>
      <c r="J718" s="234"/>
      <c r="K718" s="234"/>
      <c r="L718" s="239"/>
      <c r="M718" s="240"/>
      <c r="N718" s="241"/>
      <c r="O718" s="241"/>
      <c r="P718" s="241"/>
      <c r="Q718" s="241"/>
      <c r="R718" s="241"/>
      <c r="S718" s="241"/>
      <c r="T718" s="242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3" t="s">
        <v>166</v>
      </c>
      <c r="AU718" s="243" t="s">
        <v>81</v>
      </c>
      <c r="AV718" s="13" t="s">
        <v>79</v>
      </c>
      <c r="AW718" s="13" t="s">
        <v>33</v>
      </c>
      <c r="AX718" s="13" t="s">
        <v>72</v>
      </c>
      <c r="AY718" s="243" t="s">
        <v>154</v>
      </c>
    </row>
    <row r="719" s="14" customFormat="1">
      <c r="A719" s="14"/>
      <c r="B719" s="244"/>
      <c r="C719" s="245"/>
      <c r="D719" s="235" t="s">
        <v>166</v>
      </c>
      <c r="E719" s="246" t="s">
        <v>19</v>
      </c>
      <c r="F719" s="247" t="s">
        <v>381</v>
      </c>
      <c r="G719" s="245"/>
      <c r="H719" s="248">
        <v>5.7599999999999998</v>
      </c>
      <c r="I719" s="249"/>
      <c r="J719" s="245"/>
      <c r="K719" s="245"/>
      <c r="L719" s="250"/>
      <c r="M719" s="251"/>
      <c r="N719" s="252"/>
      <c r="O719" s="252"/>
      <c r="P719" s="252"/>
      <c r="Q719" s="252"/>
      <c r="R719" s="252"/>
      <c r="S719" s="252"/>
      <c r="T719" s="253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4" t="s">
        <v>166</v>
      </c>
      <c r="AU719" s="254" t="s">
        <v>81</v>
      </c>
      <c r="AV719" s="14" t="s">
        <v>81</v>
      </c>
      <c r="AW719" s="14" t="s">
        <v>33</v>
      </c>
      <c r="AX719" s="14" t="s">
        <v>72</v>
      </c>
      <c r="AY719" s="254" t="s">
        <v>154</v>
      </c>
    </row>
    <row r="720" s="13" customFormat="1">
      <c r="A720" s="13"/>
      <c r="B720" s="233"/>
      <c r="C720" s="234"/>
      <c r="D720" s="235" t="s">
        <v>166</v>
      </c>
      <c r="E720" s="236" t="s">
        <v>19</v>
      </c>
      <c r="F720" s="237" t="s">
        <v>382</v>
      </c>
      <c r="G720" s="234"/>
      <c r="H720" s="236" t="s">
        <v>19</v>
      </c>
      <c r="I720" s="238"/>
      <c r="J720" s="234"/>
      <c r="K720" s="234"/>
      <c r="L720" s="239"/>
      <c r="M720" s="240"/>
      <c r="N720" s="241"/>
      <c r="O720" s="241"/>
      <c r="P720" s="241"/>
      <c r="Q720" s="241"/>
      <c r="R720" s="241"/>
      <c r="S720" s="241"/>
      <c r="T720" s="242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3" t="s">
        <v>166</v>
      </c>
      <c r="AU720" s="243" t="s">
        <v>81</v>
      </c>
      <c r="AV720" s="13" t="s">
        <v>79</v>
      </c>
      <c r="AW720" s="13" t="s">
        <v>33</v>
      </c>
      <c r="AX720" s="13" t="s">
        <v>72</v>
      </c>
      <c r="AY720" s="243" t="s">
        <v>154</v>
      </c>
    </row>
    <row r="721" s="13" customFormat="1">
      <c r="A721" s="13"/>
      <c r="B721" s="233"/>
      <c r="C721" s="234"/>
      <c r="D721" s="235" t="s">
        <v>166</v>
      </c>
      <c r="E721" s="236" t="s">
        <v>19</v>
      </c>
      <c r="F721" s="237" t="s">
        <v>383</v>
      </c>
      <c r="G721" s="234"/>
      <c r="H721" s="236" t="s">
        <v>19</v>
      </c>
      <c r="I721" s="238"/>
      <c r="J721" s="234"/>
      <c r="K721" s="234"/>
      <c r="L721" s="239"/>
      <c r="M721" s="240"/>
      <c r="N721" s="241"/>
      <c r="O721" s="241"/>
      <c r="P721" s="241"/>
      <c r="Q721" s="241"/>
      <c r="R721" s="241"/>
      <c r="S721" s="241"/>
      <c r="T721" s="242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3" t="s">
        <v>166</v>
      </c>
      <c r="AU721" s="243" t="s">
        <v>81</v>
      </c>
      <c r="AV721" s="13" t="s">
        <v>79</v>
      </c>
      <c r="AW721" s="13" t="s">
        <v>33</v>
      </c>
      <c r="AX721" s="13" t="s">
        <v>72</v>
      </c>
      <c r="AY721" s="243" t="s">
        <v>154</v>
      </c>
    </row>
    <row r="722" s="14" customFormat="1">
      <c r="A722" s="14"/>
      <c r="B722" s="244"/>
      <c r="C722" s="245"/>
      <c r="D722" s="235" t="s">
        <v>166</v>
      </c>
      <c r="E722" s="246" t="s">
        <v>19</v>
      </c>
      <c r="F722" s="247" t="s">
        <v>384</v>
      </c>
      <c r="G722" s="245"/>
      <c r="H722" s="248">
        <v>170.94</v>
      </c>
      <c r="I722" s="249"/>
      <c r="J722" s="245"/>
      <c r="K722" s="245"/>
      <c r="L722" s="250"/>
      <c r="M722" s="251"/>
      <c r="N722" s="252"/>
      <c r="O722" s="252"/>
      <c r="P722" s="252"/>
      <c r="Q722" s="252"/>
      <c r="R722" s="252"/>
      <c r="S722" s="252"/>
      <c r="T722" s="253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4" t="s">
        <v>166</v>
      </c>
      <c r="AU722" s="254" t="s">
        <v>81</v>
      </c>
      <c r="AV722" s="14" t="s">
        <v>81</v>
      </c>
      <c r="AW722" s="14" t="s">
        <v>33</v>
      </c>
      <c r="AX722" s="14" t="s">
        <v>72</v>
      </c>
      <c r="AY722" s="254" t="s">
        <v>154</v>
      </c>
    </row>
    <row r="723" s="14" customFormat="1">
      <c r="A723" s="14"/>
      <c r="B723" s="244"/>
      <c r="C723" s="245"/>
      <c r="D723" s="235" t="s">
        <v>166</v>
      </c>
      <c r="E723" s="246" t="s">
        <v>19</v>
      </c>
      <c r="F723" s="247" t="s">
        <v>385</v>
      </c>
      <c r="G723" s="245"/>
      <c r="H723" s="248">
        <v>-0.20000000000000001</v>
      </c>
      <c r="I723" s="249"/>
      <c r="J723" s="245"/>
      <c r="K723" s="245"/>
      <c r="L723" s="250"/>
      <c r="M723" s="251"/>
      <c r="N723" s="252"/>
      <c r="O723" s="252"/>
      <c r="P723" s="252"/>
      <c r="Q723" s="252"/>
      <c r="R723" s="252"/>
      <c r="S723" s="252"/>
      <c r="T723" s="253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4" t="s">
        <v>166</v>
      </c>
      <c r="AU723" s="254" t="s">
        <v>81</v>
      </c>
      <c r="AV723" s="14" t="s">
        <v>81</v>
      </c>
      <c r="AW723" s="14" t="s">
        <v>33</v>
      </c>
      <c r="AX723" s="14" t="s">
        <v>72</v>
      </c>
      <c r="AY723" s="254" t="s">
        <v>154</v>
      </c>
    </row>
    <row r="724" s="14" customFormat="1">
      <c r="A724" s="14"/>
      <c r="B724" s="244"/>
      <c r="C724" s="245"/>
      <c r="D724" s="235" t="s">
        <v>166</v>
      </c>
      <c r="E724" s="246" t="s">
        <v>19</v>
      </c>
      <c r="F724" s="247" t="s">
        <v>386</v>
      </c>
      <c r="G724" s="245"/>
      <c r="H724" s="248">
        <v>-9</v>
      </c>
      <c r="I724" s="249"/>
      <c r="J724" s="245"/>
      <c r="K724" s="245"/>
      <c r="L724" s="250"/>
      <c r="M724" s="251"/>
      <c r="N724" s="252"/>
      <c r="O724" s="252"/>
      <c r="P724" s="252"/>
      <c r="Q724" s="252"/>
      <c r="R724" s="252"/>
      <c r="S724" s="252"/>
      <c r="T724" s="253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4" t="s">
        <v>166</v>
      </c>
      <c r="AU724" s="254" t="s">
        <v>81</v>
      </c>
      <c r="AV724" s="14" t="s">
        <v>81</v>
      </c>
      <c r="AW724" s="14" t="s">
        <v>33</v>
      </c>
      <c r="AX724" s="14" t="s">
        <v>72</v>
      </c>
      <c r="AY724" s="254" t="s">
        <v>154</v>
      </c>
    </row>
    <row r="725" s="14" customFormat="1">
      <c r="A725" s="14"/>
      <c r="B725" s="244"/>
      <c r="C725" s="245"/>
      <c r="D725" s="235" t="s">
        <v>166</v>
      </c>
      <c r="E725" s="246" t="s">
        <v>19</v>
      </c>
      <c r="F725" s="247" t="s">
        <v>387</v>
      </c>
      <c r="G725" s="245"/>
      <c r="H725" s="248">
        <v>-4</v>
      </c>
      <c r="I725" s="249"/>
      <c r="J725" s="245"/>
      <c r="K725" s="245"/>
      <c r="L725" s="250"/>
      <c r="M725" s="251"/>
      <c r="N725" s="252"/>
      <c r="O725" s="252"/>
      <c r="P725" s="252"/>
      <c r="Q725" s="252"/>
      <c r="R725" s="252"/>
      <c r="S725" s="252"/>
      <c r="T725" s="253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4" t="s">
        <v>166</v>
      </c>
      <c r="AU725" s="254" t="s">
        <v>81</v>
      </c>
      <c r="AV725" s="14" t="s">
        <v>81</v>
      </c>
      <c r="AW725" s="14" t="s">
        <v>33</v>
      </c>
      <c r="AX725" s="14" t="s">
        <v>72</v>
      </c>
      <c r="AY725" s="254" t="s">
        <v>154</v>
      </c>
    </row>
    <row r="726" s="13" customFormat="1">
      <c r="A726" s="13"/>
      <c r="B726" s="233"/>
      <c r="C726" s="234"/>
      <c r="D726" s="235" t="s">
        <v>166</v>
      </c>
      <c r="E726" s="236" t="s">
        <v>19</v>
      </c>
      <c r="F726" s="237" t="s">
        <v>195</v>
      </c>
      <c r="G726" s="234"/>
      <c r="H726" s="236" t="s">
        <v>19</v>
      </c>
      <c r="I726" s="238"/>
      <c r="J726" s="234"/>
      <c r="K726" s="234"/>
      <c r="L726" s="239"/>
      <c r="M726" s="240"/>
      <c r="N726" s="241"/>
      <c r="O726" s="241"/>
      <c r="P726" s="241"/>
      <c r="Q726" s="241"/>
      <c r="R726" s="241"/>
      <c r="S726" s="241"/>
      <c r="T726" s="242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3" t="s">
        <v>166</v>
      </c>
      <c r="AU726" s="243" t="s">
        <v>81</v>
      </c>
      <c r="AV726" s="13" t="s">
        <v>79</v>
      </c>
      <c r="AW726" s="13" t="s">
        <v>33</v>
      </c>
      <c r="AX726" s="13" t="s">
        <v>72</v>
      </c>
      <c r="AY726" s="243" t="s">
        <v>154</v>
      </c>
    </row>
    <row r="727" s="14" customFormat="1">
      <c r="A727" s="14"/>
      <c r="B727" s="244"/>
      <c r="C727" s="245"/>
      <c r="D727" s="235" t="s">
        <v>166</v>
      </c>
      <c r="E727" s="246" t="s">
        <v>19</v>
      </c>
      <c r="F727" s="247" t="s">
        <v>388</v>
      </c>
      <c r="G727" s="245"/>
      <c r="H727" s="248">
        <v>64.379999999999995</v>
      </c>
      <c r="I727" s="249"/>
      <c r="J727" s="245"/>
      <c r="K727" s="245"/>
      <c r="L727" s="250"/>
      <c r="M727" s="251"/>
      <c r="N727" s="252"/>
      <c r="O727" s="252"/>
      <c r="P727" s="252"/>
      <c r="Q727" s="252"/>
      <c r="R727" s="252"/>
      <c r="S727" s="252"/>
      <c r="T727" s="253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4" t="s">
        <v>166</v>
      </c>
      <c r="AU727" s="254" t="s">
        <v>81</v>
      </c>
      <c r="AV727" s="14" t="s">
        <v>81</v>
      </c>
      <c r="AW727" s="14" t="s">
        <v>33</v>
      </c>
      <c r="AX727" s="14" t="s">
        <v>72</v>
      </c>
      <c r="AY727" s="254" t="s">
        <v>154</v>
      </c>
    </row>
    <row r="728" s="14" customFormat="1">
      <c r="A728" s="14"/>
      <c r="B728" s="244"/>
      <c r="C728" s="245"/>
      <c r="D728" s="235" t="s">
        <v>166</v>
      </c>
      <c r="E728" s="246" t="s">
        <v>19</v>
      </c>
      <c r="F728" s="247" t="s">
        <v>389</v>
      </c>
      <c r="G728" s="245"/>
      <c r="H728" s="248">
        <v>2.6850000000000001</v>
      </c>
      <c r="I728" s="249"/>
      <c r="J728" s="245"/>
      <c r="K728" s="245"/>
      <c r="L728" s="250"/>
      <c r="M728" s="251"/>
      <c r="N728" s="252"/>
      <c r="O728" s="252"/>
      <c r="P728" s="252"/>
      <c r="Q728" s="252"/>
      <c r="R728" s="252"/>
      <c r="S728" s="252"/>
      <c r="T728" s="253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4" t="s">
        <v>166</v>
      </c>
      <c r="AU728" s="254" t="s">
        <v>81</v>
      </c>
      <c r="AV728" s="14" t="s">
        <v>81</v>
      </c>
      <c r="AW728" s="14" t="s">
        <v>33</v>
      </c>
      <c r="AX728" s="14" t="s">
        <v>72</v>
      </c>
      <c r="AY728" s="254" t="s">
        <v>154</v>
      </c>
    </row>
    <row r="729" s="13" customFormat="1">
      <c r="A729" s="13"/>
      <c r="B729" s="233"/>
      <c r="C729" s="234"/>
      <c r="D729" s="235" t="s">
        <v>166</v>
      </c>
      <c r="E729" s="236" t="s">
        <v>19</v>
      </c>
      <c r="F729" s="237" t="s">
        <v>390</v>
      </c>
      <c r="G729" s="234"/>
      <c r="H729" s="236" t="s">
        <v>19</v>
      </c>
      <c r="I729" s="238"/>
      <c r="J729" s="234"/>
      <c r="K729" s="234"/>
      <c r="L729" s="239"/>
      <c r="M729" s="240"/>
      <c r="N729" s="241"/>
      <c r="O729" s="241"/>
      <c r="P729" s="241"/>
      <c r="Q729" s="241"/>
      <c r="R729" s="241"/>
      <c r="S729" s="241"/>
      <c r="T729" s="242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3" t="s">
        <v>166</v>
      </c>
      <c r="AU729" s="243" t="s">
        <v>81</v>
      </c>
      <c r="AV729" s="13" t="s">
        <v>79</v>
      </c>
      <c r="AW729" s="13" t="s">
        <v>33</v>
      </c>
      <c r="AX729" s="13" t="s">
        <v>72</v>
      </c>
      <c r="AY729" s="243" t="s">
        <v>154</v>
      </c>
    </row>
    <row r="730" s="14" customFormat="1">
      <c r="A730" s="14"/>
      <c r="B730" s="244"/>
      <c r="C730" s="245"/>
      <c r="D730" s="235" t="s">
        <v>166</v>
      </c>
      <c r="E730" s="246" t="s">
        <v>19</v>
      </c>
      <c r="F730" s="247" t="s">
        <v>391</v>
      </c>
      <c r="G730" s="245"/>
      <c r="H730" s="248">
        <v>138.97200000000001</v>
      </c>
      <c r="I730" s="249"/>
      <c r="J730" s="245"/>
      <c r="K730" s="245"/>
      <c r="L730" s="250"/>
      <c r="M730" s="251"/>
      <c r="N730" s="252"/>
      <c r="O730" s="252"/>
      <c r="P730" s="252"/>
      <c r="Q730" s="252"/>
      <c r="R730" s="252"/>
      <c r="S730" s="252"/>
      <c r="T730" s="253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4" t="s">
        <v>166</v>
      </c>
      <c r="AU730" s="254" t="s">
        <v>81</v>
      </c>
      <c r="AV730" s="14" t="s">
        <v>81</v>
      </c>
      <c r="AW730" s="14" t="s">
        <v>33</v>
      </c>
      <c r="AX730" s="14" t="s">
        <v>72</v>
      </c>
      <c r="AY730" s="254" t="s">
        <v>154</v>
      </c>
    </row>
    <row r="731" s="14" customFormat="1">
      <c r="A731" s="14"/>
      <c r="B731" s="244"/>
      <c r="C731" s="245"/>
      <c r="D731" s="235" t="s">
        <v>166</v>
      </c>
      <c r="E731" s="246" t="s">
        <v>19</v>
      </c>
      <c r="F731" s="247" t="s">
        <v>392</v>
      </c>
      <c r="G731" s="245"/>
      <c r="H731" s="248">
        <v>38.417999999999999</v>
      </c>
      <c r="I731" s="249"/>
      <c r="J731" s="245"/>
      <c r="K731" s="245"/>
      <c r="L731" s="250"/>
      <c r="M731" s="251"/>
      <c r="N731" s="252"/>
      <c r="O731" s="252"/>
      <c r="P731" s="252"/>
      <c r="Q731" s="252"/>
      <c r="R731" s="252"/>
      <c r="S731" s="252"/>
      <c r="T731" s="253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4" t="s">
        <v>166</v>
      </c>
      <c r="AU731" s="254" t="s">
        <v>81</v>
      </c>
      <c r="AV731" s="14" t="s">
        <v>81</v>
      </c>
      <c r="AW731" s="14" t="s">
        <v>33</v>
      </c>
      <c r="AX731" s="14" t="s">
        <v>72</v>
      </c>
      <c r="AY731" s="254" t="s">
        <v>154</v>
      </c>
    </row>
    <row r="732" s="14" customFormat="1">
      <c r="A732" s="14"/>
      <c r="B732" s="244"/>
      <c r="C732" s="245"/>
      <c r="D732" s="235" t="s">
        <v>166</v>
      </c>
      <c r="E732" s="246" t="s">
        <v>19</v>
      </c>
      <c r="F732" s="247" t="s">
        <v>393</v>
      </c>
      <c r="G732" s="245"/>
      <c r="H732" s="248">
        <v>-4.5</v>
      </c>
      <c r="I732" s="249"/>
      <c r="J732" s="245"/>
      <c r="K732" s="245"/>
      <c r="L732" s="250"/>
      <c r="M732" s="251"/>
      <c r="N732" s="252"/>
      <c r="O732" s="252"/>
      <c r="P732" s="252"/>
      <c r="Q732" s="252"/>
      <c r="R732" s="252"/>
      <c r="S732" s="252"/>
      <c r="T732" s="253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4" t="s">
        <v>166</v>
      </c>
      <c r="AU732" s="254" t="s">
        <v>81</v>
      </c>
      <c r="AV732" s="14" t="s">
        <v>81</v>
      </c>
      <c r="AW732" s="14" t="s">
        <v>33</v>
      </c>
      <c r="AX732" s="14" t="s">
        <v>72</v>
      </c>
      <c r="AY732" s="254" t="s">
        <v>154</v>
      </c>
    </row>
    <row r="733" s="14" customFormat="1">
      <c r="A733" s="14"/>
      <c r="B733" s="244"/>
      <c r="C733" s="245"/>
      <c r="D733" s="235" t="s">
        <v>166</v>
      </c>
      <c r="E733" s="246" t="s">
        <v>19</v>
      </c>
      <c r="F733" s="247" t="s">
        <v>394</v>
      </c>
      <c r="G733" s="245"/>
      <c r="H733" s="248">
        <v>-51.799999999999997</v>
      </c>
      <c r="I733" s="249"/>
      <c r="J733" s="245"/>
      <c r="K733" s="245"/>
      <c r="L733" s="250"/>
      <c r="M733" s="251"/>
      <c r="N733" s="252"/>
      <c r="O733" s="252"/>
      <c r="P733" s="252"/>
      <c r="Q733" s="252"/>
      <c r="R733" s="252"/>
      <c r="S733" s="252"/>
      <c r="T733" s="253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4" t="s">
        <v>166</v>
      </c>
      <c r="AU733" s="254" t="s">
        <v>81</v>
      </c>
      <c r="AV733" s="14" t="s">
        <v>81</v>
      </c>
      <c r="AW733" s="14" t="s">
        <v>33</v>
      </c>
      <c r="AX733" s="14" t="s">
        <v>72</v>
      </c>
      <c r="AY733" s="254" t="s">
        <v>154</v>
      </c>
    </row>
    <row r="734" s="13" customFormat="1">
      <c r="A734" s="13"/>
      <c r="B734" s="233"/>
      <c r="C734" s="234"/>
      <c r="D734" s="235" t="s">
        <v>166</v>
      </c>
      <c r="E734" s="236" t="s">
        <v>19</v>
      </c>
      <c r="F734" s="237" t="s">
        <v>395</v>
      </c>
      <c r="G734" s="234"/>
      <c r="H734" s="236" t="s">
        <v>19</v>
      </c>
      <c r="I734" s="238"/>
      <c r="J734" s="234"/>
      <c r="K734" s="234"/>
      <c r="L734" s="239"/>
      <c r="M734" s="240"/>
      <c r="N734" s="241"/>
      <c r="O734" s="241"/>
      <c r="P734" s="241"/>
      <c r="Q734" s="241"/>
      <c r="R734" s="241"/>
      <c r="S734" s="241"/>
      <c r="T734" s="242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3" t="s">
        <v>166</v>
      </c>
      <c r="AU734" s="243" t="s">
        <v>81</v>
      </c>
      <c r="AV734" s="13" t="s">
        <v>79</v>
      </c>
      <c r="AW734" s="13" t="s">
        <v>33</v>
      </c>
      <c r="AX734" s="13" t="s">
        <v>72</v>
      </c>
      <c r="AY734" s="243" t="s">
        <v>154</v>
      </c>
    </row>
    <row r="735" s="14" customFormat="1">
      <c r="A735" s="14"/>
      <c r="B735" s="244"/>
      <c r="C735" s="245"/>
      <c r="D735" s="235" t="s">
        <v>166</v>
      </c>
      <c r="E735" s="246" t="s">
        <v>19</v>
      </c>
      <c r="F735" s="247" t="s">
        <v>396</v>
      </c>
      <c r="G735" s="245"/>
      <c r="H735" s="248">
        <v>140.56299999999999</v>
      </c>
      <c r="I735" s="249"/>
      <c r="J735" s="245"/>
      <c r="K735" s="245"/>
      <c r="L735" s="250"/>
      <c r="M735" s="251"/>
      <c r="N735" s="252"/>
      <c r="O735" s="252"/>
      <c r="P735" s="252"/>
      <c r="Q735" s="252"/>
      <c r="R735" s="252"/>
      <c r="S735" s="252"/>
      <c r="T735" s="253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4" t="s">
        <v>166</v>
      </c>
      <c r="AU735" s="254" t="s">
        <v>81</v>
      </c>
      <c r="AV735" s="14" t="s">
        <v>81</v>
      </c>
      <c r="AW735" s="14" t="s">
        <v>33</v>
      </c>
      <c r="AX735" s="14" t="s">
        <v>72</v>
      </c>
      <c r="AY735" s="254" t="s">
        <v>154</v>
      </c>
    </row>
    <row r="736" s="14" customFormat="1">
      <c r="A736" s="14"/>
      <c r="B736" s="244"/>
      <c r="C736" s="245"/>
      <c r="D736" s="235" t="s">
        <v>166</v>
      </c>
      <c r="E736" s="246" t="s">
        <v>19</v>
      </c>
      <c r="F736" s="247" t="s">
        <v>393</v>
      </c>
      <c r="G736" s="245"/>
      <c r="H736" s="248">
        <v>-4.5</v>
      </c>
      <c r="I736" s="249"/>
      <c r="J736" s="245"/>
      <c r="K736" s="245"/>
      <c r="L736" s="250"/>
      <c r="M736" s="251"/>
      <c r="N736" s="252"/>
      <c r="O736" s="252"/>
      <c r="P736" s="252"/>
      <c r="Q736" s="252"/>
      <c r="R736" s="252"/>
      <c r="S736" s="252"/>
      <c r="T736" s="253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4" t="s">
        <v>166</v>
      </c>
      <c r="AU736" s="254" t="s">
        <v>81</v>
      </c>
      <c r="AV736" s="14" t="s">
        <v>81</v>
      </c>
      <c r="AW736" s="14" t="s">
        <v>33</v>
      </c>
      <c r="AX736" s="14" t="s">
        <v>72</v>
      </c>
      <c r="AY736" s="254" t="s">
        <v>154</v>
      </c>
    </row>
    <row r="737" s="14" customFormat="1">
      <c r="A737" s="14"/>
      <c r="B737" s="244"/>
      <c r="C737" s="245"/>
      <c r="D737" s="235" t="s">
        <v>166</v>
      </c>
      <c r="E737" s="246" t="s">
        <v>19</v>
      </c>
      <c r="F737" s="247" t="s">
        <v>397</v>
      </c>
      <c r="G737" s="245"/>
      <c r="H737" s="248">
        <v>0.25</v>
      </c>
      <c r="I737" s="249"/>
      <c r="J737" s="245"/>
      <c r="K737" s="245"/>
      <c r="L737" s="250"/>
      <c r="M737" s="251"/>
      <c r="N737" s="252"/>
      <c r="O737" s="252"/>
      <c r="P737" s="252"/>
      <c r="Q737" s="252"/>
      <c r="R737" s="252"/>
      <c r="S737" s="252"/>
      <c r="T737" s="253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4" t="s">
        <v>166</v>
      </c>
      <c r="AU737" s="254" t="s">
        <v>81</v>
      </c>
      <c r="AV737" s="14" t="s">
        <v>81</v>
      </c>
      <c r="AW737" s="14" t="s">
        <v>33</v>
      </c>
      <c r="AX737" s="14" t="s">
        <v>72</v>
      </c>
      <c r="AY737" s="254" t="s">
        <v>154</v>
      </c>
    </row>
    <row r="738" s="14" customFormat="1">
      <c r="A738" s="14"/>
      <c r="B738" s="244"/>
      <c r="C738" s="245"/>
      <c r="D738" s="235" t="s">
        <v>166</v>
      </c>
      <c r="E738" s="246" t="s">
        <v>19</v>
      </c>
      <c r="F738" s="247" t="s">
        <v>398</v>
      </c>
      <c r="G738" s="245"/>
      <c r="H738" s="248">
        <v>1.3</v>
      </c>
      <c r="I738" s="249"/>
      <c r="J738" s="245"/>
      <c r="K738" s="245"/>
      <c r="L738" s="250"/>
      <c r="M738" s="251"/>
      <c r="N738" s="252"/>
      <c r="O738" s="252"/>
      <c r="P738" s="252"/>
      <c r="Q738" s="252"/>
      <c r="R738" s="252"/>
      <c r="S738" s="252"/>
      <c r="T738" s="253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4" t="s">
        <v>166</v>
      </c>
      <c r="AU738" s="254" t="s">
        <v>81</v>
      </c>
      <c r="AV738" s="14" t="s">
        <v>81</v>
      </c>
      <c r="AW738" s="14" t="s">
        <v>33</v>
      </c>
      <c r="AX738" s="14" t="s">
        <v>72</v>
      </c>
      <c r="AY738" s="254" t="s">
        <v>154</v>
      </c>
    </row>
    <row r="739" s="13" customFormat="1">
      <c r="A739" s="13"/>
      <c r="B739" s="233"/>
      <c r="C739" s="234"/>
      <c r="D739" s="235" t="s">
        <v>166</v>
      </c>
      <c r="E739" s="236" t="s">
        <v>19</v>
      </c>
      <c r="F739" s="237" t="s">
        <v>380</v>
      </c>
      <c r="G739" s="234"/>
      <c r="H739" s="236" t="s">
        <v>19</v>
      </c>
      <c r="I739" s="238"/>
      <c r="J739" s="234"/>
      <c r="K739" s="234"/>
      <c r="L739" s="239"/>
      <c r="M739" s="240"/>
      <c r="N739" s="241"/>
      <c r="O739" s="241"/>
      <c r="P739" s="241"/>
      <c r="Q739" s="241"/>
      <c r="R739" s="241"/>
      <c r="S739" s="241"/>
      <c r="T739" s="242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3" t="s">
        <v>166</v>
      </c>
      <c r="AU739" s="243" t="s">
        <v>81</v>
      </c>
      <c r="AV739" s="13" t="s">
        <v>79</v>
      </c>
      <c r="AW739" s="13" t="s">
        <v>33</v>
      </c>
      <c r="AX739" s="13" t="s">
        <v>72</v>
      </c>
      <c r="AY739" s="243" t="s">
        <v>154</v>
      </c>
    </row>
    <row r="740" s="14" customFormat="1">
      <c r="A740" s="14"/>
      <c r="B740" s="244"/>
      <c r="C740" s="245"/>
      <c r="D740" s="235" t="s">
        <v>166</v>
      </c>
      <c r="E740" s="246" t="s">
        <v>19</v>
      </c>
      <c r="F740" s="247" t="s">
        <v>399</v>
      </c>
      <c r="G740" s="245"/>
      <c r="H740" s="248">
        <v>6.4800000000000004</v>
      </c>
      <c r="I740" s="249"/>
      <c r="J740" s="245"/>
      <c r="K740" s="245"/>
      <c r="L740" s="250"/>
      <c r="M740" s="251"/>
      <c r="N740" s="252"/>
      <c r="O740" s="252"/>
      <c r="P740" s="252"/>
      <c r="Q740" s="252"/>
      <c r="R740" s="252"/>
      <c r="S740" s="252"/>
      <c r="T740" s="253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4" t="s">
        <v>166</v>
      </c>
      <c r="AU740" s="254" t="s">
        <v>81</v>
      </c>
      <c r="AV740" s="14" t="s">
        <v>81</v>
      </c>
      <c r="AW740" s="14" t="s">
        <v>33</v>
      </c>
      <c r="AX740" s="14" t="s">
        <v>72</v>
      </c>
      <c r="AY740" s="254" t="s">
        <v>154</v>
      </c>
    </row>
    <row r="741" s="15" customFormat="1">
      <c r="A741" s="15"/>
      <c r="B741" s="255"/>
      <c r="C741" s="256"/>
      <c r="D741" s="235" t="s">
        <v>166</v>
      </c>
      <c r="E741" s="257" t="s">
        <v>19</v>
      </c>
      <c r="F741" s="258" t="s">
        <v>181</v>
      </c>
      <c r="G741" s="256"/>
      <c r="H741" s="259">
        <v>1323.3910000000001</v>
      </c>
      <c r="I741" s="260"/>
      <c r="J741" s="256"/>
      <c r="K741" s="256"/>
      <c r="L741" s="261"/>
      <c r="M741" s="262"/>
      <c r="N741" s="263"/>
      <c r="O741" s="263"/>
      <c r="P741" s="263"/>
      <c r="Q741" s="263"/>
      <c r="R741" s="263"/>
      <c r="S741" s="263"/>
      <c r="T741" s="264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65" t="s">
        <v>166</v>
      </c>
      <c r="AU741" s="265" t="s">
        <v>81</v>
      </c>
      <c r="AV741" s="15" t="s">
        <v>162</v>
      </c>
      <c r="AW741" s="15" t="s">
        <v>33</v>
      </c>
      <c r="AX741" s="15" t="s">
        <v>79</v>
      </c>
      <c r="AY741" s="265" t="s">
        <v>154</v>
      </c>
    </row>
    <row r="742" s="2" customFormat="1" ht="24.15" customHeight="1">
      <c r="A742" s="41"/>
      <c r="B742" s="42"/>
      <c r="C742" s="215" t="s">
        <v>765</v>
      </c>
      <c r="D742" s="215" t="s">
        <v>157</v>
      </c>
      <c r="E742" s="216" t="s">
        <v>766</v>
      </c>
      <c r="F742" s="217" t="s">
        <v>767</v>
      </c>
      <c r="G742" s="218" t="s">
        <v>160</v>
      </c>
      <c r="H742" s="219">
        <v>26.725999999999999</v>
      </c>
      <c r="I742" s="220"/>
      <c r="J742" s="221">
        <f>ROUND(I742*H742,2)</f>
        <v>0</v>
      </c>
      <c r="K742" s="217" t="s">
        <v>161</v>
      </c>
      <c r="L742" s="47"/>
      <c r="M742" s="222" t="s">
        <v>19</v>
      </c>
      <c r="N742" s="223" t="s">
        <v>43</v>
      </c>
      <c r="O742" s="87"/>
      <c r="P742" s="224">
        <f>O742*H742</f>
        <v>0</v>
      </c>
      <c r="Q742" s="224">
        <v>0</v>
      </c>
      <c r="R742" s="224">
        <f>Q742*H742</f>
        <v>0</v>
      </c>
      <c r="S742" s="224">
        <v>0.068000000000000005</v>
      </c>
      <c r="T742" s="225">
        <f>S742*H742</f>
        <v>1.8173680000000001</v>
      </c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R742" s="226" t="s">
        <v>162</v>
      </c>
      <c r="AT742" s="226" t="s">
        <v>157</v>
      </c>
      <c r="AU742" s="226" t="s">
        <v>81</v>
      </c>
      <c r="AY742" s="20" t="s">
        <v>154</v>
      </c>
      <c r="BE742" s="227">
        <f>IF(N742="základní",J742,0)</f>
        <v>0</v>
      </c>
      <c r="BF742" s="227">
        <f>IF(N742="snížená",J742,0)</f>
        <v>0</v>
      </c>
      <c r="BG742" s="227">
        <f>IF(N742="zákl. přenesená",J742,0)</f>
        <v>0</v>
      </c>
      <c r="BH742" s="227">
        <f>IF(N742="sníž. přenesená",J742,0)</f>
        <v>0</v>
      </c>
      <c r="BI742" s="227">
        <f>IF(N742="nulová",J742,0)</f>
        <v>0</v>
      </c>
      <c r="BJ742" s="20" t="s">
        <v>79</v>
      </c>
      <c r="BK742" s="227">
        <f>ROUND(I742*H742,2)</f>
        <v>0</v>
      </c>
      <c r="BL742" s="20" t="s">
        <v>162</v>
      </c>
      <c r="BM742" s="226" t="s">
        <v>768</v>
      </c>
    </row>
    <row r="743" s="2" customFormat="1">
      <c r="A743" s="41"/>
      <c r="B743" s="42"/>
      <c r="C743" s="43"/>
      <c r="D743" s="228" t="s">
        <v>164</v>
      </c>
      <c r="E743" s="43"/>
      <c r="F743" s="229" t="s">
        <v>769</v>
      </c>
      <c r="G743" s="43"/>
      <c r="H743" s="43"/>
      <c r="I743" s="230"/>
      <c r="J743" s="43"/>
      <c r="K743" s="43"/>
      <c r="L743" s="47"/>
      <c r="M743" s="231"/>
      <c r="N743" s="232"/>
      <c r="O743" s="87"/>
      <c r="P743" s="87"/>
      <c r="Q743" s="87"/>
      <c r="R743" s="87"/>
      <c r="S743" s="87"/>
      <c r="T743" s="88"/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T743" s="20" t="s">
        <v>164</v>
      </c>
      <c r="AU743" s="20" t="s">
        <v>81</v>
      </c>
    </row>
    <row r="744" s="13" customFormat="1">
      <c r="A744" s="13"/>
      <c r="B744" s="233"/>
      <c r="C744" s="234"/>
      <c r="D744" s="235" t="s">
        <v>166</v>
      </c>
      <c r="E744" s="236" t="s">
        <v>19</v>
      </c>
      <c r="F744" s="237" t="s">
        <v>770</v>
      </c>
      <c r="G744" s="234"/>
      <c r="H744" s="236" t="s">
        <v>19</v>
      </c>
      <c r="I744" s="238"/>
      <c r="J744" s="234"/>
      <c r="K744" s="234"/>
      <c r="L744" s="239"/>
      <c r="M744" s="240"/>
      <c r="N744" s="241"/>
      <c r="O744" s="241"/>
      <c r="P744" s="241"/>
      <c r="Q744" s="241"/>
      <c r="R744" s="241"/>
      <c r="S744" s="241"/>
      <c r="T744" s="242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3" t="s">
        <v>166</v>
      </c>
      <c r="AU744" s="243" t="s">
        <v>81</v>
      </c>
      <c r="AV744" s="13" t="s">
        <v>79</v>
      </c>
      <c r="AW744" s="13" t="s">
        <v>33</v>
      </c>
      <c r="AX744" s="13" t="s">
        <v>72</v>
      </c>
      <c r="AY744" s="243" t="s">
        <v>154</v>
      </c>
    </row>
    <row r="745" s="14" customFormat="1">
      <c r="A745" s="14"/>
      <c r="B745" s="244"/>
      <c r="C745" s="245"/>
      <c r="D745" s="235" t="s">
        <v>166</v>
      </c>
      <c r="E745" s="246" t="s">
        <v>19</v>
      </c>
      <c r="F745" s="247" t="s">
        <v>771</v>
      </c>
      <c r="G745" s="245"/>
      <c r="H745" s="248">
        <v>0.56000000000000005</v>
      </c>
      <c r="I745" s="249"/>
      <c r="J745" s="245"/>
      <c r="K745" s="245"/>
      <c r="L745" s="250"/>
      <c r="M745" s="251"/>
      <c r="N745" s="252"/>
      <c r="O745" s="252"/>
      <c r="P745" s="252"/>
      <c r="Q745" s="252"/>
      <c r="R745" s="252"/>
      <c r="S745" s="252"/>
      <c r="T745" s="253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4" t="s">
        <v>166</v>
      </c>
      <c r="AU745" s="254" t="s">
        <v>81</v>
      </c>
      <c r="AV745" s="14" t="s">
        <v>81</v>
      </c>
      <c r="AW745" s="14" t="s">
        <v>33</v>
      </c>
      <c r="AX745" s="14" t="s">
        <v>72</v>
      </c>
      <c r="AY745" s="254" t="s">
        <v>154</v>
      </c>
    </row>
    <row r="746" s="13" customFormat="1">
      <c r="A746" s="13"/>
      <c r="B746" s="233"/>
      <c r="C746" s="234"/>
      <c r="D746" s="235" t="s">
        <v>166</v>
      </c>
      <c r="E746" s="236" t="s">
        <v>19</v>
      </c>
      <c r="F746" s="237" t="s">
        <v>495</v>
      </c>
      <c r="G746" s="234"/>
      <c r="H746" s="236" t="s">
        <v>19</v>
      </c>
      <c r="I746" s="238"/>
      <c r="J746" s="234"/>
      <c r="K746" s="234"/>
      <c r="L746" s="239"/>
      <c r="M746" s="240"/>
      <c r="N746" s="241"/>
      <c r="O746" s="241"/>
      <c r="P746" s="241"/>
      <c r="Q746" s="241"/>
      <c r="R746" s="241"/>
      <c r="S746" s="241"/>
      <c r="T746" s="242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3" t="s">
        <v>166</v>
      </c>
      <c r="AU746" s="243" t="s">
        <v>81</v>
      </c>
      <c r="AV746" s="13" t="s">
        <v>79</v>
      </c>
      <c r="AW746" s="13" t="s">
        <v>33</v>
      </c>
      <c r="AX746" s="13" t="s">
        <v>72</v>
      </c>
      <c r="AY746" s="243" t="s">
        <v>154</v>
      </c>
    </row>
    <row r="747" s="14" customFormat="1">
      <c r="A747" s="14"/>
      <c r="B747" s="244"/>
      <c r="C747" s="245"/>
      <c r="D747" s="235" t="s">
        <v>166</v>
      </c>
      <c r="E747" s="246" t="s">
        <v>19</v>
      </c>
      <c r="F747" s="247" t="s">
        <v>772</v>
      </c>
      <c r="G747" s="245"/>
      <c r="H747" s="248">
        <v>2.3999999999999999</v>
      </c>
      <c r="I747" s="249"/>
      <c r="J747" s="245"/>
      <c r="K747" s="245"/>
      <c r="L747" s="250"/>
      <c r="M747" s="251"/>
      <c r="N747" s="252"/>
      <c r="O747" s="252"/>
      <c r="P747" s="252"/>
      <c r="Q747" s="252"/>
      <c r="R747" s="252"/>
      <c r="S747" s="252"/>
      <c r="T747" s="253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4" t="s">
        <v>166</v>
      </c>
      <c r="AU747" s="254" t="s">
        <v>81</v>
      </c>
      <c r="AV747" s="14" t="s">
        <v>81</v>
      </c>
      <c r="AW747" s="14" t="s">
        <v>33</v>
      </c>
      <c r="AX747" s="14" t="s">
        <v>72</v>
      </c>
      <c r="AY747" s="254" t="s">
        <v>154</v>
      </c>
    </row>
    <row r="748" s="13" customFormat="1">
      <c r="A748" s="13"/>
      <c r="B748" s="233"/>
      <c r="C748" s="234"/>
      <c r="D748" s="235" t="s">
        <v>166</v>
      </c>
      <c r="E748" s="236" t="s">
        <v>19</v>
      </c>
      <c r="F748" s="237" t="s">
        <v>497</v>
      </c>
      <c r="G748" s="234"/>
      <c r="H748" s="236" t="s">
        <v>19</v>
      </c>
      <c r="I748" s="238"/>
      <c r="J748" s="234"/>
      <c r="K748" s="234"/>
      <c r="L748" s="239"/>
      <c r="M748" s="240"/>
      <c r="N748" s="241"/>
      <c r="O748" s="241"/>
      <c r="P748" s="241"/>
      <c r="Q748" s="241"/>
      <c r="R748" s="241"/>
      <c r="S748" s="241"/>
      <c r="T748" s="242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3" t="s">
        <v>166</v>
      </c>
      <c r="AU748" s="243" t="s">
        <v>81</v>
      </c>
      <c r="AV748" s="13" t="s">
        <v>79</v>
      </c>
      <c r="AW748" s="13" t="s">
        <v>33</v>
      </c>
      <c r="AX748" s="13" t="s">
        <v>72</v>
      </c>
      <c r="AY748" s="243" t="s">
        <v>154</v>
      </c>
    </row>
    <row r="749" s="14" customFormat="1">
      <c r="A749" s="14"/>
      <c r="B749" s="244"/>
      <c r="C749" s="245"/>
      <c r="D749" s="235" t="s">
        <v>166</v>
      </c>
      <c r="E749" s="246" t="s">
        <v>19</v>
      </c>
      <c r="F749" s="247" t="s">
        <v>773</v>
      </c>
      <c r="G749" s="245"/>
      <c r="H749" s="248">
        <v>2.7599999999999998</v>
      </c>
      <c r="I749" s="249"/>
      <c r="J749" s="245"/>
      <c r="K749" s="245"/>
      <c r="L749" s="250"/>
      <c r="M749" s="251"/>
      <c r="N749" s="252"/>
      <c r="O749" s="252"/>
      <c r="P749" s="252"/>
      <c r="Q749" s="252"/>
      <c r="R749" s="252"/>
      <c r="S749" s="252"/>
      <c r="T749" s="253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4" t="s">
        <v>166</v>
      </c>
      <c r="AU749" s="254" t="s">
        <v>81</v>
      </c>
      <c r="AV749" s="14" t="s">
        <v>81</v>
      </c>
      <c r="AW749" s="14" t="s">
        <v>33</v>
      </c>
      <c r="AX749" s="14" t="s">
        <v>72</v>
      </c>
      <c r="AY749" s="254" t="s">
        <v>154</v>
      </c>
    </row>
    <row r="750" s="13" customFormat="1">
      <c r="A750" s="13"/>
      <c r="B750" s="233"/>
      <c r="C750" s="234"/>
      <c r="D750" s="235" t="s">
        <v>166</v>
      </c>
      <c r="E750" s="236" t="s">
        <v>19</v>
      </c>
      <c r="F750" s="237" t="s">
        <v>614</v>
      </c>
      <c r="G750" s="234"/>
      <c r="H750" s="236" t="s">
        <v>19</v>
      </c>
      <c r="I750" s="238"/>
      <c r="J750" s="234"/>
      <c r="K750" s="234"/>
      <c r="L750" s="239"/>
      <c r="M750" s="240"/>
      <c r="N750" s="241"/>
      <c r="O750" s="241"/>
      <c r="P750" s="241"/>
      <c r="Q750" s="241"/>
      <c r="R750" s="241"/>
      <c r="S750" s="241"/>
      <c r="T750" s="242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3" t="s">
        <v>166</v>
      </c>
      <c r="AU750" s="243" t="s">
        <v>81</v>
      </c>
      <c r="AV750" s="13" t="s">
        <v>79</v>
      </c>
      <c r="AW750" s="13" t="s">
        <v>33</v>
      </c>
      <c r="AX750" s="13" t="s">
        <v>72</v>
      </c>
      <c r="AY750" s="243" t="s">
        <v>154</v>
      </c>
    </row>
    <row r="751" s="14" customFormat="1">
      <c r="A751" s="14"/>
      <c r="B751" s="244"/>
      <c r="C751" s="245"/>
      <c r="D751" s="235" t="s">
        <v>166</v>
      </c>
      <c r="E751" s="246" t="s">
        <v>19</v>
      </c>
      <c r="F751" s="247" t="s">
        <v>774</v>
      </c>
      <c r="G751" s="245"/>
      <c r="H751" s="248">
        <v>4.6260000000000003</v>
      </c>
      <c r="I751" s="249"/>
      <c r="J751" s="245"/>
      <c r="K751" s="245"/>
      <c r="L751" s="250"/>
      <c r="M751" s="251"/>
      <c r="N751" s="252"/>
      <c r="O751" s="252"/>
      <c r="P751" s="252"/>
      <c r="Q751" s="252"/>
      <c r="R751" s="252"/>
      <c r="S751" s="252"/>
      <c r="T751" s="253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4" t="s">
        <v>166</v>
      </c>
      <c r="AU751" s="254" t="s">
        <v>81</v>
      </c>
      <c r="AV751" s="14" t="s">
        <v>81</v>
      </c>
      <c r="AW751" s="14" t="s">
        <v>33</v>
      </c>
      <c r="AX751" s="14" t="s">
        <v>72</v>
      </c>
      <c r="AY751" s="254" t="s">
        <v>154</v>
      </c>
    </row>
    <row r="752" s="14" customFormat="1">
      <c r="A752" s="14"/>
      <c r="B752" s="244"/>
      <c r="C752" s="245"/>
      <c r="D752" s="235" t="s">
        <v>166</v>
      </c>
      <c r="E752" s="246" t="s">
        <v>19</v>
      </c>
      <c r="F752" s="247" t="s">
        <v>775</v>
      </c>
      <c r="G752" s="245"/>
      <c r="H752" s="248">
        <v>5.5999999999999996</v>
      </c>
      <c r="I752" s="249"/>
      <c r="J752" s="245"/>
      <c r="K752" s="245"/>
      <c r="L752" s="250"/>
      <c r="M752" s="251"/>
      <c r="N752" s="252"/>
      <c r="O752" s="252"/>
      <c r="P752" s="252"/>
      <c r="Q752" s="252"/>
      <c r="R752" s="252"/>
      <c r="S752" s="252"/>
      <c r="T752" s="253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4" t="s">
        <v>166</v>
      </c>
      <c r="AU752" s="254" t="s">
        <v>81</v>
      </c>
      <c r="AV752" s="14" t="s">
        <v>81</v>
      </c>
      <c r="AW752" s="14" t="s">
        <v>33</v>
      </c>
      <c r="AX752" s="14" t="s">
        <v>72</v>
      </c>
      <c r="AY752" s="254" t="s">
        <v>154</v>
      </c>
    </row>
    <row r="753" s="13" customFormat="1">
      <c r="A753" s="13"/>
      <c r="B753" s="233"/>
      <c r="C753" s="234"/>
      <c r="D753" s="235" t="s">
        <v>166</v>
      </c>
      <c r="E753" s="236" t="s">
        <v>19</v>
      </c>
      <c r="F753" s="237" t="s">
        <v>776</v>
      </c>
      <c r="G753" s="234"/>
      <c r="H753" s="236" t="s">
        <v>19</v>
      </c>
      <c r="I753" s="238"/>
      <c r="J753" s="234"/>
      <c r="K753" s="234"/>
      <c r="L753" s="239"/>
      <c r="M753" s="240"/>
      <c r="N753" s="241"/>
      <c r="O753" s="241"/>
      <c r="P753" s="241"/>
      <c r="Q753" s="241"/>
      <c r="R753" s="241"/>
      <c r="S753" s="241"/>
      <c r="T753" s="242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3" t="s">
        <v>166</v>
      </c>
      <c r="AU753" s="243" t="s">
        <v>81</v>
      </c>
      <c r="AV753" s="13" t="s">
        <v>79</v>
      </c>
      <c r="AW753" s="13" t="s">
        <v>33</v>
      </c>
      <c r="AX753" s="13" t="s">
        <v>72</v>
      </c>
      <c r="AY753" s="243" t="s">
        <v>154</v>
      </c>
    </row>
    <row r="754" s="14" customFormat="1">
      <c r="A754" s="14"/>
      <c r="B754" s="244"/>
      <c r="C754" s="245"/>
      <c r="D754" s="235" t="s">
        <v>166</v>
      </c>
      <c r="E754" s="246" t="s">
        <v>19</v>
      </c>
      <c r="F754" s="247" t="s">
        <v>777</v>
      </c>
      <c r="G754" s="245"/>
      <c r="H754" s="248">
        <v>5.1799999999999997</v>
      </c>
      <c r="I754" s="249"/>
      <c r="J754" s="245"/>
      <c r="K754" s="245"/>
      <c r="L754" s="250"/>
      <c r="M754" s="251"/>
      <c r="N754" s="252"/>
      <c r="O754" s="252"/>
      <c r="P754" s="252"/>
      <c r="Q754" s="252"/>
      <c r="R754" s="252"/>
      <c r="S754" s="252"/>
      <c r="T754" s="253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4" t="s">
        <v>166</v>
      </c>
      <c r="AU754" s="254" t="s">
        <v>81</v>
      </c>
      <c r="AV754" s="14" t="s">
        <v>81</v>
      </c>
      <c r="AW754" s="14" t="s">
        <v>33</v>
      </c>
      <c r="AX754" s="14" t="s">
        <v>72</v>
      </c>
      <c r="AY754" s="254" t="s">
        <v>154</v>
      </c>
    </row>
    <row r="755" s="13" customFormat="1">
      <c r="A755" s="13"/>
      <c r="B755" s="233"/>
      <c r="C755" s="234"/>
      <c r="D755" s="235" t="s">
        <v>166</v>
      </c>
      <c r="E755" s="236" t="s">
        <v>19</v>
      </c>
      <c r="F755" s="237" t="s">
        <v>778</v>
      </c>
      <c r="G755" s="234"/>
      <c r="H755" s="236" t="s">
        <v>19</v>
      </c>
      <c r="I755" s="238"/>
      <c r="J755" s="234"/>
      <c r="K755" s="234"/>
      <c r="L755" s="239"/>
      <c r="M755" s="240"/>
      <c r="N755" s="241"/>
      <c r="O755" s="241"/>
      <c r="P755" s="241"/>
      <c r="Q755" s="241"/>
      <c r="R755" s="241"/>
      <c r="S755" s="241"/>
      <c r="T755" s="242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3" t="s">
        <v>166</v>
      </c>
      <c r="AU755" s="243" t="s">
        <v>81</v>
      </c>
      <c r="AV755" s="13" t="s">
        <v>79</v>
      </c>
      <c r="AW755" s="13" t="s">
        <v>33</v>
      </c>
      <c r="AX755" s="13" t="s">
        <v>72</v>
      </c>
      <c r="AY755" s="243" t="s">
        <v>154</v>
      </c>
    </row>
    <row r="756" s="13" customFormat="1">
      <c r="A756" s="13"/>
      <c r="B756" s="233"/>
      <c r="C756" s="234"/>
      <c r="D756" s="235" t="s">
        <v>166</v>
      </c>
      <c r="E756" s="236" t="s">
        <v>19</v>
      </c>
      <c r="F756" s="237" t="s">
        <v>779</v>
      </c>
      <c r="G756" s="234"/>
      <c r="H756" s="236" t="s">
        <v>19</v>
      </c>
      <c r="I756" s="238"/>
      <c r="J756" s="234"/>
      <c r="K756" s="234"/>
      <c r="L756" s="239"/>
      <c r="M756" s="240"/>
      <c r="N756" s="241"/>
      <c r="O756" s="241"/>
      <c r="P756" s="241"/>
      <c r="Q756" s="241"/>
      <c r="R756" s="241"/>
      <c r="S756" s="241"/>
      <c r="T756" s="242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3" t="s">
        <v>166</v>
      </c>
      <c r="AU756" s="243" t="s">
        <v>81</v>
      </c>
      <c r="AV756" s="13" t="s">
        <v>79</v>
      </c>
      <c r="AW756" s="13" t="s">
        <v>33</v>
      </c>
      <c r="AX756" s="13" t="s">
        <v>72</v>
      </c>
      <c r="AY756" s="243" t="s">
        <v>154</v>
      </c>
    </row>
    <row r="757" s="14" customFormat="1">
      <c r="A757" s="14"/>
      <c r="B757" s="244"/>
      <c r="C757" s="245"/>
      <c r="D757" s="235" t="s">
        <v>166</v>
      </c>
      <c r="E757" s="246" t="s">
        <v>19</v>
      </c>
      <c r="F757" s="247" t="s">
        <v>780</v>
      </c>
      <c r="G757" s="245"/>
      <c r="H757" s="248">
        <v>2.7999999999999998</v>
      </c>
      <c r="I757" s="249"/>
      <c r="J757" s="245"/>
      <c r="K757" s="245"/>
      <c r="L757" s="250"/>
      <c r="M757" s="251"/>
      <c r="N757" s="252"/>
      <c r="O757" s="252"/>
      <c r="P757" s="252"/>
      <c r="Q757" s="252"/>
      <c r="R757" s="252"/>
      <c r="S757" s="252"/>
      <c r="T757" s="253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4" t="s">
        <v>166</v>
      </c>
      <c r="AU757" s="254" t="s">
        <v>81</v>
      </c>
      <c r="AV757" s="14" t="s">
        <v>81</v>
      </c>
      <c r="AW757" s="14" t="s">
        <v>33</v>
      </c>
      <c r="AX757" s="14" t="s">
        <v>72</v>
      </c>
      <c r="AY757" s="254" t="s">
        <v>154</v>
      </c>
    </row>
    <row r="758" s="13" customFormat="1">
      <c r="A758" s="13"/>
      <c r="B758" s="233"/>
      <c r="C758" s="234"/>
      <c r="D758" s="235" t="s">
        <v>166</v>
      </c>
      <c r="E758" s="236" t="s">
        <v>19</v>
      </c>
      <c r="F758" s="237" t="s">
        <v>781</v>
      </c>
      <c r="G758" s="234"/>
      <c r="H758" s="236" t="s">
        <v>19</v>
      </c>
      <c r="I758" s="238"/>
      <c r="J758" s="234"/>
      <c r="K758" s="234"/>
      <c r="L758" s="239"/>
      <c r="M758" s="240"/>
      <c r="N758" s="241"/>
      <c r="O758" s="241"/>
      <c r="P758" s="241"/>
      <c r="Q758" s="241"/>
      <c r="R758" s="241"/>
      <c r="S758" s="241"/>
      <c r="T758" s="242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3" t="s">
        <v>166</v>
      </c>
      <c r="AU758" s="243" t="s">
        <v>81</v>
      </c>
      <c r="AV758" s="13" t="s">
        <v>79</v>
      </c>
      <c r="AW758" s="13" t="s">
        <v>33</v>
      </c>
      <c r="AX758" s="13" t="s">
        <v>72</v>
      </c>
      <c r="AY758" s="243" t="s">
        <v>154</v>
      </c>
    </row>
    <row r="759" s="14" customFormat="1">
      <c r="A759" s="14"/>
      <c r="B759" s="244"/>
      <c r="C759" s="245"/>
      <c r="D759" s="235" t="s">
        <v>166</v>
      </c>
      <c r="E759" s="246" t="s">
        <v>19</v>
      </c>
      <c r="F759" s="247" t="s">
        <v>780</v>
      </c>
      <c r="G759" s="245"/>
      <c r="H759" s="248">
        <v>2.7999999999999998</v>
      </c>
      <c r="I759" s="249"/>
      <c r="J759" s="245"/>
      <c r="K759" s="245"/>
      <c r="L759" s="250"/>
      <c r="M759" s="251"/>
      <c r="N759" s="252"/>
      <c r="O759" s="252"/>
      <c r="P759" s="252"/>
      <c r="Q759" s="252"/>
      <c r="R759" s="252"/>
      <c r="S759" s="252"/>
      <c r="T759" s="253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4" t="s">
        <v>166</v>
      </c>
      <c r="AU759" s="254" t="s">
        <v>81</v>
      </c>
      <c r="AV759" s="14" t="s">
        <v>81</v>
      </c>
      <c r="AW759" s="14" t="s">
        <v>33</v>
      </c>
      <c r="AX759" s="14" t="s">
        <v>72</v>
      </c>
      <c r="AY759" s="254" t="s">
        <v>154</v>
      </c>
    </row>
    <row r="760" s="15" customFormat="1">
      <c r="A760" s="15"/>
      <c r="B760" s="255"/>
      <c r="C760" s="256"/>
      <c r="D760" s="235" t="s">
        <v>166</v>
      </c>
      <c r="E760" s="257" t="s">
        <v>19</v>
      </c>
      <c r="F760" s="258" t="s">
        <v>181</v>
      </c>
      <c r="G760" s="256"/>
      <c r="H760" s="259">
        <v>26.725999999999999</v>
      </c>
      <c r="I760" s="260"/>
      <c r="J760" s="256"/>
      <c r="K760" s="256"/>
      <c r="L760" s="261"/>
      <c r="M760" s="262"/>
      <c r="N760" s="263"/>
      <c r="O760" s="263"/>
      <c r="P760" s="263"/>
      <c r="Q760" s="263"/>
      <c r="R760" s="263"/>
      <c r="S760" s="263"/>
      <c r="T760" s="264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65" t="s">
        <v>166</v>
      </c>
      <c r="AU760" s="265" t="s">
        <v>81</v>
      </c>
      <c r="AV760" s="15" t="s">
        <v>162</v>
      </c>
      <c r="AW760" s="15" t="s">
        <v>33</v>
      </c>
      <c r="AX760" s="15" t="s">
        <v>79</v>
      </c>
      <c r="AY760" s="265" t="s">
        <v>154</v>
      </c>
    </row>
    <row r="761" s="12" customFormat="1" ht="22.8" customHeight="1">
      <c r="A761" s="12"/>
      <c r="B761" s="199"/>
      <c r="C761" s="200"/>
      <c r="D761" s="201" t="s">
        <v>71</v>
      </c>
      <c r="E761" s="213" t="s">
        <v>782</v>
      </c>
      <c r="F761" s="213" t="s">
        <v>783</v>
      </c>
      <c r="G761" s="200"/>
      <c r="H761" s="200"/>
      <c r="I761" s="203"/>
      <c r="J761" s="214">
        <f>BK761</f>
        <v>0</v>
      </c>
      <c r="K761" s="200"/>
      <c r="L761" s="205"/>
      <c r="M761" s="206"/>
      <c r="N761" s="207"/>
      <c r="O761" s="207"/>
      <c r="P761" s="208">
        <f>SUM(P762:P796)</f>
        <v>0</v>
      </c>
      <c r="Q761" s="207"/>
      <c r="R761" s="208">
        <f>SUM(R762:R796)</f>
        <v>0</v>
      </c>
      <c r="S761" s="207"/>
      <c r="T761" s="209">
        <f>SUM(T762:T796)</f>
        <v>0</v>
      </c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R761" s="210" t="s">
        <v>79</v>
      </c>
      <c r="AT761" s="211" t="s">
        <v>71</v>
      </c>
      <c r="AU761" s="211" t="s">
        <v>79</v>
      </c>
      <c r="AY761" s="210" t="s">
        <v>154</v>
      </c>
      <c r="BK761" s="212">
        <f>SUM(BK762:BK796)</f>
        <v>0</v>
      </c>
    </row>
    <row r="762" s="2" customFormat="1" ht="16.5" customHeight="1">
      <c r="A762" s="41"/>
      <c r="B762" s="42"/>
      <c r="C762" s="215" t="s">
        <v>784</v>
      </c>
      <c r="D762" s="215" t="s">
        <v>157</v>
      </c>
      <c r="E762" s="216" t="s">
        <v>785</v>
      </c>
      <c r="F762" s="217" t="s">
        <v>786</v>
      </c>
      <c r="G762" s="218" t="s">
        <v>209</v>
      </c>
      <c r="H762" s="219">
        <v>57.155000000000001</v>
      </c>
      <c r="I762" s="220"/>
      <c r="J762" s="221">
        <f>ROUND(I762*H762,2)</f>
        <v>0</v>
      </c>
      <c r="K762" s="217" t="s">
        <v>787</v>
      </c>
      <c r="L762" s="47"/>
      <c r="M762" s="222" t="s">
        <v>19</v>
      </c>
      <c r="N762" s="223" t="s">
        <v>43</v>
      </c>
      <c r="O762" s="87"/>
      <c r="P762" s="224">
        <f>O762*H762</f>
        <v>0</v>
      </c>
      <c r="Q762" s="224">
        <v>0</v>
      </c>
      <c r="R762" s="224">
        <f>Q762*H762</f>
        <v>0</v>
      </c>
      <c r="S762" s="224">
        <v>0</v>
      </c>
      <c r="T762" s="225">
        <f>S762*H762</f>
        <v>0</v>
      </c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R762" s="226" t="s">
        <v>162</v>
      </c>
      <c r="AT762" s="226" t="s">
        <v>157</v>
      </c>
      <c r="AU762" s="226" t="s">
        <v>81</v>
      </c>
      <c r="AY762" s="20" t="s">
        <v>154</v>
      </c>
      <c r="BE762" s="227">
        <f>IF(N762="základní",J762,0)</f>
        <v>0</v>
      </c>
      <c r="BF762" s="227">
        <f>IF(N762="snížená",J762,0)</f>
        <v>0</v>
      </c>
      <c r="BG762" s="227">
        <f>IF(N762="zákl. přenesená",J762,0)</f>
        <v>0</v>
      </c>
      <c r="BH762" s="227">
        <f>IF(N762="sníž. přenesená",J762,0)</f>
        <v>0</v>
      </c>
      <c r="BI762" s="227">
        <f>IF(N762="nulová",J762,0)</f>
        <v>0</v>
      </c>
      <c r="BJ762" s="20" t="s">
        <v>79</v>
      </c>
      <c r="BK762" s="227">
        <f>ROUND(I762*H762,2)</f>
        <v>0</v>
      </c>
      <c r="BL762" s="20" t="s">
        <v>162</v>
      </c>
      <c r="BM762" s="226" t="s">
        <v>788</v>
      </c>
    </row>
    <row r="763" s="2" customFormat="1">
      <c r="A763" s="41"/>
      <c r="B763" s="42"/>
      <c r="C763" s="43"/>
      <c r="D763" s="228" t="s">
        <v>164</v>
      </c>
      <c r="E763" s="43"/>
      <c r="F763" s="229" t="s">
        <v>789</v>
      </c>
      <c r="G763" s="43"/>
      <c r="H763" s="43"/>
      <c r="I763" s="230"/>
      <c r="J763" s="43"/>
      <c r="K763" s="43"/>
      <c r="L763" s="47"/>
      <c r="M763" s="231"/>
      <c r="N763" s="232"/>
      <c r="O763" s="87"/>
      <c r="P763" s="87"/>
      <c r="Q763" s="87"/>
      <c r="R763" s="87"/>
      <c r="S763" s="87"/>
      <c r="T763" s="88"/>
      <c r="U763" s="41"/>
      <c r="V763" s="41"/>
      <c r="W763" s="41"/>
      <c r="X763" s="41"/>
      <c r="Y763" s="41"/>
      <c r="Z763" s="41"/>
      <c r="AA763" s="41"/>
      <c r="AB763" s="41"/>
      <c r="AC763" s="41"/>
      <c r="AD763" s="41"/>
      <c r="AE763" s="41"/>
      <c r="AT763" s="20" t="s">
        <v>164</v>
      </c>
      <c r="AU763" s="20" t="s">
        <v>81</v>
      </c>
    </row>
    <row r="764" s="2" customFormat="1" ht="24.15" customHeight="1">
      <c r="A764" s="41"/>
      <c r="B764" s="42"/>
      <c r="C764" s="215" t="s">
        <v>790</v>
      </c>
      <c r="D764" s="215" t="s">
        <v>157</v>
      </c>
      <c r="E764" s="216" t="s">
        <v>791</v>
      </c>
      <c r="F764" s="217" t="s">
        <v>792</v>
      </c>
      <c r="G764" s="218" t="s">
        <v>209</v>
      </c>
      <c r="H764" s="219">
        <v>51.155000000000001</v>
      </c>
      <c r="I764" s="220"/>
      <c r="J764" s="221">
        <f>ROUND(I764*H764,2)</f>
        <v>0</v>
      </c>
      <c r="K764" s="217" t="s">
        <v>161</v>
      </c>
      <c r="L764" s="47"/>
      <c r="M764" s="222" t="s">
        <v>19</v>
      </c>
      <c r="N764" s="223" t="s">
        <v>43</v>
      </c>
      <c r="O764" s="87"/>
      <c r="P764" s="224">
        <f>O764*H764</f>
        <v>0</v>
      </c>
      <c r="Q764" s="224">
        <v>0</v>
      </c>
      <c r="R764" s="224">
        <f>Q764*H764</f>
        <v>0</v>
      </c>
      <c r="S764" s="224">
        <v>0</v>
      </c>
      <c r="T764" s="225">
        <f>S764*H764</f>
        <v>0</v>
      </c>
      <c r="U764" s="41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R764" s="226" t="s">
        <v>162</v>
      </c>
      <c r="AT764" s="226" t="s">
        <v>157</v>
      </c>
      <c r="AU764" s="226" t="s">
        <v>81</v>
      </c>
      <c r="AY764" s="20" t="s">
        <v>154</v>
      </c>
      <c r="BE764" s="227">
        <f>IF(N764="základní",J764,0)</f>
        <v>0</v>
      </c>
      <c r="BF764" s="227">
        <f>IF(N764="snížená",J764,0)</f>
        <v>0</v>
      </c>
      <c r="BG764" s="227">
        <f>IF(N764="zákl. přenesená",J764,0)</f>
        <v>0</v>
      </c>
      <c r="BH764" s="227">
        <f>IF(N764="sníž. přenesená",J764,0)</f>
        <v>0</v>
      </c>
      <c r="BI764" s="227">
        <f>IF(N764="nulová",J764,0)</f>
        <v>0</v>
      </c>
      <c r="BJ764" s="20" t="s">
        <v>79</v>
      </c>
      <c r="BK764" s="227">
        <f>ROUND(I764*H764,2)</f>
        <v>0</v>
      </c>
      <c r="BL764" s="20" t="s">
        <v>162</v>
      </c>
      <c r="BM764" s="226" t="s">
        <v>793</v>
      </c>
    </row>
    <row r="765" s="2" customFormat="1">
      <c r="A765" s="41"/>
      <c r="B765" s="42"/>
      <c r="C765" s="43"/>
      <c r="D765" s="228" t="s">
        <v>164</v>
      </c>
      <c r="E765" s="43"/>
      <c r="F765" s="229" t="s">
        <v>794</v>
      </c>
      <c r="G765" s="43"/>
      <c r="H765" s="43"/>
      <c r="I765" s="230"/>
      <c r="J765" s="43"/>
      <c r="K765" s="43"/>
      <c r="L765" s="47"/>
      <c r="M765" s="231"/>
      <c r="N765" s="232"/>
      <c r="O765" s="87"/>
      <c r="P765" s="87"/>
      <c r="Q765" s="87"/>
      <c r="R765" s="87"/>
      <c r="S765" s="87"/>
      <c r="T765" s="88"/>
      <c r="U765" s="41"/>
      <c r="V765" s="41"/>
      <c r="W765" s="41"/>
      <c r="X765" s="41"/>
      <c r="Y765" s="41"/>
      <c r="Z765" s="41"/>
      <c r="AA765" s="41"/>
      <c r="AB765" s="41"/>
      <c r="AC765" s="41"/>
      <c r="AD765" s="41"/>
      <c r="AE765" s="41"/>
      <c r="AT765" s="20" t="s">
        <v>164</v>
      </c>
      <c r="AU765" s="20" t="s">
        <v>81</v>
      </c>
    </row>
    <row r="766" s="13" customFormat="1">
      <c r="A766" s="13"/>
      <c r="B766" s="233"/>
      <c r="C766" s="234"/>
      <c r="D766" s="235" t="s">
        <v>166</v>
      </c>
      <c r="E766" s="236" t="s">
        <v>19</v>
      </c>
      <c r="F766" s="237" t="s">
        <v>795</v>
      </c>
      <c r="G766" s="234"/>
      <c r="H766" s="236" t="s">
        <v>19</v>
      </c>
      <c r="I766" s="238"/>
      <c r="J766" s="234"/>
      <c r="K766" s="234"/>
      <c r="L766" s="239"/>
      <c r="M766" s="240"/>
      <c r="N766" s="241"/>
      <c r="O766" s="241"/>
      <c r="P766" s="241"/>
      <c r="Q766" s="241"/>
      <c r="R766" s="241"/>
      <c r="S766" s="241"/>
      <c r="T766" s="242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3" t="s">
        <v>166</v>
      </c>
      <c r="AU766" s="243" t="s">
        <v>81</v>
      </c>
      <c r="AV766" s="13" t="s">
        <v>79</v>
      </c>
      <c r="AW766" s="13" t="s">
        <v>33</v>
      </c>
      <c r="AX766" s="13" t="s">
        <v>72</v>
      </c>
      <c r="AY766" s="243" t="s">
        <v>154</v>
      </c>
    </row>
    <row r="767" s="14" customFormat="1">
      <c r="A767" s="14"/>
      <c r="B767" s="244"/>
      <c r="C767" s="245"/>
      <c r="D767" s="235" t="s">
        <v>166</v>
      </c>
      <c r="E767" s="246" t="s">
        <v>19</v>
      </c>
      <c r="F767" s="247" t="s">
        <v>796</v>
      </c>
      <c r="G767" s="245"/>
      <c r="H767" s="248">
        <v>48.454999999999998</v>
      </c>
      <c r="I767" s="249"/>
      <c r="J767" s="245"/>
      <c r="K767" s="245"/>
      <c r="L767" s="250"/>
      <c r="M767" s="251"/>
      <c r="N767" s="252"/>
      <c r="O767" s="252"/>
      <c r="P767" s="252"/>
      <c r="Q767" s="252"/>
      <c r="R767" s="252"/>
      <c r="S767" s="252"/>
      <c r="T767" s="253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4" t="s">
        <v>166</v>
      </c>
      <c r="AU767" s="254" t="s">
        <v>81</v>
      </c>
      <c r="AV767" s="14" t="s">
        <v>81</v>
      </c>
      <c r="AW767" s="14" t="s">
        <v>33</v>
      </c>
      <c r="AX767" s="14" t="s">
        <v>72</v>
      </c>
      <c r="AY767" s="254" t="s">
        <v>154</v>
      </c>
    </row>
    <row r="768" s="13" customFormat="1">
      <c r="A768" s="13"/>
      <c r="B768" s="233"/>
      <c r="C768" s="234"/>
      <c r="D768" s="235" t="s">
        <v>166</v>
      </c>
      <c r="E768" s="236" t="s">
        <v>19</v>
      </c>
      <c r="F768" s="237" t="s">
        <v>797</v>
      </c>
      <c r="G768" s="234"/>
      <c r="H768" s="236" t="s">
        <v>19</v>
      </c>
      <c r="I768" s="238"/>
      <c r="J768" s="234"/>
      <c r="K768" s="234"/>
      <c r="L768" s="239"/>
      <c r="M768" s="240"/>
      <c r="N768" s="241"/>
      <c r="O768" s="241"/>
      <c r="P768" s="241"/>
      <c r="Q768" s="241"/>
      <c r="R768" s="241"/>
      <c r="S768" s="241"/>
      <c r="T768" s="242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3" t="s">
        <v>166</v>
      </c>
      <c r="AU768" s="243" t="s">
        <v>81</v>
      </c>
      <c r="AV768" s="13" t="s">
        <v>79</v>
      </c>
      <c r="AW768" s="13" t="s">
        <v>33</v>
      </c>
      <c r="AX768" s="13" t="s">
        <v>72</v>
      </c>
      <c r="AY768" s="243" t="s">
        <v>154</v>
      </c>
    </row>
    <row r="769" s="14" customFormat="1">
      <c r="A769" s="14"/>
      <c r="B769" s="244"/>
      <c r="C769" s="245"/>
      <c r="D769" s="235" t="s">
        <v>166</v>
      </c>
      <c r="E769" s="246" t="s">
        <v>19</v>
      </c>
      <c r="F769" s="247" t="s">
        <v>798</v>
      </c>
      <c r="G769" s="245"/>
      <c r="H769" s="248">
        <v>2.7000000000000002</v>
      </c>
      <c r="I769" s="249"/>
      <c r="J769" s="245"/>
      <c r="K769" s="245"/>
      <c r="L769" s="250"/>
      <c r="M769" s="251"/>
      <c r="N769" s="252"/>
      <c r="O769" s="252"/>
      <c r="P769" s="252"/>
      <c r="Q769" s="252"/>
      <c r="R769" s="252"/>
      <c r="S769" s="252"/>
      <c r="T769" s="253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4" t="s">
        <v>166</v>
      </c>
      <c r="AU769" s="254" t="s">
        <v>81</v>
      </c>
      <c r="AV769" s="14" t="s">
        <v>81</v>
      </c>
      <c r="AW769" s="14" t="s">
        <v>33</v>
      </c>
      <c r="AX769" s="14" t="s">
        <v>72</v>
      </c>
      <c r="AY769" s="254" t="s">
        <v>154</v>
      </c>
    </row>
    <row r="770" s="15" customFormat="1">
      <c r="A770" s="15"/>
      <c r="B770" s="255"/>
      <c r="C770" s="256"/>
      <c r="D770" s="235" t="s">
        <v>166</v>
      </c>
      <c r="E770" s="257" t="s">
        <v>19</v>
      </c>
      <c r="F770" s="258" t="s">
        <v>181</v>
      </c>
      <c r="G770" s="256"/>
      <c r="H770" s="259">
        <v>51.155000000000001</v>
      </c>
      <c r="I770" s="260"/>
      <c r="J770" s="256"/>
      <c r="K770" s="256"/>
      <c r="L770" s="261"/>
      <c r="M770" s="262"/>
      <c r="N770" s="263"/>
      <c r="O770" s="263"/>
      <c r="P770" s="263"/>
      <c r="Q770" s="263"/>
      <c r="R770" s="263"/>
      <c r="S770" s="263"/>
      <c r="T770" s="264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65" t="s">
        <v>166</v>
      </c>
      <c r="AU770" s="265" t="s">
        <v>81</v>
      </c>
      <c r="AV770" s="15" t="s">
        <v>162</v>
      </c>
      <c r="AW770" s="15" t="s">
        <v>33</v>
      </c>
      <c r="AX770" s="15" t="s">
        <v>79</v>
      </c>
      <c r="AY770" s="265" t="s">
        <v>154</v>
      </c>
    </row>
    <row r="771" s="2" customFormat="1" ht="21.75" customHeight="1">
      <c r="A771" s="41"/>
      <c r="B771" s="42"/>
      <c r="C771" s="215" t="s">
        <v>799</v>
      </c>
      <c r="D771" s="215" t="s">
        <v>157</v>
      </c>
      <c r="E771" s="216" t="s">
        <v>800</v>
      </c>
      <c r="F771" s="217" t="s">
        <v>801</v>
      </c>
      <c r="G771" s="218" t="s">
        <v>209</v>
      </c>
      <c r="H771" s="219">
        <v>57.155000000000001</v>
      </c>
      <c r="I771" s="220"/>
      <c r="J771" s="221">
        <f>ROUND(I771*H771,2)</f>
        <v>0</v>
      </c>
      <c r="K771" s="217" t="s">
        <v>161</v>
      </c>
      <c r="L771" s="47"/>
      <c r="M771" s="222" t="s">
        <v>19</v>
      </c>
      <c r="N771" s="223" t="s">
        <v>43</v>
      </c>
      <c r="O771" s="87"/>
      <c r="P771" s="224">
        <f>O771*H771</f>
        <v>0</v>
      </c>
      <c r="Q771" s="224">
        <v>0</v>
      </c>
      <c r="R771" s="224">
        <f>Q771*H771</f>
        <v>0</v>
      </c>
      <c r="S771" s="224">
        <v>0</v>
      </c>
      <c r="T771" s="225">
        <f>S771*H771</f>
        <v>0</v>
      </c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R771" s="226" t="s">
        <v>162</v>
      </c>
      <c r="AT771" s="226" t="s">
        <v>157</v>
      </c>
      <c r="AU771" s="226" t="s">
        <v>81</v>
      </c>
      <c r="AY771" s="20" t="s">
        <v>154</v>
      </c>
      <c r="BE771" s="227">
        <f>IF(N771="základní",J771,0)</f>
        <v>0</v>
      </c>
      <c r="BF771" s="227">
        <f>IF(N771="snížená",J771,0)</f>
        <v>0</v>
      </c>
      <c r="BG771" s="227">
        <f>IF(N771="zákl. přenesená",J771,0)</f>
        <v>0</v>
      </c>
      <c r="BH771" s="227">
        <f>IF(N771="sníž. přenesená",J771,0)</f>
        <v>0</v>
      </c>
      <c r="BI771" s="227">
        <f>IF(N771="nulová",J771,0)</f>
        <v>0</v>
      </c>
      <c r="BJ771" s="20" t="s">
        <v>79</v>
      </c>
      <c r="BK771" s="227">
        <f>ROUND(I771*H771,2)</f>
        <v>0</v>
      </c>
      <c r="BL771" s="20" t="s">
        <v>162</v>
      </c>
      <c r="BM771" s="226" t="s">
        <v>802</v>
      </c>
    </row>
    <row r="772" s="2" customFormat="1">
      <c r="A772" s="41"/>
      <c r="B772" s="42"/>
      <c r="C772" s="43"/>
      <c r="D772" s="228" t="s">
        <v>164</v>
      </c>
      <c r="E772" s="43"/>
      <c r="F772" s="229" t="s">
        <v>803</v>
      </c>
      <c r="G772" s="43"/>
      <c r="H772" s="43"/>
      <c r="I772" s="230"/>
      <c r="J772" s="43"/>
      <c r="K772" s="43"/>
      <c r="L772" s="47"/>
      <c r="M772" s="231"/>
      <c r="N772" s="232"/>
      <c r="O772" s="87"/>
      <c r="P772" s="87"/>
      <c r="Q772" s="87"/>
      <c r="R772" s="87"/>
      <c r="S772" s="87"/>
      <c r="T772" s="88"/>
      <c r="U772" s="41"/>
      <c r="V772" s="41"/>
      <c r="W772" s="41"/>
      <c r="X772" s="41"/>
      <c r="Y772" s="41"/>
      <c r="Z772" s="41"/>
      <c r="AA772" s="41"/>
      <c r="AB772" s="41"/>
      <c r="AC772" s="41"/>
      <c r="AD772" s="41"/>
      <c r="AE772" s="41"/>
      <c r="AT772" s="20" t="s">
        <v>164</v>
      </c>
      <c r="AU772" s="20" t="s">
        <v>81</v>
      </c>
    </row>
    <row r="773" s="13" customFormat="1">
      <c r="A773" s="13"/>
      <c r="B773" s="233"/>
      <c r="C773" s="234"/>
      <c r="D773" s="235" t="s">
        <v>166</v>
      </c>
      <c r="E773" s="236" t="s">
        <v>19</v>
      </c>
      <c r="F773" s="237" t="s">
        <v>804</v>
      </c>
      <c r="G773" s="234"/>
      <c r="H773" s="236" t="s">
        <v>19</v>
      </c>
      <c r="I773" s="238"/>
      <c r="J773" s="234"/>
      <c r="K773" s="234"/>
      <c r="L773" s="239"/>
      <c r="M773" s="240"/>
      <c r="N773" s="241"/>
      <c r="O773" s="241"/>
      <c r="P773" s="241"/>
      <c r="Q773" s="241"/>
      <c r="R773" s="241"/>
      <c r="S773" s="241"/>
      <c r="T773" s="242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3" t="s">
        <v>166</v>
      </c>
      <c r="AU773" s="243" t="s">
        <v>81</v>
      </c>
      <c r="AV773" s="13" t="s">
        <v>79</v>
      </c>
      <c r="AW773" s="13" t="s">
        <v>33</v>
      </c>
      <c r="AX773" s="13" t="s">
        <v>72</v>
      </c>
      <c r="AY773" s="243" t="s">
        <v>154</v>
      </c>
    </row>
    <row r="774" s="14" customFormat="1">
      <c r="A774" s="14"/>
      <c r="B774" s="244"/>
      <c r="C774" s="245"/>
      <c r="D774" s="235" t="s">
        <v>166</v>
      </c>
      <c r="E774" s="246" t="s">
        <v>19</v>
      </c>
      <c r="F774" s="247" t="s">
        <v>805</v>
      </c>
      <c r="G774" s="245"/>
      <c r="H774" s="248">
        <v>51.155000000000001</v>
      </c>
      <c r="I774" s="249"/>
      <c r="J774" s="245"/>
      <c r="K774" s="245"/>
      <c r="L774" s="250"/>
      <c r="M774" s="251"/>
      <c r="N774" s="252"/>
      <c r="O774" s="252"/>
      <c r="P774" s="252"/>
      <c r="Q774" s="252"/>
      <c r="R774" s="252"/>
      <c r="S774" s="252"/>
      <c r="T774" s="253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4" t="s">
        <v>166</v>
      </c>
      <c r="AU774" s="254" t="s">
        <v>81</v>
      </c>
      <c r="AV774" s="14" t="s">
        <v>81</v>
      </c>
      <c r="AW774" s="14" t="s">
        <v>33</v>
      </c>
      <c r="AX774" s="14" t="s">
        <v>72</v>
      </c>
      <c r="AY774" s="254" t="s">
        <v>154</v>
      </c>
    </row>
    <row r="775" s="13" customFormat="1">
      <c r="A775" s="13"/>
      <c r="B775" s="233"/>
      <c r="C775" s="234"/>
      <c r="D775" s="235" t="s">
        <v>166</v>
      </c>
      <c r="E775" s="236" t="s">
        <v>19</v>
      </c>
      <c r="F775" s="237" t="s">
        <v>806</v>
      </c>
      <c r="G775" s="234"/>
      <c r="H775" s="236" t="s">
        <v>19</v>
      </c>
      <c r="I775" s="238"/>
      <c r="J775" s="234"/>
      <c r="K775" s="234"/>
      <c r="L775" s="239"/>
      <c r="M775" s="240"/>
      <c r="N775" s="241"/>
      <c r="O775" s="241"/>
      <c r="P775" s="241"/>
      <c r="Q775" s="241"/>
      <c r="R775" s="241"/>
      <c r="S775" s="241"/>
      <c r="T775" s="242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3" t="s">
        <v>166</v>
      </c>
      <c r="AU775" s="243" t="s">
        <v>81</v>
      </c>
      <c r="AV775" s="13" t="s">
        <v>79</v>
      </c>
      <c r="AW775" s="13" t="s">
        <v>33</v>
      </c>
      <c r="AX775" s="13" t="s">
        <v>72</v>
      </c>
      <c r="AY775" s="243" t="s">
        <v>154</v>
      </c>
    </row>
    <row r="776" s="14" customFormat="1">
      <c r="A776" s="14"/>
      <c r="B776" s="244"/>
      <c r="C776" s="245"/>
      <c r="D776" s="235" t="s">
        <v>166</v>
      </c>
      <c r="E776" s="246" t="s">
        <v>19</v>
      </c>
      <c r="F776" s="247" t="s">
        <v>196</v>
      </c>
      <c r="G776" s="245"/>
      <c r="H776" s="248">
        <v>6</v>
      </c>
      <c r="I776" s="249"/>
      <c r="J776" s="245"/>
      <c r="K776" s="245"/>
      <c r="L776" s="250"/>
      <c r="M776" s="251"/>
      <c r="N776" s="252"/>
      <c r="O776" s="252"/>
      <c r="P776" s="252"/>
      <c r="Q776" s="252"/>
      <c r="R776" s="252"/>
      <c r="S776" s="252"/>
      <c r="T776" s="253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4" t="s">
        <v>166</v>
      </c>
      <c r="AU776" s="254" t="s">
        <v>81</v>
      </c>
      <c r="AV776" s="14" t="s">
        <v>81</v>
      </c>
      <c r="AW776" s="14" t="s">
        <v>33</v>
      </c>
      <c r="AX776" s="14" t="s">
        <v>72</v>
      </c>
      <c r="AY776" s="254" t="s">
        <v>154</v>
      </c>
    </row>
    <row r="777" s="15" customFormat="1">
      <c r="A777" s="15"/>
      <c r="B777" s="255"/>
      <c r="C777" s="256"/>
      <c r="D777" s="235" t="s">
        <v>166</v>
      </c>
      <c r="E777" s="257" t="s">
        <v>19</v>
      </c>
      <c r="F777" s="258" t="s">
        <v>181</v>
      </c>
      <c r="G777" s="256"/>
      <c r="H777" s="259">
        <v>57.155000000000001</v>
      </c>
      <c r="I777" s="260"/>
      <c r="J777" s="256"/>
      <c r="K777" s="256"/>
      <c r="L777" s="261"/>
      <c r="M777" s="262"/>
      <c r="N777" s="263"/>
      <c r="O777" s="263"/>
      <c r="P777" s="263"/>
      <c r="Q777" s="263"/>
      <c r="R777" s="263"/>
      <c r="S777" s="263"/>
      <c r="T777" s="264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65" t="s">
        <v>166</v>
      </c>
      <c r="AU777" s="265" t="s">
        <v>81</v>
      </c>
      <c r="AV777" s="15" t="s">
        <v>162</v>
      </c>
      <c r="AW777" s="15" t="s">
        <v>33</v>
      </c>
      <c r="AX777" s="15" t="s">
        <v>79</v>
      </c>
      <c r="AY777" s="265" t="s">
        <v>154</v>
      </c>
    </row>
    <row r="778" s="2" customFormat="1" ht="24.15" customHeight="1">
      <c r="A778" s="41"/>
      <c r="B778" s="42"/>
      <c r="C778" s="215" t="s">
        <v>807</v>
      </c>
      <c r="D778" s="215" t="s">
        <v>157</v>
      </c>
      <c r="E778" s="216" t="s">
        <v>808</v>
      </c>
      <c r="F778" s="217" t="s">
        <v>809</v>
      </c>
      <c r="G778" s="218" t="s">
        <v>209</v>
      </c>
      <c r="H778" s="219">
        <v>1657.4949999999999</v>
      </c>
      <c r="I778" s="220"/>
      <c r="J778" s="221">
        <f>ROUND(I778*H778,2)</f>
        <v>0</v>
      </c>
      <c r="K778" s="217" t="s">
        <v>161</v>
      </c>
      <c r="L778" s="47"/>
      <c r="M778" s="222" t="s">
        <v>19</v>
      </c>
      <c r="N778" s="223" t="s">
        <v>43</v>
      </c>
      <c r="O778" s="87"/>
      <c r="P778" s="224">
        <f>O778*H778</f>
        <v>0</v>
      </c>
      <c r="Q778" s="224">
        <v>0</v>
      </c>
      <c r="R778" s="224">
        <f>Q778*H778</f>
        <v>0</v>
      </c>
      <c r="S778" s="224">
        <v>0</v>
      </c>
      <c r="T778" s="225">
        <f>S778*H778</f>
        <v>0</v>
      </c>
      <c r="U778" s="41"/>
      <c r="V778" s="41"/>
      <c r="W778" s="41"/>
      <c r="X778" s="41"/>
      <c r="Y778" s="41"/>
      <c r="Z778" s="41"/>
      <c r="AA778" s="41"/>
      <c r="AB778" s="41"/>
      <c r="AC778" s="41"/>
      <c r="AD778" s="41"/>
      <c r="AE778" s="41"/>
      <c r="AR778" s="226" t="s">
        <v>162</v>
      </c>
      <c r="AT778" s="226" t="s">
        <v>157</v>
      </c>
      <c r="AU778" s="226" t="s">
        <v>81</v>
      </c>
      <c r="AY778" s="20" t="s">
        <v>154</v>
      </c>
      <c r="BE778" s="227">
        <f>IF(N778="základní",J778,0)</f>
        <v>0</v>
      </c>
      <c r="BF778" s="227">
        <f>IF(N778="snížená",J778,0)</f>
        <v>0</v>
      </c>
      <c r="BG778" s="227">
        <f>IF(N778="zákl. přenesená",J778,0)</f>
        <v>0</v>
      </c>
      <c r="BH778" s="227">
        <f>IF(N778="sníž. přenesená",J778,0)</f>
        <v>0</v>
      </c>
      <c r="BI778" s="227">
        <f>IF(N778="nulová",J778,0)</f>
        <v>0</v>
      </c>
      <c r="BJ778" s="20" t="s">
        <v>79</v>
      </c>
      <c r="BK778" s="227">
        <f>ROUND(I778*H778,2)</f>
        <v>0</v>
      </c>
      <c r="BL778" s="20" t="s">
        <v>162</v>
      </c>
      <c r="BM778" s="226" t="s">
        <v>810</v>
      </c>
    </row>
    <row r="779" s="2" customFormat="1">
      <c r="A779" s="41"/>
      <c r="B779" s="42"/>
      <c r="C779" s="43"/>
      <c r="D779" s="228" t="s">
        <v>164</v>
      </c>
      <c r="E779" s="43"/>
      <c r="F779" s="229" t="s">
        <v>811</v>
      </c>
      <c r="G779" s="43"/>
      <c r="H779" s="43"/>
      <c r="I779" s="230"/>
      <c r="J779" s="43"/>
      <c r="K779" s="43"/>
      <c r="L779" s="47"/>
      <c r="M779" s="231"/>
      <c r="N779" s="232"/>
      <c r="O779" s="87"/>
      <c r="P779" s="87"/>
      <c r="Q779" s="87"/>
      <c r="R779" s="87"/>
      <c r="S779" s="87"/>
      <c r="T779" s="88"/>
      <c r="U779" s="41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T779" s="20" t="s">
        <v>164</v>
      </c>
      <c r="AU779" s="20" t="s">
        <v>81</v>
      </c>
    </row>
    <row r="780" s="14" customFormat="1">
      <c r="A780" s="14"/>
      <c r="B780" s="244"/>
      <c r="C780" s="245"/>
      <c r="D780" s="235" t="s">
        <v>166</v>
      </c>
      <c r="E780" s="246" t="s">
        <v>19</v>
      </c>
      <c r="F780" s="247" t="s">
        <v>812</v>
      </c>
      <c r="G780" s="245"/>
      <c r="H780" s="248">
        <v>1657.4949999999999</v>
      </c>
      <c r="I780" s="249"/>
      <c r="J780" s="245"/>
      <c r="K780" s="245"/>
      <c r="L780" s="250"/>
      <c r="M780" s="251"/>
      <c r="N780" s="252"/>
      <c r="O780" s="252"/>
      <c r="P780" s="252"/>
      <c r="Q780" s="252"/>
      <c r="R780" s="252"/>
      <c r="S780" s="252"/>
      <c r="T780" s="253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4" t="s">
        <v>166</v>
      </c>
      <c r="AU780" s="254" t="s">
        <v>81</v>
      </c>
      <c r="AV780" s="14" t="s">
        <v>81</v>
      </c>
      <c r="AW780" s="14" t="s">
        <v>33</v>
      </c>
      <c r="AX780" s="14" t="s">
        <v>79</v>
      </c>
      <c r="AY780" s="254" t="s">
        <v>154</v>
      </c>
    </row>
    <row r="781" s="2" customFormat="1" ht="16.5" customHeight="1">
      <c r="A781" s="41"/>
      <c r="B781" s="42"/>
      <c r="C781" s="215" t="s">
        <v>813</v>
      </c>
      <c r="D781" s="215" t="s">
        <v>157</v>
      </c>
      <c r="E781" s="216" t="s">
        <v>814</v>
      </c>
      <c r="F781" s="217" t="s">
        <v>815</v>
      </c>
      <c r="G781" s="218" t="s">
        <v>209</v>
      </c>
      <c r="H781" s="219">
        <v>0.90000000000000002</v>
      </c>
      <c r="I781" s="220"/>
      <c r="J781" s="221">
        <f>ROUND(I781*H781,2)</f>
        <v>0</v>
      </c>
      <c r="K781" s="217" t="s">
        <v>19</v>
      </c>
      <c r="L781" s="47"/>
      <c r="M781" s="222" t="s">
        <v>19</v>
      </c>
      <c r="N781" s="223" t="s">
        <v>43</v>
      </c>
      <c r="O781" s="87"/>
      <c r="P781" s="224">
        <f>O781*H781</f>
        <v>0</v>
      </c>
      <c r="Q781" s="224">
        <v>0</v>
      </c>
      <c r="R781" s="224">
        <f>Q781*H781</f>
        <v>0</v>
      </c>
      <c r="S781" s="224">
        <v>0</v>
      </c>
      <c r="T781" s="225">
        <f>S781*H781</f>
        <v>0</v>
      </c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R781" s="226" t="s">
        <v>162</v>
      </c>
      <c r="AT781" s="226" t="s">
        <v>157</v>
      </c>
      <c r="AU781" s="226" t="s">
        <v>81</v>
      </c>
      <c r="AY781" s="20" t="s">
        <v>154</v>
      </c>
      <c r="BE781" s="227">
        <f>IF(N781="základní",J781,0)</f>
        <v>0</v>
      </c>
      <c r="BF781" s="227">
        <f>IF(N781="snížená",J781,0)</f>
        <v>0</v>
      </c>
      <c r="BG781" s="227">
        <f>IF(N781="zákl. přenesená",J781,0)</f>
        <v>0</v>
      </c>
      <c r="BH781" s="227">
        <f>IF(N781="sníž. přenesená",J781,0)</f>
        <v>0</v>
      </c>
      <c r="BI781" s="227">
        <f>IF(N781="nulová",J781,0)</f>
        <v>0</v>
      </c>
      <c r="BJ781" s="20" t="s">
        <v>79</v>
      </c>
      <c r="BK781" s="227">
        <f>ROUND(I781*H781,2)</f>
        <v>0</v>
      </c>
      <c r="BL781" s="20" t="s">
        <v>162</v>
      </c>
      <c r="BM781" s="226" t="s">
        <v>816</v>
      </c>
    </row>
    <row r="782" s="13" customFormat="1">
      <c r="A782" s="13"/>
      <c r="B782" s="233"/>
      <c r="C782" s="234"/>
      <c r="D782" s="235" t="s">
        <v>166</v>
      </c>
      <c r="E782" s="236" t="s">
        <v>19</v>
      </c>
      <c r="F782" s="237" t="s">
        <v>817</v>
      </c>
      <c r="G782" s="234"/>
      <c r="H782" s="236" t="s">
        <v>19</v>
      </c>
      <c r="I782" s="238"/>
      <c r="J782" s="234"/>
      <c r="K782" s="234"/>
      <c r="L782" s="239"/>
      <c r="M782" s="240"/>
      <c r="N782" s="241"/>
      <c r="O782" s="241"/>
      <c r="P782" s="241"/>
      <c r="Q782" s="241"/>
      <c r="R782" s="241"/>
      <c r="S782" s="241"/>
      <c r="T782" s="242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3" t="s">
        <v>166</v>
      </c>
      <c r="AU782" s="243" t="s">
        <v>81</v>
      </c>
      <c r="AV782" s="13" t="s">
        <v>79</v>
      </c>
      <c r="AW782" s="13" t="s">
        <v>33</v>
      </c>
      <c r="AX782" s="13" t="s">
        <v>72</v>
      </c>
      <c r="AY782" s="243" t="s">
        <v>154</v>
      </c>
    </row>
    <row r="783" s="13" customFormat="1">
      <c r="A783" s="13"/>
      <c r="B783" s="233"/>
      <c r="C783" s="234"/>
      <c r="D783" s="235" t="s">
        <v>166</v>
      </c>
      <c r="E783" s="236" t="s">
        <v>19</v>
      </c>
      <c r="F783" s="237" t="s">
        <v>818</v>
      </c>
      <c r="G783" s="234"/>
      <c r="H783" s="236" t="s">
        <v>19</v>
      </c>
      <c r="I783" s="238"/>
      <c r="J783" s="234"/>
      <c r="K783" s="234"/>
      <c r="L783" s="239"/>
      <c r="M783" s="240"/>
      <c r="N783" s="241"/>
      <c r="O783" s="241"/>
      <c r="P783" s="241"/>
      <c r="Q783" s="241"/>
      <c r="R783" s="241"/>
      <c r="S783" s="241"/>
      <c r="T783" s="242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3" t="s">
        <v>166</v>
      </c>
      <c r="AU783" s="243" t="s">
        <v>81</v>
      </c>
      <c r="AV783" s="13" t="s">
        <v>79</v>
      </c>
      <c r="AW783" s="13" t="s">
        <v>33</v>
      </c>
      <c r="AX783" s="13" t="s">
        <v>72</v>
      </c>
      <c r="AY783" s="243" t="s">
        <v>154</v>
      </c>
    </row>
    <row r="784" s="14" customFormat="1">
      <c r="A784" s="14"/>
      <c r="B784" s="244"/>
      <c r="C784" s="245"/>
      <c r="D784" s="235" t="s">
        <v>166</v>
      </c>
      <c r="E784" s="246" t="s">
        <v>19</v>
      </c>
      <c r="F784" s="247" t="s">
        <v>819</v>
      </c>
      <c r="G784" s="245"/>
      <c r="H784" s="248">
        <v>0.90000000000000002</v>
      </c>
      <c r="I784" s="249"/>
      <c r="J784" s="245"/>
      <c r="K784" s="245"/>
      <c r="L784" s="250"/>
      <c r="M784" s="251"/>
      <c r="N784" s="252"/>
      <c r="O784" s="252"/>
      <c r="P784" s="252"/>
      <c r="Q784" s="252"/>
      <c r="R784" s="252"/>
      <c r="S784" s="252"/>
      <c r="T784" s="253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4" t="s">
        <v>166</v>
      </c>
      <c r="AU784" s="254" t="s">
        <v>81</v>
      </c>
      <c r="AV784" s="14" t="s">
        <v>81</v>
      </c>
      <c r="AW784" s="14" t="s">
        <v>33</v>
      </c>
      <c r="AX784" s="14" t="s">
        <v>79</v>
      </c>
      <c r="AY784" s="254" t="s">
        <v>154</v>
      </c>
    </row>
    <row r="785" s="2" customFormat="1" ht="16.5" customHeight="1">
      <c r="A785" s="41"/>
      <c r="B785" s="42"/>
      <c r="C785" s="215" t="s">
        <v>820</v>
      </c>
      <c r="D785" s="215" t="s">
        <v>157</v>
      </c>
      <c r="E785" s="216" t="s">
        <v>821</v>
      </c>
      <c r="F785" s="217" t="s">
        <v>822</v>
      </c>
      <c r="G785" s="218" t="s">
        <v>209</v>
      </c>
      <c r="H785" s="219">
        <v>40.548999999999999</v>
      </c>
      <c r="I785" s="220"/>
      <c r="J785" s="221">
        <f>ROUND(I785*H785,2)</f>
        <v>0</v>
      </c>
      <c r="K785" s="217" t="s">
        <v>19</v>
      </c>
      <c r="L785" s="47"/>
      <c r="M785" s="222" t="s">
        <v>19</v>
      </c>
      <c r="N785" s="223" t="s">
        <v>43</v>
      </c>
      <c r="O785" s="87"/>
      <c r="P785" s="224">
        <f>O785*H785</f>
        <v>0</v>
      </c>
      <c r="Q785" s="224">
        <v>0</v>
      </c>
      <c r="R785" s="224">
        <f>Q785*H785</f>
        <v>0</v>
      </c>
      <c r="S785" s="224">
        <v>0</v>
      </c>
      <c r="T785" s="225">
        <f>S785*H785</f>
        <v>0</v>
      </c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R785" s="226" t="s">
        <v>162</v>
      </c>
      <c r="AT785" s="226" t="s">
        <v>157</v>
      </c>
      <c r="AU785" s="226" t="s">
        <v>81</v>
      </c>
      <c r="AY785" s="20" t="s">
        <v>154</v>
      </c>
      <c r="BE785" s="227">
        <f>IF(N785="základní",J785,0)</f>
        <v>0</v>
      </c>
      <c r="BF785" s="227">
        <f>IF(N785="snížená",J785,0)</f>
        <v>0</v>
      </c>
      <c r="BG785" s="227">
        <f>IF(N785="zákl. přenesená",J785,0)</f>
        <v>0</v>
      </c>
      <c r="BH785" s="227">
        <f>IF(N785="sníž. přenesená",J785,0)</f>
        <v>0</v>
      </c>
      <c r="BI785" s="227">
        <f>IF(N785="nulová",J785,0)</f>
        <v>0</v>
      </c>
      <c r="BJ785" s="20" t="s">
        <v>79</v>
      </c>
      <c r="BK785" s="227">
        <f>ROUND(I785*H785,2)</f>
        <v>0</v>
      </c>
      <c r="BL785" s="20" t="s">
        <v>162</v>
      </c>
      <c r="BM785" s="226" t="s">
        <v>823</v>
      </c>
    </row>
    <row r="786" s="13" customFormat="1">
      <c r="A786" s="13"/>
      <c r="B786" s="233"/>
      <c r="C786" s="234"/>
      <c r="D786" s="235" t="s">
        <v>166</v>
      </c>
      <c r="E786" s="236" t="s">
        <v>19</v>
      </c>
      <c r="F786" s="237" t="s">
        <v>824</v>
      </c>
      <c r="G786" s="234"/>
      <c r="H786" s="236" t="s">
        <v>19</v>
      </c>
      <c r="I786" s="238"/>
      <c r="J786" s="234"/>
      <c r="K786" s="234"/>
      <c r="L786" s="239"/>
      <c r="M786" s="240"/>
      <c r="N786" s="241"/>
      <c r="O786" s="241"/>
      <c r="P786" s="241"/>
      <c r="Q786" s="241"/>
      <c r="R786" s="241"/>
      <c r="S786" s="241"/>
      <c r="T786" s="242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3" t="s">
        <v>166</v>
      </c>
      <c r="AU786" s="243" t="s">
        <v>81</v>
      </c>
      <c r="AV786" s="13" t="s">
        <v>79</v>
      </c>
      <c r="AW786" s="13" t="s">
        <v>33</v>
      </c>
      <c r="AX786" s="13" t="s">
        <v>72</v>
      </c>
      <c r="AY786" s="243" t="s">
        <v>154</v>
      </c>
    </row>
    <row r="787" s="14" customFormat="1">
      <c r="A787" s="14"/>
      <c r="B787" s="244"/>
      <c r="C787" s="245"/>
      <c r="D787" s="235" t="s">
        <v>166</v>
      </c>
      <c r="E787" s="246" t="s">
        <v>19</v>
      </c>
      <c r="F787" s="247" t="s">
        <v>825</v>
      </c>
      <c r="G787" s="245"/>
      <c r="H787" s="248">
        <v>18.373999999999999</v>
      </c>
      <c r="I787" s="249"/>
      <c r="J787" s="245"/>
      <c r="K787" s="245"/>
      <c r="L787" s="250"/>
      <c r="M787" s="251"/>
      <c r="N787" s="252"/>
      <c r="O787" s="252"/>
      <c r="P787" s="252"/>
      <c r="Q787" s="252"/>
      <c r="R787" s="252"/>
      <c r="S787" s="252"/>
      <c r="T787" s="253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4" t="s">
        <v>166</v>
      </c>
      <c r="AU787" s="254" t="s">
        <v>81</v>
      </c>
      <c r="AV787" s="14" t="s">
        <v>81</v>
      </c>
      <c r="AW787" s="14" t="s">
        <v>33</v>
      </c>
      <c r="AX787" s="14" t="s">
        <v>72</v>
      </c>
      <c r="AY787" s="254" t="s">
        <v>154</v>
      </c>
    </row>
    <row r="788" s="14" customFormat="1">
      <c r="A788" s="14"/>
      <c r="B788" s="244"/>
      <c r="C788" s="245"/>
      <c r="D788" s="235" t="s">
        <v>166</v>
      </c>
      <c r="E788" s="246" t="s">
        <v>19</v>
      </c>
      <c r="F788" s="247" t="s">
        <v>826</v>
      </c>
      <c r="G788" s="245"/>
      <c r="H788" s="248">
        <v>18.297000000000001</v>
      </c>
      <c r="I788" s="249"/>
      <c r="J788" s="245"/>
      <c r="K788" s="245"/>
      <c r="L788" s="250"/>
      <c r="M788" s="251"/>
      <c r="N788" s="252"/>
      <c r="O788" s="252"/>
      <c r="P788" s="252"/>
      <c r="Q788" s="252"/>
      <c r="R788" s="252"/>
      <c r="S788" s="252"/>
      <c r="T788" s="253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4" t="s">
        <v>166</v>
      </c>
      <c r="AU788" s="254" t="s">
        <v>81</v>
      </c>
      <c r="AV788" s="14" t="s">
        <v>81</v>
      </c>
      <c r="AW788" s="14" t="s">
        <v>33</v>
      </c>
      <c r="AX788" s="14" t="s">
        <v>72</v>
      </c>
      <c r="AY788" s="254" t="s">
        <v>154</v>
      </c>
    </row>
    <row r="789" s="14" customFormat="1">
      <c r="A789" s="14"/>
      <c r="B789" s="244"/>
      <c r="C789" s="245"/>
      <c r="D789" s="235" t="s">
        <v>166</v>
      </c>
      <c r="E789" s="246" t="s">
        <v>19</v>
      </c>
      <c r="F789" s="247" t="s">
        <v>827</v>
      </c>
      <c r="G789" s="245"/>
      <c r="H789" s="248">
        <v>3.8780000000000001</v>
      </c>
      <c r="I789" s="249"/>
      <c r="J789" s="245"/>
      <c r="K789" s="245"/>
      <c r="L789" s="250"/>
      <c r="M789" s="251"/>
      <c r="N789" s="252"/>
      <c r="O789" s="252"/>
      <c r="P789" s="252"/>
      <c r="Q789" s="252"/>
      <c r="R789" s="252"/>
      <c r="S789" s="252"/>
      <c r="T789" s="253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4" t="s">
        <v>166</v>
      </c>
      <c r="AU789" s="254" t="s">
        <v>81</v>
      </c>
      <c r="AV789" s="14" t="s">
        <v>81</v>
      </c>
      <c r="AW789" s="14" t="s">
        <v>33</v>
      </c>
      <c r="AX789" s="14" t="s">
        <v>72</v>
      </c>
      <c r="AY789" s="254" t="s">
        <v>154</v>
      </c>
    </row>
    <row r="790" s="15" customFormat="1">
      <c r="A790" s="15"/>
      <c r="B790" s="255"/>
      <c r="C790" s="256"/>
      <c r="D790" s="235" t="s">
        <v>166</v>
      </c>
      <c r="E790" s="257" t="s">
        <v>19</v>
      </c>
      <c r="F790" s="258" t="s">
        <v>181</v>
      </c>
      <c r="G790" s="256"/>
      <c r="H790" s="259">
        <v>40.548999999999999</v>
      </c>
      <c r="I790" s="260"/>
      <c r="J790" s="256"/>
      <c r="K790" s="256"/>
      <c r="L790" s="261"/>
      <c r="M790" s="262"/>
      <c r="N790" s="263"/>
      <c r="O790" s="263"/>
      <c r="P790" s="263"/>
      <c r="Q790" s="263"/>
      <c r="R790" s="263"/>
      <c r="S790" s="263"/>
      <c r="T790" s="264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65" t="s">
        <v>166</v>
      </c>
      <c r="AU790" s="265" t="s">
        <v>81</v>
      </c>
      <c r="AV790" s="15" t="s">
        <v>162</v>
      </c>
      <c r="AW790" s="15" t="s">
        <v>33</v>
      </c>
      <c r="AX790" s="15" t="s">
        <v>79</v>
      </c>
      <c r="AY790" s="265" t="s">
        <v>154</v>
      </c>
    </row>
    <row r="791" s="2" customFormat="1" ht="16.5" customHeight="1">
      <c r="A791" s="41"/>
      <c r="B791" s="42"/>
      <c r="C791" s="215" t="s">
        <v>828</v>
      </c>
      <c r="D791" s="215" t="s">
        <v>157</v>
      </c>
      <c r="E791" s="216" t="s">
        <v>829</v>
      </c>
      <c r="F791" s="217" t="s">
        <v>830</v>
      </c>
      <c r="G791" s="218" t="s">
        <v>209</v>
      </c>
      <c r="H791" s="219">
        <v>12.356999999999999</v>
      </c>
      <c r="I791" s="220"/>
      <c r="J791" s="221">
        <f>ROUND(I791*H791,2)</f>
        <v>0</v>
      </c>
      <c r="K791" s="217" t="s">
        <v>19</v>
      </c>
      <c r="L791" s="47"/>
      <c r="M791" s="222" t="s">
        <v>19</v>
      </c>
      <c r="N791" s="223" t="s">
        <v>43</v>
      </c>
      <c r="O791" s="87"/>
      <c r="P791" s="224">
        <f>O791*H791</f>
        <v>0</v>
      </c>
      <c r="Q791" s="224">
        <v>0</v>
      </c>
      <c r="R791" s="224">
        <f>Q791*H791</f>
        <v>0</v>
      </c>
      <c r="S791" s="224">
        <v>0</v>
      </c>
      <c r="T791" s="225">
        <f>S791*H791</f>
        <v>0</v>
      </c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R791" s="226" t="s">
        <v>162</v>
      </c>
      <c r="AT791" s="226" t="s">
        <v>157</v>
      </c>
      <c r="AU791" s="226" t="s">
        <v>81</v>
      </c>
      <c r="AY791" s="20" t="s">
        <v>154</v>
      </c>
      <c r="BE791" s="227">
        <f>IF(N791="základní",J791,0)</f>
        <v>0</v>
      </c>
      <c r="BF791" s="227">
        <f>IF(N791="snížená",J791,0)</f>
        <v>0</v>
      </c>
      <c r="BG791" s="227">
        <f>IF(N791="zákl. přenesená",J791,0)</f>
        <v>0</v>
      </c>
      <c r="BH791" s="227">
        <f>IF(N791="sníž. přenesená",J791,0)</f>
        <v>0</v>
      </c>
      <c r="BI791" s="227">
        <f>IF(N791="nulová",J791,0)</f>
        <v>0</v>
      </c>
      <c r="BJ791" s="20" t="s">
        <v>79</v>
      </c>
      <c r="BK791" s="227">
        <f>ROUND(I791*H791,2)</f>
        <v>0</v>
      </c>
      <c r="BL791" s="20" t="s">
        <v>162</v>
      </c>
      <c r="BM791" s="226" t="s">
        <v>831</v>
      </c>
    </row>
    <row r="792" s="13" customFormat="1">
      <c r="A792" s="13"/>
      <c r="B792" s="233"/>
      <c r="C792" s="234"/>
      <c r="D792" s="235" t="s">
        <v>166</v>
      </c>
      <c r="E792" s="236" t="s">
        <v>19</v>
      </c>
      <c r="F792" s="237" t="s">
        <v>832</v>
      </c>
      <c r="G792" s="234"/>
      <c r="H792" s="236" t="s">
        <v>19</v>
      </c>
      <c r="I792" s="238"/>
      <c r="J792" s="234"/>
      <c r="K792" s="234"/>
      <c r="L792" s="239"/>
      <c r="M792" s="240"/>
      <c r="N792" s="241"/>
      <c r="O792" s="241"/>
      <c r="P792" s="241"/>
      <c r="Q792" s="241"/>
      <c r="R792" s="241"/>
      <c r="S792" s="241"/>
      <c r="T792" s="242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3" t="s">
        <v>166</v>
      </c>
      <c r="AU792" s="243" t="s">
        <v>81</v>
      </c>
      <c r="AV792" s="13" t="s">
        <v>79</v>
      </c>
      <c r="AW792" s="13" t="s">
        <v>33</v>
      </c>
      <c r="AX792" s="13" t="s">
        <v>72</v>
      </c>
      <c r="AY792" s="243" t="s">
        <v>154</v>
      </c>
    </row>
    <row r="793" s="14" customFormat="1">
      <c r="A793" s="14"/>
      <c r="B793" s="244"/>
      <c r="C793" s="245"/>
      <c r="D793" s="235" t="s">
        <v>166</v>
      </c>
      <c r="E793" s="246" t="s">
        <v>19</v>
      </c>
      <c r="F793" s="247" t="s">
        <v>833</v>
      </c>
      <c r="G793" s="245"/>
      <c r="H793" s="248">
        <v>12.356999999999999</v>
      </c>
      <c r="I793" s="249"/>
      <c r="J793" s="245"/>
      <c r="K793" s="245"/>
      <c r="L793" s="250"/>
      <c r="M793" s="251"/>
      <c r="N793" s="252"/>
      <c r="O793" s="252"/>
      <c r="P793" s="252"/>
      <c r="Q793" s="252"/>
      <c r="R793" s="252"/>
      <c r="S793" s="252"/>
      <c r="T793" s="253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4" t="s">
        <v>166</v>
      </c>
      <c r="AU793" s="254" t="s">
        <v>81</v>
      </c>
      <c r="AV793" s="14" t="s">
        <v>81</v>
      </c>
      <c r="AW793" s="14" t="s">
        <v>33</v>
      </c>
      <c r="AX793" s="14" t="s">
        <v>72</v>
      </c>
      <c r="AY793" s="254" t="s">
        <v>154</v>
      </c>
    </row>
    <row r="794" s="15" customFormat="1">
      <c r="A794" s="15"/>
      <c r="B794" s="255"/>
      <c r="C794" s="256"/>
      <c r="D794" s="235" t="s">
        <v>166</v>
      </c>
      <c r="E794" s="257" t="s">
        <v>19</v>
      </c>
      <c r="F794" s="258" t="s">
        <v>181</v>
      </c>
      <c r="G794" s="256"/>
      <c r="H794" s="259">
        <v>12.356999999999999</v>
      </c>
      <c r="I794" s="260"/>
      <c r="J794" s="256"/>
      <c r="K794" s="256"/>
      <c r="L794" s="261"/>
      <c r="M794" s="262"/>
      <c r="N794" s="263"/>
      <c r="O794" s="263"/>
      <c r="P794" s="263"/>
      <c r="Q794" s="263"/>
      <c r="R794" s="263"/>
      <c r="S794" s="263"/>
      <c r="T794" s="264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T794" s="265" t="s">
        <v>166</v>
      </c>
      <c r="AU794" s="265" t="s">
        <v>81</v>
      </c>
      <c r="AV794" s="15" t="s">
        <v>162</v>
      </c>
      <c r="AW794" s="15" t="s">
        <v>33</v>
      </c>
      <c r="AX794" s="15" t="s">
        <v>79</v>
      </c>
      <c r="AY794" s="265" t="s">
        <v>154</v>
      </c>
    </row>
    <row r="795" s="2" customFormat="1" ht="16.5" customHeight="1">
      <c r="A795" s="41"/>
      <c r="B795" s="42"/>
      <c r="C795" s="215" t="s">
        <v>834</v>
      </c>
      <c r="D795" s="215" t="s">
        <v>157</v>
      </c>
      <c r="E795" s="216" t="s">
        <v>835</v>
      </c>
      <c r="F795" s="217" t="s">
        <v>836</v>
      </c>
      <c r="G795" s="218" t="s">
        <v>209</v>
      </c>
      <c r="H795" s="219">
        <v>3.3490000000000002</v>
      </c>
      <c r="I795" s="220"/>
      <c r="J795" s="221">
        <f>ROUND(I795*H795,2)</f>
        <v>0</v>
      </c>
      <c r="K795" s="217" t="s">
        <v>19</v>
      </c>
      <c r="L795" s="47"/>
      <c r="M795" s="222" t="s">
        <v>19</v>
      </c>
      <c r="N795" s="223" t="s">
        <v>43</v>
      </c>
      <c r="O795" s="87"/>
      <c r="P795" s="224">
        <f>O795*H795</f>
        <v>0</v>
      </c>
      <c r="Q795" s="224">
        <v>0</v>
      </c>
      <c r="R795" s="224">
        <f>Q795*H795</f>
        <v>0</v>
      </c>
      <c r="S795" s="224">
        <v>0</v>
      </c>
      <c r="T795" s="225">
        <f>S795*H795</f>
        <v>0</v>
      </c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R795" s="226" t="s">
        <v>162</v>
      </c>
      <c r="AT795" s="226" t="s">
        <v>157</v>
      </c>
      <c r="AU795" s="226" t="s">
        <v>81</v>
      </c>
      <c r="AY795" s="20" t="s">
        <v>154</v>
      </c>
      <c r="BE795" s="227">
        <f>IF(N795="základní",J795,0)</f>
        <v>0</v>
      </c>
      <c r="BF795" s="227">
        <f>IF(N795="snížená",J795,0)</f>
        <v>0</v>
      </c>
      <c r="BG795" s="227">
        <f>IF(N795="zákl. přenesená",J795,0)</f>
        <v>0</v>
      </c>
      <c r="BH795" s="227">
        <f>IF(N795="sníž. přenesená",J795,0)</f>
        <v>0</v>
      </c>
      <c r="BI795" s="227">
        <f>IF(N795="nulová",J795,0)</f>
        <v>0</v>
      </c>
      <c r="BJ795" s="20" t="s">
        <v>79</v>
      </c>
      <c r="BK795" s="227">
        <f>ROUND(I795*H795,2)</f>
        <v>0</v>
      </c>
      <c r="BL795" s="20" t="s">
        <v>162</v>
      </c>
      <c r="BM795" s="226" t="s">
        <v>837</v>
      </c>
    </row>
    <row r="796" s="14" customFormat="1">
      <c r="A796" s="14"/>
      <c r="B796" s="244"/>
      <c r="C796" s="245"/>
      <c r="D796" s="235" t="s">
        <v>166</v>
      </c>
      <c r="E796" s="246" t="s">
        <v>19</v>
      </c>
      <c r="F796" s="247" t="s">
        <v>838</v>
      </c>
      <c r="G796" s="245"/>
      <c r="H796" s="248">
        <v>3.3490000000000002</v>
      </c>
      <c r="I796" s="249"/>
      <c r="J796" s="245"/>
      <c r="K796" s="245"/>
      <c r="L796" s="250"/>
      <c r="M796" s="251"/>
      <c r="N796" s="252"/>
      <c r="O796" s="252"/>
      <c r="P796" s="252"/>
      <c r="Q796" s="252"/>
      <c r="R796" s="252"/>
      <c r="S796" s="252"/>
      <c r="T796" s="253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4" t="s">
        <v>166</v>
      </c>
      <c r="AU796" s="254" t="s">
        <v>81</v>
      </c>
      <c r="AV796" s="14" t="s">
        <v>81</v>
      </c>
      <c r="AW796" s="14" t="s">
        <v>33</v>
      </c>
      <c r="AX796" s="14" t="s">
        <v>79</v>
      </c>
      <c r="AY796" s="254" t="s">
        <v>154</v>
      </c>
    </row>
    <row r="797" s="12" customFormat="1" ht="22.8" customHeight="1">
      <c r="A797" s="12"/>
      <c r="B797" s="199"/>
      <c r="C797" s="200"/>
      <c r="D797" s="201" t="s">
        <v>71</v>
      </c>
      <c r="E797" s="213" t="s">
        <v>839</v>
      </c>
      <c r="F797" s="213" t="s">
        <v>840</v>
      </c>
      <c r="G797" s="200"/>
      <c r="H797" s="200"/>
      <c r="I797" s="203"/>
      <c r="J797" s="214">
        <f>BK797</f>
        <v>0</v>
      </c>
      <c r="K797" s="200"/>
      <c r="L797" s="205"/>
      <c r="M797" s="206"/>
      <c r="N797" s="207"/>
      <c r="O797" s="207"/>
      <c r="P797" s="208">
        <f>SUM(P798:P799)</f>
        <v>0</v>
      </c>
      <c r="Q797" s="207"/>
      <c r="R797" s="208">
        <f>SUM(R798:R799)</f>
        <v>0</v>
      </c>
      <c r="S797" s="207"/>
      <c r="T797" s="209">
        <f>SUM(T798:T799)</f>
        <v>0</v>
      </c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R797" s="210" t="s">
        <v>79</v>
      </c>
      <c r="AT797" s="211" t="s">
        <v>71</v>
      </c>
      <c r="AU797" s="211" t="s">
        <v>79</v>
      </c>
      <c r="AY797" s="210" t="s">
        <v>154</v>
      </c>
      <c r="BK797" s="212">
        <f>SUM(BK798:BK799)</f>
        <v>0</v>
      </c>
    </row>
    <row r="798" s="2" customFormat="1" ht="33" customHeight="1">
      <c r="A798" s="41"/>
      <c r="B798" s="42"/>
      <c r="C798" s="215" t="s">
        <v>841</v>
      </c>
      <c r="D798" s="215" t="s">
        <v>157</v>
      </c>
      <c r="E798" s="216" t="s">
        <v>842</v>
      </c>
      <c r="F798" s="217" t="s">
        <v>843</v>
      </c>
      <c r="G798" s="218" t="s">
        <v>209</v>
      </c>
      <c r="H798" s="219">
        <v>67.103999999999999</v>
      </c>
      <c r="I798" s="220"/>
      <c r="J798" s="221">
        <f>ROUND(I798*H798,2)</f>
        <v>0</v>
      </c>
      <c r="K798" s="217" t="s">
        <v>161</v>
      </c>
      <c r="L798" s="47"/>
      <c r="M798" s="222" t="s">
        <v>19</v>
      </c>
      <c r="N798" s="223" t="s">
        <v>43</v>
      </c>
      <c r="O798" s="87"/>
      <c r="P798" s="224">
        <f>O798*H798</f>
        <v>0</v>
      </c>
      <c r="Q798" s="224">
        <v>0</v>
      </c>
      <c r="R798" s="224">
        <f>Q798*H798</f>
        <v>0</v>
      </c>
      <c r="S798" s="224">
        <v>0</v>
      </c>
      <c r="T798" s="225">
        <f>S798*H798</f>
        <v>0</v>
      </c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R798" s="226" t="s">
        <v>162</v>
      </c>
      <c r="AT798" s="226" t="s">
        <v>157</v>
      </c>
      <c r="AU798" s="226" t="s">
        <v>81</v>
      </c>
      <c r="AY798" s="20" t="s">
        <v>154</v>
      </c>
      <c r="BE798" s="227">
        <f>IF(N798="základní",J798,0)</f>
        <v>0</v>
      </c>
      <c r="BF798" s="227">
        <f>IF(N798="snížená",J798,0)</f>
        <v>0</v>
      </c>
      <c r="BG798" s="227">
        <f>IF(N798="zákl. přenesená",J798,0)</f>
        <v>0</v>
      </c>
      <c r="BH798" s="227">
        <f>IF(N798="sníž. přenesená",J798,0)</f>
        <v>0</v>
      </c>
      <c r="BI798" s="227">
        <f>IF(N798="nulová",J798,0)</f>
        <v>0</v>
      </c>
      <c r="BJ798" s="20" t="s">
        <v>79</v>
      </c>
      <c r="BK798" s="227">
        <f>ROUND(I798*H798,2)</f>
        <v>0</v>
      </c>
      <c r="BL798" s="20" t="s">
        <v>162</v>
      </c>
      <c r="BM798" s="226" t="s">
        <v>844</v>
      </c>
    </row>
    <row r="799" s="2" customFormat="1">
      <c r="A799" s="41"/>
      <c r="B799" s="42"/>
      <c r="C799" s="43"/>
      <c r="D799" s="228" t="s">
        <v>164</v>
      </c>
      <c r="E799" s="43"/>
      <c r="F799" s="229" t="s">
        <v>845</v>
      </c>
      <c r="G799" s="43"/>
      <c r="H799" s="43"/>
      <c r="I799" s="230"/>
      <c r="J799" s="43"/>
      <c r="K799" s="43"/>
      <c r="L799" s="47"/>
      <c r="M799" s="231"/>
      <c r="N799" s="232"/>
      <c r="O799" s="87"/>
      <c r="P799" s="87"/>
      <c r="Q799" s="87"/>
      <c r="R799" s="87"/>
      <c r="S799" s="87"/>
      <c r="T799" s="88"/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T799" s="20" t="s">
        <v>164</v>
      </c>
      <c r="AU799" s="20" t="s">
        <v>81</v>
      </c>
    </row>
    <row r="800" s="12" customFormat="1" ht="25.92" customHeight="1">
      <c r="A800" s="12"/>
      <c r="B800" s="199"/>
      <c r="C800" s="200"/>
      <c r="D800" s="201" t="s">
        <v>71</v>
      </c>
      <c r="E800" s="202" t="s">
        <v>846</v>
      </c>
      <c r="F800" s="202" t="s">
        <v>847</v>
      </c>
      <c r="G800" s="200"/>
      <c r="H800" s="200"/>
      <c r="I800" s="203"/>
      <c r="J800" s="204">
        <f>BK800</f>
        <v>0</v>
      </c>
      <c r="K800" s="200"/>
      <c r="L800" s="205"/>
      <c r="M800" s="206"/>
      <c r="N800" s="207"/>
      <c r="O800" s="207"/>
      <c r="P800" s="208">
        <f>P801+P829+P842+P850+P852+P878+P899+P967+P1047+P1050+P1107+P1140+P1166+P1221+P1257+P1308</f>
        <v>0</v>
      </c>
      <c r="Q800" s="207"/>
      <c r="R800" s="208">
        <f>R801+R829+R842+R850+R852+R878+R899+R967+R1047+R1050+R1107+R1140+R1166+R1221+R1257+R1308</f>
        <v>18.148845009999999</v>
      </c>
      <c r="S800" s="207"/>
      <c r="T800" s="209">
        <f>T801+T829+T842+T850+T852+T878+T899+T967+T1047+T1050+T1107+T1140+T1166+T1221+T1257+T1308</f>
        <v>5.7049342999999997</v>
      </c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R800" s="210" t="s">
        <v>81</v>
      </c>
      <c r="AT800" s="211" t="s">
        <v>71</v>
      </c>
      <c r="AU800" s="211" t="s">
        <v>72</v>
      </c>
      <c r="AY800" s="210" t="s">
        <v>154</v>
      </c>
      <c r="BK800" s="212">
        <f>BK801+BK829+BK842+BK850+BK852+BK878+BK899+BK967+BK1047+BK1050+BK1107+BK1140+BK1166+BK1221+BK1257+BK1308</f>
        <v>0</v>
      </c>
    </row>
    <row r="801" s="12" customFormat="1" ht="22.8" customHeight="1">
      <c r="A801" s="12"/>
      <c r="B801" s="199"/>
      <c r="C801" s="200"/>
      <c r="D801" s="201" t="s">
        <v>71</v>
      </c>
      <c r="E801" s="213" t="s">
        <v>848</v>
      </c>
      <c r="F801" s="213" t="s">
        <v>849</v>
      </c>
      <c r="G801" s="200"/>
      <c r="H801" s="200"/>
      <c r="I801" s="203"/>
      <c r="J801" s="214">
        <f>BK801</f>
        <v>0</v>
      </c>
      <c r="K801" s="200"/>
      <c r="L801" s="205"/>
      <c r="M801" s="206"/>
      <c r="N801" s="207"/>
      <c r="O801" s="207"/>
      <c r="P801" s="208">
        <f>SUM(P802:P828)</f>
        <v>0</v>
      </c>
      <c r="Q801" s="207"/>
      <c r="R801" s="208">
        <f>SUM(R802:R828)</f>
        <v>0</v>
      </c>
      <c r="S801" s="207"/>
      <c r="T801" s="209">
        <f>SUM(T802:T828)</f>
        <v>0</v>
      </c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R801" s="210" t="s">
        <v>81</v>
      </c>
      <c r="AT801" s="211" t="s">
        <v>71</v>
      </c>
      <c r="AU801" s="211" t="s">
        <v>79</v>
      </c>
      <c r="AY801" s="210" t="s">
        <v>154</v>
      </c>
      <c r="BK801" s="212">
        <f>SUM(BK802:BK828)</f>
        <v>0</v>
      </c>
    </row>
    <row r="802" s="2" customFormat="1" ht="24.15" customHeight="1">
      <c r="A802" s="41"/>
      <c r="B802" s="42"/>
      <c r="C802" s="215" t="s">
        <v>850</v>
      </c>
      <c r="D802" s="215" t="s">
        <v>157</v>
      </c>
      <c r="E802" s="216" t="s">
        <v>851</v>
      </c>
      <c r="F802" s="217" t="s">
        <v>852</v>
      </c>
      <c r="G802" s="218" t="s">
        <v>557</v>
      </c>
      <c r="H802" s="219">
        <v>2</v>
      </c>
      <c r="I802" s="220"/>
      <c r="J802" s="221">
        <f>ROUND(I802*H802,2)</f>
        <v>0</v>
      </c>
      <c r="K802" s="217" t="s">
        <v>19</v>
      </c>
      <c r="L802" s="47"/>
      <c r="M802" s="222" t="s">
        <v>19</v>
      </c>
      <c r="N802" s="223" t="s">
        <v>43</v>
      </c>
      <c r="O802" s="87"/>
      <c r="P802" s="224">
        <f>O802*H802</f>
        <v>0</v>
      </c>
      <c r="Q802" s="224">
        <v>0</v>
      </c>
      <c r="R802" s="224">
        <f>Q802*H802</f>
        <v>0</v>
      </c>
      <c r="S802" s="224">
        <v>0</v>
      </c>
      <c r="T802" s="225">
        <f>S802*H802</f>
        <v>0</v>
      </c>
      <c r="U802" s="41"/>
      <c r="V802" s="41"/>
      <c r="W802" s="41"/>
      <c r="X802" s="41"/>
      <c r="Y802" s="41"/>
      <c r="Z802" s="41"/>
      <c r="AA802" s="41"/>
      <c r="AB802" s="41"/>
      <c r="AC802" s="41"/>
      <c r="AD802" s="41"/>
      <c r="AE802" s="41"/>
      <c r="AR802" s="226" t="s">
        <v>288</v>
      </c>
      <c r="AT802" s="226" t="s">
        <v>157</v>
      </c>
      <c r="AU802" s="226" t="s">
        <v>81</v>
      </c>
      <c r="AY802" s="20" t="s">
        <v>154</v>
      </c>
      <c r="BE802" s="227">
        <f>IF(N802="základní",J802,0)</f>
        <v>0</v>
      </c>
      <c r="BF802" s="227">
        <f>IF(N802="snížená",J802,0)</f>
        <v>0</v>
      </c>
      <c r="BG802" s="227">
        <f>IF(N802="zákl. přenesená",J802,0)</f>
        <v>0</v>
      </c>
      <c r="BH802" s="227">
        <f>IF(N802="sníž. přenesená",J802,0)</f>
        <v>0</v>
      </c>
      <c r="BI802" s="227">
        <f>IF(N802="nulová",J802,0)</f>
        <v>0</v>
      </c>
      <c r="BJ802" s="20" t="s">
        <v>79</v>
      </c>
      <c r="BK802" s="227">
        <f>ROUND(I802*H802,2)</f>
        <v>0</v>
      </c>
      <c r="BL802" s="20" t="s">
        <v>288</v>
      </c>
      <c r="BM802" s="226" t="s">
        <v>853</v>
      </c>
    </row>
    <row r="803" s="13" customFormat="1">
      <c r="A803" s="13"/>
      <c r="B803" s="233"/>
      <c r="C803" s="234"/>
      <c r="D803" s="235" t="s">
        <v>166</v>
      </c>
      <c r="E803" s="236" t="s">
        <v>19</v>
      </c>
      <c r="F803" s="237" t="s">
        <v>854</v>
      </c>
      <c r="G803" s="234"/>
      <c r="H803" s="236" t="s">
        <v>19</v>
      </c>
      <c r="I803" s="238"/>
      <c r="J803" s="234"/>
      <c r="K803" s="234"/>
      <c r="L803" s="239"/>
      <c r="M803" s="240"/>
      <c r="N803" s="241"/>
      <c r="O803" s="241"/>
      <c r="P803" s="241"/>
      <c r="Q803" s="241"/>
      <c r="R803" s="241"/>
      <c r="S803" s="241"/>
      <c r="T803" s="242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3" t="s">
        <v>166</v>
      </c>
      <c r="AU803" s="243" t="s">
        <v>81</v>
      </c>
      <c r="AV803" s="13" t="s">
        <v>79</v>
      </c>
      <c r="AW803" s="13" t="s">
        <v>33</v>
      </c>
      <c r="AX803" s="13" t="s">
        <v>72</v>
      </c>
      <c r="AY803" s="243" t="s">
        <v>154</v>
      </c>
    </row>
    <row r="804" s="14" customFormat="1">
      <c r="A804" s="14"/>
      <c r="B804" s="244"/>
      <c r="C804" s="245"/>
      <c r="D804" s="235" t="s">
        <v>166</v>
      </c>
      <c r="E804" s="246" t="s">
        <v>19</v>
      </c>
      <c r="F804" s="247" t="s">
        <v>81</v>
      </c>
      <c r="G804" s="245"/>
      <c r="H804" s="248">
        <v>2</v>
      </c>
      <c r="I804" s="249"/>
      <c r="J804" s="245"/>
      <c r="K804" s="245"/>
      <c r="L804" s="250"/>
      <c r="M804" s="251"/>
      <c r="N804" s="252"/>
      <c r="O804" s="252"/>
      <c r="P804" s="252"/>
      <c r="Q804" s="252"/>
      <c r="R804" s="252"/>
      <c r="S804" s="252"/>
      <c r="T804" s="253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4" t="s">
        <v>166</v>
      </c>
      <c r="AU804" s="254" t="s">
        <v>81</v>
      </c>
      <c r="AV804" s="14" t="s">
        <v>81</v>
      </c>
      <c r="AW804" s="14" t="s">
        <v>33</v>
      </c>
      <c r="AX804" s="14" t="s">
        <v>79</v>
      </c>
      <c r="AY804" s="254" t="s">
        <v>154</v>
      </c>
    </row>
    <row r="805" s="2" customFormat="1" ht="24.15" customHeight="1">
      <c r="A805" s="41"/>
      <c r="B805" s="42"/>
      <c r="C805" s="215" t="s">
        <v>855</v>
      </c>
      <c r="D805" s="215" t="s">
        <v>157</v>
      </c>
      <c r="E805" s="216" t="s">
        <v>856</v>
      </c>
      <c r="F805" s="217" t="s">
        <v>857</v>
      </c>
      <c r="G805" s="218" t="s">
        <v>571</v>
      </c>
      <c r="H805" s="219">
        <v>2</v>
      </c>
      <c r="I805" s="220"/>
      <c r="J805" s="221">
        <f>ROUND(I805*H805,2)</f>
        <v>0</v>
      </c>
      <c r="K805" s="217" t="s">
        <v>19</v>
      </c>
      <c r="L805" s="47"/>
      <c r="M805" s="222" t="s">
        <v>19</v>
      </c>
      <c r="N805" s="223" t="s">
        <v>43</v>
      </c>
      <c r="O805" s="87"/>
      <c r="P805" s="224">
        <f>O805*H805</f>
        <v>0</v>
      </c>
      <c r="Q805" s="224">
        <v>0</v>
      </c>
      <c r="R805" s="224">
        <f>Q805*H805</f>
        <v>0</v>
      </c>
      <c r="S805" s="224">
        <v>0</v>
      </c>
      <c r="T805" s="225">
        <f>S805*H805</f>
        <v>0</v>
      </c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R805" s="226" t="s">
        <v>288</v>
      </c>
      <c r="AT805" s="226" t="s">
        <v>157</v>
      </c>
      <c r="AU805" s="226" t="s">
        <v>81</v>
      </c>
      <c r="AY805" s="20" t="s">
        <v>154</v>
      </c>
      <c r="BE805" s="227">
        <f>IF(N805="základní",J805,0)</f>
        <v>0</v>
      </c>
      <c r="BF805" s="227">
        <f>IF(N805="snížená",J805,0)</f>
        <v>0</v>
      </c>
      <c r="BG805" s="227">
        <f>IF(N805="zákl. přenesená",J805,0)</f>
        <v>0</v>
      </c>
      <c r="BH805" s="227">
        <f>IF(N805="sníž. přenesená",J805,0)</f>
        <v>0</v>
      </c>
      <c r="BI805" s="227">
        <f>IF(N805="nulová",J805,0)</f>
        <v>0</v>
      </c>
      <c r="BJ805" s="20" t="s">
        <v>79</v>
      </c>
      <c r="BK805" s="227">
        <f>ROUND(I805*H805,2)</f>
        <v>0</v>
      </c>
      <c r="BL805" s="20" t="s">
        <v>288</v>
      </c>
      <c r="BM805" s="226" t="s">
        <v>858</v>
      </c>
    </row>
    <row r="806" s="13" customFormat="1">
      <c r="A806" s="13"/>
      <c r="B806" s="233"/>
      <c r="C806" s="234"/>
      <c r="D806" s="235" t="s">
        <v>166</v>
      </c>
      <c r="E806" s="236" t="s">
        <v>19</v>
      </c>
      <c r="F806" s="237" t="s">
        <v>859</v>
      </c>
      <c r="G806" s="234"/>
      <c r="H806" s="236" t="s">
        <v>19</v>
      </c>
      <c r="I806" s="238"/>
      <c r="J806" s="234"/>
      <c r="K806" s="234"/>
      <c r="L806" s="239"/>
      <c r="M806" s="240"/>
      <c r="N806" s="241"/>
      <c r="O806" s="241"/>
      <c r="P806" s="241"/>
      <c r="Q806" s="241"/>
      <c r="R806" s="241"/>
      <c r="S806" s="241"/>
      <c r="T806" s="242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3" t="s">
        <v>166</v>
      </c>
      <c r="AU806" s="243" t="s">
        <v>81</v>
      </c>
      <c r="AV806" s="13" t="s">
        <v>79</v>
      </c>
      <c r="AW806" s="13" t="s">
        <v>33</v>
      </c>
      <c r="AX806" s="13" t="s">
        <v>72</v>
      </c>
      <c r="AY806" s="243" t="s">
        <v>154</v>
      </c>
    </row>
    <row r="807" s="14" customFormat="1">
      <c r="A807" s="14"/>
      <c r="B807" s="244"/>
      <c r="C807" s="245"/>
      <c r="D807" s="235" t="s">
        <v>166</v>
      </c>
      <c r="E807" s="246" t="s">
        <v>19</v>
      </c>
      <c r="F807" s="247" t="s">
        <v>81</v>
      </c>
      <c r="G807" s="245"/>
      <c r="H807" s="248">
        <v>2</v>
      </c>
      <c r="I807" s="249"/>
      <c r="J807" s="245"/>
      <c r="K807" s="245"/>
      <c r="L807" s="250"/>
      <c r="M807" s="251"/>
      <c r="N807" s="252"/>
      <c r="O807" s="252"/>
      <c r="P807" s="252"/>
      <c r="Q807" s="252"/>
      <c r="R807" s="252"/>
      <c r="S807" s="252"/>
      <c r="T807" s="253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4" t="s">
        <v>166</v>
      </c>
      <c r="AU807" s="254" t="s">
        <v>81</v>
      </c>
      <c r="AV807" s="14" t="s">
        <v>81</v>
      </c>
      <c r="AW807" s="14" t="s">
        <v>33</v>
      </c>
      <c r="AX807" s="14" t="s">
        <v>79</v>
      </c>
      <c r="AY807" s="254" t="s">
        <v>154</v>
      </c>
    </row>
    <row r="808" s="2" customFormat="1" ht="16.5" customHeight="1">
      <c r="A808" s="41"/>
      <c r="B808" s="42"/>
      <c r="C808" s="215" t="s">
        <v>860</v>
      </c>
      <c r="D808" s="215" t="s">
        <v>157</v>
      </c>
      <c r="E808" s="216" t="s">
        <v>861</v>
      </c>
      <c r="F808" s="217" t="s">
        <v>862</v>
      </c>
      <c r="G808" s="218" t="s">
        <v>571</v>
      </c>
      <c r="H808" s="219">
        <v>1</v>
      </c>
      <c r="I808" s="220"/>
      <c r="J808" s="221">
        <f>ROUND(I808*H808,2)</f>
        <v>0</v>
      </c>
      <c r="K808" s="217" t="s">
        <v>19</v>
      </c>
      <c r="L808" s="47"/>
      <c r="M808" s="222" t="s">
        <v>19</v>
      </c>
      <c r="N808" s="223" t="s">
        <v>43</v>
      </c>
      <c r="O808" s="87"/>
      <c r="P808" s="224">
        <f>O808*H808</f>
        <v>0</v>
      </c>
      <c r="Q808" s="224">
        <v>0</v>
      </c>
      <c r="R808" s="224">
        <f>Q808*H808</f>
        <v>0</v>
      </c>
      <c r="S808" s="224">
        <v>0</v>
      </c>
      <c r="T808" s="225">
        <f>S808*H808</f>
        <v>0</v>
      </c>
      <c r="U808" s="41"/>
      <c r="V808" s="41"/>
      <c r="W808" s="41"/>
      <c r="X808" s="41"/>
      <c r="Y808" s="41"/>
      <c r="Z808" s="41"/>
      <c r="AA808" s="41"/>
      <c r="AB808" s="41"/>
      <c r="AC808" s="41"/>
      <c r="AD808" s="41"/>
      <c r="AE808" s="41"/>
      <c r="AR808" s="226" t="s">
        <v>288</v>
      </c>
      <c r="AT808" s="226" t="s">
        <v>157</v>
      </c>
      <c r="AU808" s="226" t="s">
        <v>81</v>
      </c>
      <c r="AY808" s="20" t="s">
        <v>154</v>
      </c>
      <c r="BE808" s="227">
        <f>IF(N808="základní",J808,0)</f>
        <v>0</v>
      </c>
      <c r="BF808" s="227">
        <f>IF(N808="snížená",J808,0)</f>
        <v>0</v>
      </c>
      <c r="BG808" s="227">
        <f>IF(N808="zákl. přenesená",J808,0)</f>
        <v>0</v>
      </c>
      <c r="BH808" s="227">
        <f>IF(N808="sníž. přenesená",J808,0)</f>
        <v>0</v>
      </c>
      <c r="BI808" s="227">
        <f>IF(N808="nulová",J808,0)</f>
        <v>0</v>
      </c>
      <c r="BJ808" s="20" t="s">
        <v>79</v>
      </c>
      <c r="BK808" s="227">
        <f>ROUND(I808*H808,2)</f>
        <v>0</v>
      </c>
      <c r="BL808" s="20" t="s">
        <v>288</v>
      </c>
      <c r="BM808" s="226" t="s">
        <v>863</v>
      </c>
    </row>
    <row r="809" s="2" customFormat="1" ht="24.15" customHeight="1">
      <c r="A809" s="41"/>
      <c r="B809" s="42"/>
      <c r="C809" s="215" t="s">
        <v>864</v>
      </c>
      <c r="D809" s="215" t="s">
        <v>157</v>
      </c>
      <c r="E809" s="216" t="s">
        <v>865</v>
      </c>
      <c r="F809" s="217" t="s">
        <v>866</v>
      </c>
      <c r="G809" s="218" t="s">
        <v>557</v>
      </c>
      <c r="H809" s="219">
        <v>2</v>
      </c>
      <c r="I809" s="220"/>
      <c r="J809" s="221">
        <f>ROUND(I809*H809,2)</f>
        <v>0</v>
      </c>
      <c r="K809" s="217" t="s">
        <v>19</v>
      </c>
      <c r="L809" s="47"/>
      <c r="M809" s="222" t="s">
        <v>19</v>
      </c>
      <c r="N809" s="223" t="s">
        <v>43</v>
      </c>
      <c r="O809" s="87"/>
      <c r="P809" s="224">
        <f>O809*H809</f>
        <v>0</v>
      </c>
      <c r="Q809" s="224">
        <v>0</v>
      </c>
      <c r="R809" s="224">
        <f>Q809*H809</f>
        <v>0</v>
      </c>
      <c r="S809" s="224">
        <v>0</v>
      </c>
      <c r="T809" s="225">
        <f>S809*H809</f>
        <v>0</v>
      </c>
      <c r="U809" s="41"/>
      <c r="V809" s="41"/>
      <c r="W809" s="41"/>
      <c r="X809" s="41"/>
      <c r="Y809" s="41"/>
      <c r="Z809" s="41"/>
      <c r="AA809" s="41"/>
      <c r="AB809" s="41"/>
      <c r="AC809" s="41"/>
      <c r="AD809" s="41"/>
      <c r="AE809" s="41"/>
      <c r="AR809" s="226" t="s">
        <v>288</v>
      </c>
      <c r="AT809" s="226" t="s">
        <v>157</v>
      </c>
      <c r="AU809" s="226" t="s">
        <v>81</v>
      </c>
      <c r="AY809" s="20" t="s">
        <v>154</v>
      </c>
      <c r="BE809" s="227">
        <f>IF(N809="základní",J809,0)</f>
        <v>0</v>
      </c>
      <c r="BF809" s="227">
        <f>IF(N809="snížená",J809,0)</f>
        <v>0</v>
      </c>
      <c r="BG809" s="227">
        <f>IF(N809="zákl. přenesená",J809,0)</f>
        <v>0</v>
      </c>
      <c r="BH809" s="227">
        <f>IF(N809="sníž. přenesená",J809,0)</f>
        <v>0</v>
      </c>
      <c r="BI809" s="227">
        <f>IF(N809="nulová",J809,0)</f>
        <v>0</v>
      </c>
      <c r="BJ809" s="20" t="s">
        <v>79</v>
      </c>
      <c r="BK809" s="227">
        <f>ROUND(I809*H809,2)</f>
        <v>0</v>
      </c>
      <c r="BL809" s="20" t="s">
        <v>288</v>
      </c>
      <c r="BM809" s="226" t="s">
        <v>867</v>
      </c>
    </row>
    <row r="810" s="13" customFormat="1">
      <c r="A810" s="13"/>
      <c r="B810" s="233"/>
      <c r="C810" s="234"/>
      <c r="D810" s="235" t="s">
        <v>166</v>
      </c>
      <c r="E810" s="236" t="s">
        <v>19</v>
      </c>
      <c r="F810" s="237" t="s">
        <v>868</v>
      </c>
      <c r="G810" s="234"/>
      <c r="H810" s="236" t="s">
        <v>19</v>
      </c>
      <c r="I810" s="238"/>
      <c r="J810" s="234"/>
      <c r="K810" s="234"/>
      <c r="L810" s="239"/>
      <c r="M810" s="240"/>
      <c r="N810" s="241"/>
      <c r="O810" s="241"/>
      <c r="P810" s="241"/>
      <c r="Q810" s="241"/>
      <c r="R810" s="241"/>
      <c r="S810" s="241"/>
      <c r="T810" s="242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3" t="s">
        <v>166</v>
      </c>
      <c r="AU810" s="243" t="s">
        <v>81</v>
      </c>
      <c r="AV810" s="13" t="s">
        <v>79</v>
      </c>
      <c r="AW810" s="13" t="s">
        <v>33</v>
      </c>
      <c r="AX810" s="13" t="s">
        <v>72</v>
      </c>
      <c r="AY810" s="243" t="s">
        <v>154</v>
      </c>
    </row>
    <row r="811" s="14" customFormat="1">
      <c r="A811" s="14"/>
      <c r="B811" s="244"/>
      <c r="C811" s="245"/>
      <c r="D811" s="235" t="s">
        <v>166</v>
      </c>
      <c r="E811" s="246" t="s">
        <v>19</v>
      </c>
      <c r="F811" s="247" t="s">
        <v>81</v>
      </c>
      <c r="G811" s="245"/>
      <c r="H811" s="248">
        <v>2</v>
      </c>
      <c r="I811" s="249"/>
      <c r="J811" s="245"/>
      <c r="K811" s="245"/>
      <c r="L811" s="250"/>
      <c r="M811" s="251"/>
      <c r="N811" s="252"/>
      <c r="O811" s="252"/>
      <c r="P811" s="252"/>
      <c r="Q811" s="252"/>
      <c r="R811" s="252"/>
      <c r="S811" s="252"/>
      <c r="T811" s="253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4" t="s">
        <v>166</v>
      </c>
      <c r="AU811" s="254" t="s">
        <v>81</v>
      </c>
      <c r="AV811" s="14" t="s">
        <v>81</v>
      </c>
      <c r="AW811" s="14" t="s">
        <v>33</v>
      </c>
      <c r="AX811" s="14" t="s">
        <v>79</v>
      </c>
      <c r="AY811" s="254" t="s">
        <v>154</v>
      </c>
    </row>
    <row r="812" s="2" customFormat="1" ht="24.15" customHeight="1">
      <c r="A812" s="41"/>
      <c r="B812" s="42"/>
      <c r="C812" s="215" t="s">
        <v>869</v>
      </c>
      <c r="D812" s="215" t="s">
        <v>157</v>
      </c>
      <c r="E812" s="216" t="s">
        <v>870</v>
      </c>
      <c r="F812" s="217" t="s">
        <v>871</v>
      </c>
      <c r="G812" s="218" t="s">
        <v>571</v>
      </c>
      <c r="H812" s="219">
        <v>2</v>
      </c>
      <c r="I812" s="220"/>
      <c r="J812" s="221">
        <f>ROUND(I812*H812,2)</f>
        <v>0</v>
      </c>
      <c r="K812" s="217" t="s">
        <v>19</v>
      </c>
      <c r="L812" s="47"/>
      <c r="M812" s="222" t="s">
        <v>19</v>
      </c>
      <c r="N812" s="223" t="s">
        <v>43</v>
      </c>
      <c r="O812" s="87"/>
      <c r="P812" s="224">
        <f>O812*H812</f>
        <v>0</v>
      </c>
      <c r="Q812" s="224">
        <v>0</v>
      </c>
      <c r="R812" s="224">
        <f>Q812*H812</f>
        <v>0</v>
      </c>
      <c r="S812" s="224">
        <v>0</v>
      </c>
      <c r="T812" s="225">
        <f>S812*H812</f>
        <v>0</v>
      </c>
      <c r="U812" s="41"/>
      <c r="V812" s="41"/>
      <c r="W812" s="41"/>
      <c r="X812" s="41"/>
      <c r="Y812" s="41"/>
      <c r="Z812" s="41"/>
      <c r="AA812" s="41"/>
      <c r="AB812" s="41"/>
      <c r="AC812" s="41"/>
      <c r="AD812" s="41"/>
      <c r="AE812" s="41"/>
      <c r="AR812" s="226" t="s">
        <v>288</v>
      </c>
      <c r="AT812" s="226" t="s">
        <v>157</v>
      </c>
      <c r="AU812" s="226" t="s">
        <v>81</v>
      </c>
      <c r="AY812" s="20" t="s">
        <v>154</v>
      </c>
      <c r="BE812" s="227">
        <f>IF(N812="základní",J812,0)</f>
        <v>0</v>
      </c>
      <c r="BF812" s="227">
        <f>IF(N812="snížená",J812,0)</f>
        <v>0</v>
      </c>
      <c r="BG812" s="227">
        <f>IF(N812="zákl. přenesená",J812,0)</f>
        <v>0</v>
      </c>
      <c r="BH812" s="227">
        <f>IF(N812="sníž. přenesená",J812,0)</f>
        <v>0</v>
      </c>
      <c r="BI812" s="227">
        <f>IF(N812="nulová",J812,0)</f>
        <v>0</v>
      </c>
      <c r="BJ812" s="20" t="s">
        <v>79</v>
      </c>
      <c r="BK812" s="227">
        <f>ROUND(I812*H812,2)</f>
        <v>0</v>
      </c>
      <c r="BL812" s="20" t="s">
        <v>288</v>
      </c>
      <c r="BM812" s="226" t="s">
        <v>872</v>
      </c>
    </row>
    <row r="813" s="13" customFormat="1">
      <c r="A813" s="13"/>
      <c r="B813" s="233"/>
      <c r="C813" s="234"/>
      <c r="D813" s="235" t="s">
        <v>166</v>
      </c>
      <c r="E813" s="236" t="s">
        <v>19</v>
      </c>
      <c r="F813" s="237" t="s">
        <v>868</v>
      </c>
      <c r="G813" s="234"/>
      <c r="H813" s="236" t="s">
        <v>19</v>
      </c>
      <c r="I813" s="238"/>
      <c r="J813" s="234"/>
      <c r="K813" s="234"/>
      <c r="L813" s="239"/>
      <c r="M813" s="240"/>
      <c r="N813" s="241"/>
      <c r="O813" s="241"/>
      <c r="P813" s="241"/>
      <c r="Q813" s="241"/>
      <c r="R813" s="241"/>
      <c r="S813" s="241"/>
      <c r="T813" s="242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3" t="s">
        <v>166</v>
      </c>
      <c r="AU813" s="243" t="s">
        <v>81</v>
      </c>
      <c r="AV813" s="13" t="s">
        <v>79</v>
      </c>
      <c r="AW813" s="13" t="s">
        <v>33</v>
      </c>
      <c r="AX813" s="13" t="s">
        <v>72</v>
      </c>
      <c r="AY813" s="243" t="s">
        <v>154</v>
      </c>
    </row>
    <row r="814" s="14" customFormat="1">
      <c r="A814" s="14"/>
      <c r="B814" s="244"/>
      <c r="C814" s="245"/>
      <c r="D814" s="235" t="s">
        <v>166</v>
      </c>
      <c r="E814" s="246" t="s">
        <v>19</v>
      </c>
      <c r="F814" s="247" t="s">
        <v>81</v>
      </c>
      <c r="G814" s="245"/>
      <c r="H814" s="248">
        <v>2</v>
      </c>
      <c r="I814" s="249"/>
      <c r="J814" s="245"/>
      <c r="K814" s="245"/>
      <c r="L814" s="250"/>
      <c r="M814" s="251"/>
      <c r="N814" s="252"/>
      <c r="O814" s="252"/>
      <c r="P814" s="252"/>
      <c r="Q814" s="252"/>
      <c r="R814" s="252"/>
      <c r="S814" s="252"/>
      <c r="T814" s="253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4" t="s">
        <v>166</v>
      </c>
      <c r="AU814" s="254" t="s">
        <v>81</v>
      </c>
      <c r="AV814" s="14" t="s">
        <v>81</v>
      </c>
      <c r="AW814" s="14" t="s">
        <v>33</v>
      </c>
      <c r="AX814" s="14" t="s">
        <v>79</v>
      </c>
      <c r="AY814" s="254" t="s">
        <v>154</v>
      </c>
    </row>
    <row r="815" s="2" customFormat="1" ht="24.15" customHeight="1">
      <c r="A815" s="41"/>
      <c r="B815" s="42"/>
      <c r="C815" s="215" t="s">
        <v>873</v>
      </c>
      <c r="D815" s="215" t="s">
        <v>157</v>
      </c>
      <c r="E815" s="216" t="s">
        <v>874</v>
      </c>
      <c r="F815" s="217" t="s">
        <v>875</v>
      </c>
      <c r="G815" s="218" t="s">
        <v>571</v>
      </c>
      <c r="H815" s="219">
        <v>1</v>
      </c>
      <c r="I815" s="220"/>
      <c r="J815" s="221">
        <f>ROUND(I815*H815,2)</f>
        <v>0</v>
      </c>
      <c r="K815" s="217" t="s">
        <v>19</v>
      </c>
      <c r="L815" s="47"/>
      <c r="M815" s="222" t="s">
        <v>19</v>
      </c>
      <c r="N815" s="223" t="s">
        <v>43</v>
      </c>
      <c r="O815" s="87"/>
      <c r="P815" s="224">
        <f>O815*H815</f>
        <v>0</v>
      </c>
      <c r="Q815" s="224">
        <v>0</v>
      </c>
      <c r="R815" s="224">
        <f>Q815*H815</f>
        <v>0</v>
      </c>
      <c r="S815" s="224">
        <v>0</v>
      </c>
      <c r="T815" s="225">
        <f>S815*H815</f>
        <v>0</v>
      </c>
      <c r="U815" s="41"/>
      <c r="V815" s="41"/>
      <c r="W815" s="41"/>
      <c r="X815" s="41"/>
      <c r="Y815" s="41"/>
      <c r="Z815" s="41"/>
      <c r="AA815" s="41"/>
      <c r="AB815" s="41"/>
      <c r="AC815" s="41"/>
      <c r="AD815" s="41"/>
      <c r="AE815" s="41"/>
      <c r="AR815" s="226" t="s">
        <v>288</v>
      </c>
      <c r="AT815" s="226" t="s">
        <v>157</v>
      </c>
      <c r="AU815" s="226" t="s">
        <v>81</v>
      </c>
      <c r="AY815" s="20" t="s">
        <v>154</v>
      </c>
      <c r="BE815" s="227">
        <f>IF(N815="základní",J815,0)</f>
        <v>0</v>
      </c>
      <c r="BF815" s="227">
        <f>IF(N815="snížená",J815,0)</f>
        <v>0</v>
      </c>
      <c r="BG815" s="227">
        <f>IF(N815="zákl. přenesená",J815,0)</f>
        <v>0</v>
      </c>
      <c r="BH815" s="227">
        <f>IF(N815="sníž. přenesená",J815,0)</f>
        <v>0</v>
      </c>
      <c r="BI815" s="227">
        <f>IF(N815="nulová",J815,0)</f>
        <v>0</v>
      </c>
      <c r="BJ815" s="20" t="s">
        <v>79</v>
      </c>
      <c r="BK815" s="227">
        <f>ROUND(I815*H815,2)</f>
        <v>0</v>
      </c>
      <c r="BL815" s="20" t="s">
        <v>288</v>
      </c>
      <c r="BM815" s="226" t="s">
        <v>876</v>
      </c>
    </row>
    <row r="816" s="2" customFormat="1" ht="16.5" customHeight="1">
      <c r="A816" s="41"/>
      <c r="B816" s="42"/>
      <c r="C816" s="215" t="s">
        <v>877</v>
      </c>
      <c r="D816" s="215" t="s">
        <v>157</v>
      </c>
      <c r="E816" s="216" t="s">
        <v>878</v>
      </c>
      <c r="F816" s="217" t="s">
        <v>879</v>
      </c>
      <c r="G816" s="218" t="s">
        <v>557</v>
      </c>
      <c r="H816" s="219">
        <v>1</v>
      </c>
      <c r="I816" s="220"/>
      <c r="J816" s="221">
        <f>ROUND(I816*H816,2)</f>
        <v>0</v>
      </c>
      <c r="K816" s="217" t="s">
        <v>19</v>
      </c>
      <c r="L816" s="47"/>
      <c r="M816" s="222" t="s">
        <v>19</v>
      </c>
      <c r="N816" s="223" t="s">
        <v>43</v>
      </c>
      <c r="O816" s="87"/>
      <c r="P816" s="224">
        <f>O816*H816</f>
        <v>0</v>
      </c>
      <c r="Q816" s="224">
        <v>0</v>
      </c>
      <c r="R816" s="224">
        <f>Q816*H816</f>
        <v>0</v>
      </c>
      <c r="S816" s="224">
        <v>0</v>
      </c>
      <c r="T816" s="225">
        <f>S816*H816</f>
        <v>0</v>
      </c>
      <c r="U816" s="41"/>
      <c r="V816" s="41"/>
      <c r="W816" s="41"/>
      <c r="X816" s="41"/>
      <c r="Y816" s="41"/>
      <c r="Z816" s="41"/>
      <c r="AA816" s="41"/>
      <c r="AB816" s="41"/>
      <c r="AC816" s="41"/>
      <c r="AD816" s="41"/>
      <c r="AE816" s="41"/>
      <c r="AR816" s="226" t="s">
        <v>288</v>
      </c>
      <c r="AT816" s="226" t="s">
        <v>157</v>
      </c>
      <c r="AU816" s="226" t="s">
        <v>81</v>
      </c>
      <c r="AY816" s="20" t="s">
        <v>154</v>
      </c>
      <c r="BE816" s="227">
        <f>IF(N816="základní",J816,0)</f>
        <v>0</v>
      </c>
      <c r="BF816" s="227">
        <f>IF(N816="snížená",J816,0)</f>
        <v>0</v>
      </c>
      <c r="BG816" s="227">
        <f>IF(N816="zákl. přenesená",J816,0)</f>
        <v>0</v>
      </c>
      <c r="BH816" s="227">
        <f>IF(N816="sníž. přenesená",J816,0)</f>
        <v>0</v>
      </c>
      <c r="BI816" s="227">
        <f>IF(N816="nulová",J816,0)</f>
        <v>0</v>
      </c>
      <c r="BJ816" s="20" t="s">
        <v>79</v>
      </c>
      <c r="BK816" s="227">
        <f>ROUND(I816*H816,2)</f>
        <v>0</v>
      </c>
      <c r="BL816" s="20" t="s">
        <v>288</v>
      </c>
      <c r="BM816" s="226" t="s">
        <v>880</v>
      </c>
    </row>
    <row r="817" s="2" customFormat="1" ht="16.5" customHeight="1">
      <c r="A817" s="41"/>
      <c r="B817" s="42"/>
      <c r="C817" s="215" t="s">
        <v>881</v>
      </c>
      <c r="D817" s="215" t="s">
        <v>157</v>
      </c>
      <c r="E817" s="216" t="s">
        <v>882</v>
      </c>
      <c r="F817" s="217" t="s">
        <v>883</v>
      </c>
      <c r="G817" s="218" t="s">
        <v>571</v>
      </c>
      <c r="H817" s="219">
        <v>1</v>
      </c>
      <c r="I817" s="220"/>
      <c r="J817" s="221">
        <f>ROUND(I817*H817,2)</f>
        <v>0</v>
      </c>
      <c r="K817" s="217" t="s">
        <v>19</v>
      </c>
      <c r="L817" s="47"/>
      <c r="M817" s="222" t="s">
        <v>19</v>
      </c>
      <c r="N817" s="223" t="s">
        <v>43</v>
      </c>
      <c r="O817" s="87"/>
      <c r="P817" s="224">
        <f>O817*H817</f>
        <v>0</v>
      </c>
      <c r="Q817" s="224">
        <v>0</v>
      </c>
      <c r="R817" s="224">
        <f>Q817*H817</f>
        <v>0</v>
      </c>
      <c r="S817" s="224">
        <v>0</v>
      </c>
      <c r="T817" s="225">
        <f>S817*H817</f>
        <v>0</v>
      </c>
      <c r="U817" s="41"/>
      <c r="V817" s="41"/>
      <c r="W817" s="41"/>
      <c r="X817" s="41"/>
      <c r="Y817" s="41"/>
      <c r="Z817" s="41"/>
      <c r="AA817" s="41"/>
      <c r="AB817" s="41"/>
      <c r="AC817" s="41"/>
      <c r="AD817" s="41"/>
      <c r="AE817" s="41"/>
      <c r="AR817" s="226" t="s">
        <v>288</v>
      </c>
      <c r="AT817" s="226" t="s">
        <v>157</v>
      </c>
      <c r="AU817" s="226" t="s">
        <v>81</v>
      </c>
      <c r="AY817" s="20" t="s">
        <v>154</v>
      </c>
      <c r="BE817" s="227">
        <f>IF(N817="základní",J817,0)</f>
        <v>0</v>
      </c>
      <c r="BF817" s="227">
        <f>IF(N817="snížená",J817,0)</f>
        <v>0</v>
      </c>
      <c r="BG817" s="227">
        <f>IF(N817="zákl. přenesená",J817,0)</f>
        <v>0</v>
      </c>
      <c r="BH817" s="227">
        <f>IF(N817="sníž. přenesená",J817,0)</f>
        <v>0</v>
      </c>
      <c r="BI817" s="227">
        <f>IF(N817="nulová",J817,0)</f>
        <v>0</v>
      </c>
      <c r="BJ817" s="20" t="s">
        <v>79</v>
      </c>
      <c r="BK817" s="227">
        <f>ROUND(I817*H817,2)</f>
        <v>0</v>
      </c>
      <c r="BL817" s="20" t="s">
        <v>288</v>
      </c>
      <c r="BM817" s="226" t="s">
        <v>884</v>
      </c>
    </row>
    <row r="818" s="2" customFormat="1" ht="16.5" customHeight="1">
      <c r="A818" s="41"/>
      <c r="B818" s="42"/>
      <c r="C818" s="215" t="s">
        <v>885</v>
      </c>
      <c r="D818" s="215" t="s">
        <v>157</v>
      </c>
      <c r="E818" s="216" t="s">
        <v>886</v>
      </c>
      <c r="F818" s="217" t="s">
        <v>887</v>
      </c>
      <c r="G818" s="218" t="s">
        <v>571</v>
      </c>
      <c r="H818" s="219">
        <v>3</v>
      </c>
      <c r="I818" s="220"/>
      <c r="J818" s="221">
        <f>ROUND(I818*H818,2)</f>
        <v>0</v>
      </c>
      <c r="K818" s="217" t="s">
        <v>19</v>
      </c>
      <c r="L818" s="47"/>
      <c r="M818" s="222" t="s">
        <v>19</v>
      </c>
      <c r="N818" s="223" t="s">
        <v>43</v>
      </c>
      <c r="O818" s="87"/>
      <c r="P818" s="224">
        <f>O818*H818</f>
        <v>0</v>
      </c>
      <c r="Q818" s="224">
        <v>0</v>
      </c>
      <c r="R818" s="224">
        <f>Q818*H818</f>
        <v>0</v>
      </c>
      <c r="S818" s="224">
        <v>0</v>
      </c>
      <c r="T818" s="225">
        <f>S818*H818</f>
        <v>0</v>
      </c>
      <c r="U818" s="41"/>
      <c r="V818" s="41"/>
      <c r="W818" s="41"/>
      <c r="X818" s="41"/>
      <c r="Y818" s="41"/>
      <c r="Z818" s="41"/>
      <c r="AA818" s="41"/>
      <c r="AB818" s="41"/>
      <c r="AC818" s="41"/>
      <c r="AD818" s="41"/>
      <c r="AE818" s="41"/>
      <c r="AR818" s="226" t="s">
        <v>288</v>
      </c>
      <c r="AT818" s="226" t="s">
        <v>157</v>
      </c>
      <c r="AU818" s="226" t="s">
        <v>81</v>
      </c>
      <c r="AY818" s="20" t="s">
        <v>154</v>
      </c>
      <c r="BE818" s="227">
        <f>IF(N818="základní",J818,0)</f>
        <v>0</v>
      </c>
      <c r="BF818" s="227">
        <f>IF(N818="snížená",J818,0)</f>
        <v>0</v>
      </c>
      <c r="BG818" s="227">
        <f>IF(N818="zákl. přenesená",J818,0)</f>
        <v>0</v>
      </c>
      <c r="BH818" s="227">
        <f>IF(N818="sníž. přenesená",J818,0)</f>
        <v>0</v>
      </c>
      <c r="BI818" s="227">
        <f>IF(N818="nulová",J818,0)</f>
        <v>0</v>
      </c>
      <c r="BJ818" s="20" t="s">
        <v>79</v>
      </c>
      <c r="BK818" s="227">
        <f>ROUND(I818*H818,2)</f>
        <v>0</v>
      </c>
      <c r="BL818" s="20" t="s">
        <v>288</v>
      </c>
      <c r="BM818" s="226" t="s">
        <v>888</v>
      </c>
    </row>
    <row r="819" s="2" customFormat="1" ht="16.5" customHeight="1">
      <c r="A819" s="41"/>
      <c r="B819" s="42"/>
      <c r="C819" s="215" t="s">
        <v>889</v>
      </c>
      <c r="D819" s="215" t="s">
        <v>157</v>
      </c>
      <c r="E819" s="216" t="s">
        <v>890</v>
      </c>
      <c r="F819" s="217" t="s">
        <v>891</v>
      </c>
      <c r="G819" s="218" t="s">
        <v>571</v>
      </c>
      <c r="H819" s="219">
        <v>1</v>
      </c>
      <c r="I819" s="220"/>
      <c r="J819" s="221">
        <f>ROUND(I819*H819,2)</f>
        <v>0</v>
      </c>
      <c r="K819" s="217" t="s">
        <v>19</v>
      </c>
      <c r="L819" s="47"/>
      <c r="M819" s="222" t="s">
        <v>19</v>
      </c>
      <c r="N819" s="223" t="s">
        <v>43</v>
      </c>
      <c r="O819" s="87"/>
      <c r="P819" s="224">
        <f>O819*H819</f>
        <v>0</v>
      </c>
      <c r="Q819" s="224">
        <v>0</v>
      </c>
      <c r="R819" s="224">
        <f>Q819*H819</f>
        <v>0</v>
      </c>
      <c r="S819" s="224">
        <v>0</v>
      </c>
      <c r="T819" s="225">
        <f>S819*H819</f>
        <v>0</v>
      </c>
      <c r="U819" s="41"/>
      <c r="V819" s="41"/>
      <c r="W819" s="41"/>
      <c r="X819" s="41"/>
      <c r="Y819" s="41"/>
      <c r="Z819" s="41"/>
      <c r="AA819" s="41"/>
      <c r="AB819" s="41"/>
      <c r="AC819" s="41"/>
      <c r="AD819" s="41"/>
      <c r="AE819" s="41"/>
      <c r="AR819" s="226" t="s">
        <v>288</v>
      </c>
      <c r="AT819" s="226" t="s">
        <v>157</v>
      </c>
      <c r="AU819" s="226" t="s">
        <v>81</v>
      </c>
      <c r="AY819" s="20" t="s">
        <v>154</v>
      </c>
      <c r="BE819" s="227">
        <f>IF(N819="základní",J819,0)</f>
        <v>0</v>
      </c>
      <c r="BF819" s="227">
        <f>IF(N819="snížená",J819,0)</f>
        <v>0</v>
      </c>
      <c r="BG819" s="227">
        <f>IF(N819="zákl. přenesená",J819,0)</f>
        <v>0</v>
      </c>
      <c r="BH819" s="227">
        <f>IF(N819="sníž. přenesená",J819,0)</f>
        <v>0</v>
      </c>
      <c r="BI819" s="227">
        <f>IF(N819="nulová",J819,0)</f>
        <v>0</v>
      </c>
      <c r="BJ819" s="20" t="s">
        <v>79</v>
      </c>
      <c r="BK819" s="227">
        <f>ROUND(I819*H819,2)</f>
        <v>0</v>
      </c>
      <c r="BL819" s="20" t="s">
        <v>288</v>
      </c>
      <c r="BM819" s="226" t="s">
        <v>892</v>
      </c>
    </row>
    <row r="820" s="2" customFormat="1" ht="24.15" customHeight="1">
      <c r="A820" s="41"/>
      <c r="B820" s="42"/>
      <c r="C820" s="215" t="s">
        <v>893</v>
      </c>
      <c r="D820" s="215" t="s">
        <v>157</v>
      </c>
      <c r="E820" s="216" t="s">
        <v>894</v>
      </c>
      <c r="F820" s="217" t="s">
        <v>895</v>
      </c>
      <c r="G820" s="218" t="s">
        <v>557</v>
      </c>
      <c r="H820" s="219">
        <v>1</v>
      </c>
      <c r="I820" s="220"/>
      <c r="J820" s="221">
        <f>ROUND(I820*H820,2)</f>
        <v>0</v>
      </c>
      <c r="K820" s="217" t="s">
        <v>19</v>
      </c>
      <c r="L820" s="47"/>
      <c r="M820" s="222" t="s">
        <v>19</v>
      </c>
      <c r="N820" s="223" t="s">
        <v>43</v>
      </c>
      <c r="O820" s="87"/>
      <c r="P820" s="224">
        <f>O820*H820</f>
        <v>0</v>
      </c>
      <c r="Q820" s="224">
        <v>0</v>
      </c>
      <c r="R820" s="224">
        <f>Q820*H820</f>
        <v>0</v>
      </c>
      <c r="S820" s="224">
        <v>0</v>
      </c>
      <c r="T820" s="225">
        <f>S820*H820</f>
        <v>0</v>
      </c>
      <c r="U820" s="41"/>
      <c r="V820" s="41"/>
      <c r="W820" s="41"/>
      <c r="X820" s="41"/>
      <c r="Y820" s="41"/>
      <c r="Z820" s="41"/>
      <c r="AA820" s="41"/>
      <c r="AB820" s="41"/>
      <c r="AC820" s="41"/>
      <c r="AD820" s="41"/>
      <c r="AE820" s="41"/>
      <c r="AR820" s="226" t="s">
        <v>288</v>
      </c>
      <c r="AT820" s="226" t="s">
        <v>157</v>
      </c>
      <c r="AU820" s="226" t="s">
        <v>81</v>
      </c>
      <c r="AY820" s="20" t="s">
        <v>154</v>
      </c>
      <c r="BE820" s="227">
        <f>IF(N820="základní",J820,0)</f>
        <v>0</v>
      </c>
      <c r="BF820" s="227">
        <f>IF(N820="snížená",J820,0)</f>
        <v>0</v>
      </c>
      <c r="BG820" s="227">
        <f>IF(N820="zákl. přenesená",J820,0)</f>
        <v>0</v>
      </c>
      <c r="BH820" s="227">
        <f>IF(N820="sníž. přenesená",J820,0)</f>
        <v>0</v>
      </c>
      <c r="BI820" s="227">
        <f>IF(N820="nulová",J820,0)</f>
        <v>0</v>
      </c>
      <c r="BJ820" s="20" t="s">
        <v>79</v>
      </c>
      <c r="BK820" s="227">
        <f>ROUND(I820*H820,2)</f>
        <v>0</v>
      </c>
      <c r="BL820" s="20" t="s">
        <v>288</v>
      </c>
      <c r="BM820" s="226" t="s">
        <v>896</v>
      </c>
    </row>
    <row r="821" s="2" customFormat="1" ht="24.15" customHeight="1">
      <c r="A821" s="41"/>
      <c r="B821" s="42"/>
      <c r="C821" s="215" t="s">
        <v>897</v>
      </c>
      <c r="D821" s="215" t="s">
        <v>157</v>
      </c>
      <c r="E821" s="216" t="s">
        <v>898</v>
      </c>
      <c r="F821" s="217" t="s">
        <v>899</v>
      </c>
      <c r="G821" s="218" t="s">
        <v>19</v>
      </c>
      <c r="H821" s="219">
        <v>1</v>
      </c>
      <c r="I821" s="220"/>
      <c r="J821" s="221">
        <f>ROUND(I821*H821,2)</f>
        <v>0</v>
      </c>
      <c r="K821" s="217" t="s">
        <v>19</v>
      </c>
      <c r="L821" s="47"/>
      <c r="M821" s="222" t="s">
        <v>19</v>
      </c>
      <c r="N821" s="223" t="s">
        <v>43</v>
      </c>
      <c r="O821" s="87"/>
      <c r="P821" s="224">
        <f>O821*H821</f>
        <v>0</v>
      </c>
      <c r="Q821" s="224">
        <v>0</v>
      </c>
      <c r="R821" s="224">
        <f>Q821*H821</f>
        <v>0</v>
      </c>
      <c r="S821" s="224">
        <v>0</v>
      </c>
      <c r="T821" s="225">
        <f>S821*H821</f>
        <v>0</v>
      </c>
      <c r="U821" s="41"/>
      <c r="V821" s="41"/>
      <c r="W821" s="41"/>
      <c r="X821" s="41"/>
      <c r="Y821" s="41"/>
      <c r="Z821" s="41"/>
      <c r="AA821" s="41"/>
      <c r="AB821" s="41"/>
      <c r="AC821" s="41"/>
      <c r="AD821" s="41"/>
      <c r="AE821" s="41"/>
      <c r="AR821" s="226" t="s">
        <v>288</v>
      </c>
      <c r="AT821" s="226" t="s">
        <v>157</v>
      </c>
      <c r="AU821" s="226" t="s">
        <v>81</v>
      </c>
      <c r="AY821" s="20" t="s">
        <v>154</v>
      </c>
      <c r="BE821" s="227">
        <f>IF(N821="základní",J821,0)</f>
        <v>0</v>
      </c>
      <c r="BF821" s="227">
        <f>IF(N821="snížená",J821,0)</f>
        <v>0</v>
      </c>
      <c r="BG821" s="227">
        <f>IF(N821="zákl. přenesená",J821,0)</f>
        <v>0</v>
      </c>
      <c r="BH821" s="227">
        <f>IF(N821="sníž. přenesená",J821,0)</f>
        <v>0</v>
      </c>
      <c r="BI821" s="227">
        <f>IF(N821="nulová",J821,0)</f>
        <v>0</v>
      </c>
      <c r="BJ821" s="20" t="s">
        <v>79</v>
      </c>
      <c r="BK821" s="227">
        <f>ROUND(I821*H821,2)</f>
        <v>0</v>
      </c>
      <c r="BL821" s="20" t="s">
        <v>288</v>
      </c>
      <c r="BM821" s="226" t="s">
        <v>900</v>
      </c>
    </row>
    <row r="822" s="2" customFormat="1" ht="16.5" customHeight="1">
      <c r="A822" s="41"/>
      <c r="B822" s="42"/>
      <c r="C822" s="215" t="s">
        <v>901</v>
      </c>
      <c r="D822" s="215" t="s">
        <v>157</v>
      </c>
      <c r="E822" s="216" t="s">
        <v>902</v>
      </c>
      <c r="F822" s="217" t="s">
        <v>903</v>
      </c>
      <c r="G822" s="218" t="s">
        <v>571</v>
      </c>
      <c r="H822" s="219">
        <v>7</v>
      </c>
      <c r="I822" s="220"/>
      <c r="J822" s="221">
        <f>ROUND(I822*H822,2)</f>
        <v>0</v>
      </c>
      <c r="K822" s="217" t="s">
        <v>19</v>
      </c>
      <c r="L822" s="47"/>
      <c r="M822" s="222" t="s">
        <v>19</v>
      </c>
      <c r="N822" s="223" t="s">
        <v>43</v>
      </c>
      <c r="O822" s="87"/>
      <c r="P822" s="224">
        <f>O822*H822</f>
        <v>0</v>
      </c>
      <c r="Q822" s="224">
        <v>0</v>
      </c>
      <c r="R822" s="224">
        <f>Q822*H822</f>
        <v>0</v>
      </c>
      <c r="S822" s="224">
        <v>0</v>
      </c>
      <c r="T822" s="225">
        <f>S822*H822</f>
        <v>0</v>
      </c>
      <c r="U822" s="41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R822" s="226" t="s">
        <v>288</v>
      </c>
      <c r="AT822" s="226" t="s">
        <v>157</v>
      </c>
      <c r="AU822" s="226" t="s">
        <v>81</v>
      </c>
      <c r="AY822" s="20" t="s">
        <v>154</v>
      </c>
      <c r="BE822" s="227">
        <f>IF(N822="základní",J822,0)</f>
        <v>0</v>
      </c>
      <c r="BF822" s="227">
        <f>IF(N822="snížená",J822,0)</f>
        <v>0</v>
      </c>
      <c r="BG822" s="227">
        <f>IF(N822="zákl. přenesená",J822,0)</f>
        <v>0</v>
      </c>
      <c r="BH822" s="227">
        <f>IF(N822="sníž. přenesená",J822,0)</f>
        <v>0</v>
      </c>
      <c r="BI822" s="227">
        <f>IF(N822="nulová",J822,0)</f>
        <v>0</v>
      </c>
      <c r="BJ822" s="20" t="s">
        <v>79</v>
      </c>
      <c r="BK822" s="227">
        <f>ROUND(I822*H822,2)</f>
        <v>0</v>
      </c>
      <c r="BL822" s="20" t="s">
        <v>288</v>
      </c>
      <c r="BM822" s="226" t="s">
        <v>904</v>
      </c>
    </row>
    <row r="823" s="2" customFormat="1" ht="21.75" customHeight="1">
      <c r="A823" s="41"/>
      <c r="B823" s="42"/>
      <c r="C823" s="215" t="s">
        <v>905</v>
      </c>
      <c r="D823" s="215" t="s">
        <v>157</v>
      </c>
      <c r="E823" s="216" t="s">
        <v>906</v>
      </c>
      <c r="F823" s="217" t="s">
        <v>907</v>
      </c>
      <c r="G823" s="218" t="s">
        <v>571</v>
      </c>
      <c r="H823" s="219">
        <v>49.523000000000003</v>
      </c>
      <c r="I823" s="220"/>
      <c r="J823" s="221">
        <f>ROUND(I823*H823,2)</f>
        <v>0</v>
      </c>
      <c r="K823" s="217" t="s">
        <v>19</v>
      </c>
      <c r="L823" s="47"/>
      <c r="M823" s="222" t="s">
        <v>19</v>
      </c>
      <c r="N823" s="223" t="s">
        <v>43</v>
      </c>
      <c r="O823" s="87"/>
      <c r="P823" s="224">
        <f>O823*H823</f>
        <v>0</v>
      </c>
      <c r="Q823" s="224">
        <v>0</v>
      </c>
      <c r="R823" s="224">
        <f>Q823*H823</f>
        <v>0</v>
      </c>
      <c r="S823" s="224">
        <v>0</v>
      </c>
      <c r="T823" s="225">
        <f>S823*H823</f>
        <v>0</v>
      </c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R823" s="226" t="s">
        <v>288</v>
      </c>
      <c r="AT823" s="226" t="s">
        <v>157</v>
      </c>
      <c r="AU823" s="226" t="s">
        <v>81</v>
      </c>
      <c r="AY823" s="20" t="s">
        <v>154</v>
      </c>
      <c r="BE823" s="227">
        <f>IF(N823="základní",J823,0)</f>
        <v>0</v>
      </c>
      <c r="BF823" s="227">
        <f>IF(N823="snížená",J823,0)</f>
        <v>0</v>
      </c>
      <c r="BG823" s="227">
        <f>IF(N823="zákl. přenesená",J823,0)</f>
        <v>0</v>
      </c>
      <c r="BH823" s="227">
        <f>IF(N823="sníž. přenesená",J823,0)</f>
        <v>0</v>
      </c>
      <c r="BI823" s="227">
        <f>IF(N823="nulová",J823,0)</f>
        <v>0</v>
      </c>
      <c r="BJ823" s="20" t="s">
        <v>79</v>
      </c>
      <c r="BK823" s="227">
        <f>ROUND(I823*H823,2)</f>
        <v>0</v>
      </c>
      <c r="BL823" s="20" t="s">
        <v>288</v>
      </c>
      <c r="BM823" s="226" t="s">
        <v>908</v>
      </c>
    </row>
    <row r="824" s="13" customFormat="1">
      <c r="A824" s="13"/>
      <c r="B824" s="233"/>
      <c r="C824" s="234"/>
      <c r="D824" s="235" t="s">
        <v>166</v>
      </c>
      <c r="E824" s="236" t="s">
        <v>19</v>
      </c>
      <c r="F824" s="237" t="s">
        <v>909</v>
      </c>
      <c r="G824" s="234"/>
      <c r="H824" s="236" t="s">
        <v>19</v>
      </c>
      <c r="I824" s="238"/>
      <c r="J824" s="234"/>
      <c r="K824" s="234"/>
      <c r="L824" s="239"/>
      <c r="M824" s="240"/>
      <c r="N824" s="241"/>
      <c r="O824" s="241"/>
      <c r="P824" s="241"/>
      <c r="Q824" s="241"/>
      <c r="R824" s="241"/>
      <c r="S824" s="241"/>
      <c r="T824" s="242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3" t="s">
        <v>166</v>
      </c>
      <c r="AU824" s="243" t="s">
        <v>81</v>
      </c>
      <c r="AV824" s="13" t="s">
        <v>79</v>
      </c>
      <c r="AW824" s="13" t="s">
        <v>33</v>
      </c>
      <c r="AX824" s="13" t="s">
        <v>72</v>
      </c>
      <c r="AY824" s="243" t="s">
        <v>154</v>
      </c>
    </row>
    <row r="825" s="14" customFormat="1">
      <c r="A825" s="14"/>
      <c r="B825" s="244"/>
      <c r="C825" s="245"/>
      <c r="D825" s="235" t="s">
        <v>166</v>
      </c>
      <c r="E825" s="246" t="s">
        <v>19</v>
      </c>
      <c r="F825" s="247" t="s">
        <v>910</v>
      </c>
      <c r="G825" s="245"/>
      <c r="H825" s="248">
        <v>13.497999999999999</v>
      </c>
      <c r="I825" s="249"/>
      <c r="J825" s="245"/>
      <c r="K825" s="245"/>
      <c r="L825" s="250"/>
      <c r="M825" s="251"/>
      <c r="N825" s="252"/>
      <c r="O825" s="252"/>
      <c r="P825" s="252"/>
      <c r="Q825" s="252"/>
      <c r="R825" s="252"/>
      <c r="S825" s="252"/>
      <c r="T825" s="253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4" t="s">
        <v>166</v>
      </c>
      <c r="AU825" s="254" t="s">
        <v>81</v>
      </c>
      <c r="AV825" s="14" t="s">
        <v>81</v>
      </c>
      <c r="AW825" s="14" t="s">
        <v>33</v>
      </c>
      <c r="AX825" s="14" t="s">
        <v>72</v>
      </c>
      <c r="AY825" s="254" t="s">
        <v>154</v>
      </c>
    </row>
    <row r="826" s="13" customFormat="1">
      <c r="A826" s="13"/>
      <c r="B826" s="233"/>
      <c r="C826" s="234"/>
      <c r="D826" s="235" t="s">
        <v>166</v>
      </c>
      <c r="E826" s="236" t="s">
        <v>19</v>
      </c>
      <c r="F826" s="237" t="s">
        <v>173</v>
      </c>
      <c r="G826" s="234"/>
      <c r="H826" s="236" t="s">
        <v>19</v>
      </c>
      <c r="I826" s="238"/>
      <c r="J826" s="234"/>
      <c r="K826" s="234"/>
      <c r="L826" s="239"/>
      <c r="M826" s="240"/>
      <c r="N826" s="241"/>
      <c r="O826" s="241"/>
      <c r="P826" s="241"/>
      <c r="Q826" s="241"/>
      <c r="R826" s="241"/>
      <c r="S826" s="241"/>
      <c r="T826" s="242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3" t="s">
        <v>166</v>
      </c>
      <c r="AU826" s="243" t="s">
        <v>81</v>
      </c>
      <c r="AV826" s="13" t="s">
        <v>79</v>
      </c>
      <c r="AW826" s="13" t="s">
        <v>33</v>
      </c>
      <c r="AX826" s="13" t="s">
        <v>72</v>
      </c>
      <c r="AY826" s="243" t="s">
        <v>154</v>
      </c>
    </row>
    <row r="827" s="14" customFormat="1">
      <c r="A827" s="14"/>
      <c r="B827" s="244"/>
      <c r="C827" s="245"/>
      <c r="D827" s="235" t="s">
        <v>166</v>
      </c>
      <c r="E827" s="246" t="s">
        <v>19</v>
      </c>
      <c r="F827" s="247" t="s">
        <v>911</v>
      </c>
      <c r="G827" s="245"/>
      <c r="H827" s="248">
        <v>36.024999999999999</v>
      </c>
      <c r="I827" s="249"/>
      <c r="J827" s="245"/>
      <c r="K827" s="245"/>
      <c r="L827" s="250"/>
      <c r="M827" s="251"/>
      <c r="N827" s="252"/>
      <c r="O827" s="252"/>
      <c r="P827" s="252"/>
      <c r="Q827" s="252"/>
      <c r="R827" s="252"/>
      <c r="S827" s="252"/>
      <c r="T827" s="253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4" t="s">
        <v>166</v>
      </c>
      <c r="AU827" s="254" t="s">
        <v>81</v>
      </c>
      <c r="AV827" s="14" t="s">
        <v>81</v>
      </c>
      <c r="AW827" s="14" t="s">
        <v>33</v>
      </c>
      <c r="AX827" s="14" t="s">
        <v>72</v>
      </c>
      <c r="AY827" s="254" t="s">
        <v>154</v>
      </c>
    </row>
    <row r="828" s="15" customFormat="1">
      <c r="A828" s="15"/>
      <c r="B828" s="255"/>
      <c r="C828" s="256"/>
      <c r="D828" s="235" t="s">
        <v>166</v>
      </c>
      <c r="E828" s="257" t="s">
        <v>19</v>
      </c>
      <c r="F828" s="258" t="s">
        <v>181</v>
      </c>
      <c r="G828" s="256"/>
      <c r="H828" s="259">
        <v>49.522999999999996</v>
      </c>
      <c r="I828" s="260"/>
      <c r="J828" s="256"/>
      <c r="K828" s="256"/>
      <c r="L828" s="261"/>
      <c r="M828" s="262"/>
      <c r="N828" s="263"/>
      <c r="O828" s="263"/>
      <c r="P828" s="263"/>
      <c r="Q828" s="263"/>
      <c r="R828" s="263"/>
      <c r="S828" s="263"/>
      <c r="T828" s="264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65" t="s">
        <v>166</v>
      </c>
      <c r="AU828" s="265" t="s">
        <v>81</v>
      </c>
      <c r="AV828" s="15" t="s">
        <v>162</v>
      </c>
      <c r="AW828" s="15" t="s">
        <v>33</v>
      </c>
      <c r="AX828" s="15" t="s">
        <v>79</v>
      </c>
      <c r="AY828" s="265" t="s">
        <v>154</v>
      </c>
    </row>
    <row r="829" s="12" customFormat="1" ht="22.8" customHeight="1">
      <c r="A829" s="12"/>
      <c r="B829" s="199"/>
      <c r="C829" s="200"/>
      <c r="D829" s="201" t="s">
        <v>71</v>
      </c>
      <c r="E829" s="213" t="s">
        <v>912</v>
      </c>
      <c r="F829" s="213" t="s">
        <v>913</v>
      </c>
      <c r="G829" s="200"/>
      <c r="H829" s="200"/>
      <c r="I829" s="203"/>
      <c r="J829" s="214">
        <f>BK829</f>
        <v>0</v>
      </c>
      <c r="K829" s="200"/>
      <c r="L829" s="205"/>
      <c r="M829" s="206"/>
      <c r="N829" s="207"/>
      <c r="O829" s="207"/>
      <c r="P829" s="208">
        <f>SUM(P830:P841)</f>
        <v>0</v>
      </c>
      <c r="Q829" s="207"/>
      <c r="R829" s="208">
        <f>SUM(R830:R841)</f>
        <v>0</v>
      </c>
      <c r="S829" s="207"/>
      <c r="T829" s="209">
        <f>SUM(T830:T841)</f>
        <v>0</v>
      </c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R829" s="210" t="s">
        <v>81</v>
      </c>
      <c r="AT829" s="211" t="s">
        <v>71</v>
      </c>
      <c r="AU829" s="211" t="s">
        <v>79</v>
      </c>
      <c r="AY829" s="210" t="s">
        <v>154</v>
      </c>
      <c r="BK829" s="212">
        <f>SUM(BK830:BK841)</f>
        <v>0</v>
      </c>
    </row>
    <row r="830" s="2" customFormat="1" ht="16.5" customHeight="1">
      <c r="A830" s="41"/>
      <c r="B830" s="42"/>
      <c r="C830" s="215" t="s">
        <v>914</v>
      </c>
      <c r="D830" s="215" t="s">
        <v>157</v>
      </c>
      <c r="E830" s="216" t="s">
        <v>915</v>
      </c>
      <c r="F830" s="217" t="s">
        <v>916</v>
      </c>
      <c r="G830" s="218" t="s">
        <v>160</v>
      </c>
      <c r="H830" s="219">
        <v>57.003999999999998</v>
      </c>
      <c r="I830" s="220"/>
      <c r="J830" s="221">
        <f>ROUND(I830*H830,2)</f>
        <v>0</v>
      </c>
      <c r="K830" s="217" t="s">
        <v>19</v>
      </c>
      <c r="L830" s="47"/>
      <c r="M830" s="222" t="s">
        <v>19</v>
      </c>
      <c r="N830" s="223" t="s">
        <v>43</v>
      </c>
      <c r="O830" s="87"/>
      <c r="P830" s="224">
        <f>O830*H830</f>
        <v>0</v>
      </c>
      <c r="Q830" s="224">
        <v>0</v>
      </c>
      <c r="R830" s="224">
        <f>Q830*H830</f>
        <v>0</v>
      </c>
      <c r="S830" s="224">
        <v>0</v>
      </c>
      <c r="T830" s="225">
        <f>S830*H830</f>
        <v>0</v>
      </c>
      <c r="U830" s="41"/>
      <c r="V830" s="41"/>
      <c r="W830" s="41"/>
      <c r="X830" s="41"/>
      <c r="Y830" s="41"/>
      <c r="Z830" s="41"/>
      <c r="AA830" s="41"/>
      <c r="AB830" s="41"/>
      <c r="AC830" s="41"/>
      <c r="AD830" s="41"/>
      <c r="AE830" s="41"/>
      <c r="AR830" s="226" t="s">
        <v>288</v>
      </c>
      <c r="AT830" s="226" t="s">
        <v>157</v>
      </c>
      <c r="AU830" s="226" t="s">
        <v>81</v>
      </c>
      <c r="AY830" s="20" t="s">
        <v>154</v>
      </c>
      <c r="BE830" s="227">
        <f>IF(N830="základní",J830,0)</f>
        <v>0</v>
      </c>
      <c r="BF830" s="227">
        <f>IF(N830="snížená",J830,0)</f>
        <v>0</v>
      </c>
      <c r="BG830" s="227">
        <f>IF(N830="zákl. přenesená",J830,0)</f>
        <v>0</v>
      </c>
      <c r="BH830" s="227">
        <f>IF(N830="sníž. přenesená",J830,0)</f>
        <v>0</v>
      </c>
      <c r="BI830" s="227">
        <f>IF(N830="nulová",J830,0)</f>
        <v>0</v>
      </c>
      <c r="BJ830" s="20" t="s">
        <v>79</v>
      </c>
      <c r="BK830" s="227">
        <f>ROUND(I830*H830,2)</f>
        <v>0</v>
      </c>
      <c r="BL830" s="20" t="s">
        <v>288</v>
      </c>
      <c r="BM830" s="226" t="s">
        <v>917</v>
      </c>
    </row>
    <row r="831" s="13" customFormat="1">
      <c r="A831" s="13"/>
      <c r="B831" s="233"/>
      <c r="C831" s="234"/>
      <c r="D831" s="235" t="s">
        <v>166</v>
      </c>
      <c r="E831" s="236" t="s">
        <v>19</v>
      </c>
      <c r="F831" s="237" t="s">
        <v>194</v>
      </c>
      <c r="G831" s="234"/>
      <c r="H831" s="236" t="s">
        <v>19</v>
      </c>
      <c r="I831" s="238"/>
      <c r="J831" s="234"/>
      <c r="K831" s="234"/>
      <c r="L831" s="239"/>
      <c r="M831" s="240"/>
      <c r="N831" s="241"/>
      <c r="O831" s="241"/>
      <c r="P831" s="241"/>
      <c r="Q831" s="241"/>
      <c r="R831" s="241"/>
      <c r="S831" s="241"/>
      <c r="T831" s="242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3" t="s">
        <v>166</v>
      </c>
      <c r="AU831" s="243" t="s">
        <v>81</v>
      </c>
      <c r="AV831" s="13" t="s">
        <v>79</v>
      </c>
      <c r="AW831" s="13" t="s">
        <v>33</v>
      </c>
      <c r="AX831" s="13" t="s">
        <v>72</v>
      </c>
      <c r="AY831" s="243" t="s">
        <v>154</v>
      </c>
    </row>
    <row r="832" s="14" customFormat="1">
      <c r="A832" s="14"/>
      <c r="B832" s="244"/>
      <c r="C832" s="245"/>
      <c r="D832" s="235" t="s">
        <v>166</v>
      </c>
      <c r="E832" s="246" t="s">
        <v>19</v>
      </c>
      <c r="F832" s="247" t="s">
        <v>918</v>
      </c>
      <c r="G832" s="245"/>
      <c r="H832" s="248">
        <v>18.68</v>
      </c>
      <c r="I832" s="249"/>
      <c r="J832" s="245"/>
      <c r="K832" s="245"/>
      <c r="L832" s="250"/>
      <c r="M832" s="251"/>
      <c r="N832" s="252"/>
      <c r="O832" s="252"/>
      <c r="P832" s="252"/>
      <c r="Q832" s="252"/>
      <c r="R832" s="252"/>
      <c r="S832" s="252"/>
      <c r="T832" s="253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4" t="s">
        <v>166</v>
      </c>
      <c r="AU832" s="254" t="s">
        <v>81</v>
      </c>
      <c r="AV832" s="14" t="s">
        <v>81</v>
      </c>
      <c r="AW832" s="14" t="s">
        <v>33</v>
      </c>
      <c r="AX832" s="14" t="s">
        <v>72</v>
      </c>
      <c r="AY832" s="254" t="s">
        <v>154</v>
      </c>
    </row>
    <row r="833" s="13" customFormat="1">
      <c r="A833" s="13"/>
      <c r="B833" s="233"/>
      <c r="C833" s="234"/>
      <c r="D833" s="235" t="s">
        <v>166</v>
      </c>
      <c r="E833" s="236" t="s">
        <v>19</v>
      </c>
      <c r="F833" s="237" t="s">
        <v>919</v>
      </c>
      <c r="G833" s="234"/>
      <c r="H833" s="236" t="s">
        <v>19</v>
      </c>
      <c r="I833" s="238"/>
      <c r="J833" s="234"/>
      <c r="K833" s="234"/>
      <c r="L833" s="239"/>
      <c r="M833" s="240"/>
      <c r="N833" s="241"/>
      <c r="O833" s="241"/>
      <c r="P833" s="241"/>
      <c r="Q833" s="241"/>
      <c r="R833" s="241"/>
      <c r="S833" s="241"/>
      <c r="T833" s="242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3" t="s">
        <v>166</v>
      </c>
      <c r="AU833" s="243" t="s">
        <v>81</v>
      </c>
      <c r="AV833" s="13" t="s">
        <v>79</v>
      </c>
      <c r="AW833" s="13" t="s">
        <v>33</v>
      </c>
      <c r="AX833" s="13" t="s">
        <v>72</v>
      </c>
      <c r="AY833" s="243" t="s">
        <v>154</v>
      </c>
    </row>
    <row r="834" s="14" customFormat="1">
      <c r="A834" s="14"/>
      <c r="B834" s="244"/>
      <c r="C834" s="245"/>
      <c r="D834" s="235" t="s">
        <v>166</v>
      </c>
      <c r="E834" s="246" t="s">
        <v>19</v>
      </c>
      <c r="F834" s="247" t="s">
        <v>920</v>
      </c>
      <c r="G834" s="245"/>
      <c r="H834" s="248">
        <v>12.212999999999999</v>
      </c>
      <c r="I834" s="249"/>
      <c r="J834" s="245"/>
      <c r="K834" s="245"/>
      <c r="L834" s="250"/>
      <c r="M834" s="251"/>
      <c r="N834" s="252"/>
      <c r="O834" s="252"/>
      <c r="P834" s="252"/>
      <c r="Q834" s="252"/>
      <c r="R834" s="252"/>
      <c r="S834" s="252"/>
      <c r="T834" s="253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4" t="s">
        <v>166</v>
      </c>
      <c r="AU834" s="254" t="s">
        <v>81</v>
      </c>
      <c r="AV834" s="14" t="s">
        <v>81</v>
      </c>
      <c r="AW834" s="14" t="s">
        <v>33</v>
      </c>
      <c r="AX834" s="14" t="s">
        <v>72</v>
      </c>
      <c r="AY834" s="254" t="s">
        <v>154</v>
      </c>
    </row>
    <row r="835" s="13" customFormat="1">
      <c r="A835" s="13"/>
      <c r="B835" s="233"/>
      <c r="C835" s="234"/>
      <c r="D835" s="235" t="s">
        <v>166</v>
      </c>
      <c r="E835" s="236" t="s">
        <v>19</v>
      </c>
      <c r="F835" s="237" t="s">
        <v>921</v>
      </c>
      <c r="G835" s="234"/>
      <c r="H835" s="236" t="s">
        <v>19</v>
      </c>
      <c r="I835" s="238"/>
      <c r="J835" s="234"/>
      <c r="K835" s="234"/>
      <c r="L835" s="239"/>
      <c r="M835" s="240"/>
      <c r="N835" s="241"/>
      <c r="O835" s="241"/>
      <c r="P835" s="241"/>
      <c r="Q835" s="241"/>
      <c r="R835" s="241"/>
      <c r="S835" s="241"/>
      <c r="T835" s="242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3" t="s">
        <v>166</v>
      </c>
      <c r="AU835" s="243" t="s">
        <v>81</v>
      </c>
      <c r="AV835" s="13" t="s">
        <v>79</v>
      </c>
      <c r="AW835" s="13" t="s">
        <v>33</v>
      </c>
      <c r="AX835" s="13" t="s">
        <v>72</v>
      </c>
      <c r="AY835" s="243" t="s">
        <v>154</v>
      </c>
    </row>
    <row r="836" s="14" customFormat="1">
      <c r="A836" s="14"/>
      <c r="B836" s="244"/>
      <c r="C836" s="245"/>
      <c r="D836" s="235" t="s">
        <v>166</v>
      </c>
      <c r="E836" s="246" t="s">
        <v>19</v>
      </c>
      <c r="F836" s="247" t="s">
        <v>922</v>
      </c>
      <c r="G836" s="245"/>
      <c r="H836" s="248">
        <v>14.359999999999999</v>
      </c>
      <c r="I836" s="249"/>
      <c r="J836" s="245"/>
      <c r="K836" s="245"/>
      <c r="L836" s="250"/>
      <c r="M836" s="251"/>
      <c r="N836" s="252"/>
      <c r="O836" s="252"/>
      <c r="P836" s="252"/>
      <c r="Q836" s="252"/>
      <c r="R836" s="252"/>
      <c r="S836" s="252"/>
      <c r="T836" s="253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4" t="s">
        <v>166</v>
      </c>
      <c r="AU836" s="254" t="s">
        <v>81</v>
      </c>
      <c r="AV836" s="14" t="s">
        <v>81</v>
      </c>
      <c r="AW836" s="14" t="s">
        <v>33</v>
      </c>
      <c r="AX836" s="14" t="s">
        <v>72</v>
      </c>
      <c r="AY836" s="254" t="s">
        <v>154</v>
      </c>
    </row>
    <row r="837" s="13" customFormat="1">
      <c r="A837" s="13"/>
      <c r="B837" s="233"/>
      <c r="C837" s="234"/>
      <c r="D837" s="235" t="s">
        <v>166</v>
      </c>
      <c r="E837" s="236" t="s">
        <v>19</v>
      </c>
      <c r="F837" s="237" t="s">
        <v>919</v>
      </c>
      <c r="G837" s="234"/>
      <c r="H837" s="236" t="s">
        <v>19</v>
      </c>
      <c r="I837" s="238"/>
      <c r="J837" s="234"/>
      <c r="K837" s="234"/>
      <c r="L837" s="239"/>
      <c r="M837" s="240"/>
      <c r="N837" s="241"/>
      <c r="O837" s="241"/>
      <c r="P837" s="241"/>
      <c r="Q837" s="241"/>
      <c r="R837" s="241"/>
      <c r="S837" s="241"/>
      <c r="T837" s="242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3" t="s">
        <v>166</v>
      </c>
      <c r="AU837" s="243" t="s">
        <v>81</v>
      </c>
      <c r="AV837" s="13" t="s">
        <v>79</v>
      </c>
      <c r="AW837" s="13" t="s">
        <v>33</v>
      </c>
      <c r="AX837" s="13" t="s">
        <v>72</v>
      </c>
      <c r="AY837" s="243" t="s">
        <v>154</v>
      </c>
    </row>
    <row r="838" s="14" customFormat="1">
      <c r="A838" s="14"/>
      <c r="B838" s="244"/>
      <c r="C838" s="245"/>
      <c r="D838" s="235" t="s">
        <v>166</v>
      </c>
      <c r="E838" s="246" t="s">
        <v>19</v>
      </c>
      <c r="F838" s="247" t="s">
        <v>923</v>
      </c>
      <c r="G838" s="245"/>
      <c r="H838" s="248">
        <v>6.6509999999999998</v>
      </c>
      <c r="I838" s="249"/>
      <c r="J838" s="245"/>
      <c r="K838" s="245"/>
      <c r="L838" s="250"/>
      <c r="M838" s="251"/>
      <c r="N838" s="252"/>
      <c r="O838" s="252"/>
      <c r="P838" s="252"/>
      <c r="Q838" s="252"/>
      <c r="R838" s="252"/>
      <c r="S838" s="252"/>
      <c r="T838" s="253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4" t="s">
        <v>166</v>
      </c>
      <c r="AU838" s="254" t="s">
        <v>81</v>
      </c>
      <c r="AV838" s="14" t="s">
        <v>81</v>
      </c>
      <c r="AW838" s="14" t="s">
        <v>33</v>
      </c>
      <c r="AX838" s="14" t="s">
        <v>72</v>
      </c>
      <c r="AY838" s="254" t="s">
        <v>154</v>
      </c>
    </row>
    <row r="839" s="13" customFormat="1">
      <c r="A839" s="13"/>
      <c r="B839" s="233"/>
      <c r="C839" s="234"/>
      <c r="D839" s="235" t="s">
        <v>166</v>
      </c>
      <c r="E839" s="236" t="s">
        <v>19</v>
      </c>
      <c r="F839" s="237" t="s">
        <v>924</v>
      </c>
      <c r="G839" s="234"/>
      <c r="H839" s="236" t="s">
        <v>19</v>
      </c>
      <c r="I839" s="238"/>
      <c r="J839" s="234"/>
      <c r="K839" s="234"/>
      <c r="L839" s="239"/>
      <c r="M839" s="240"/>
      <c r="N839" s="241"/>
      <c r="O839" s="241"/>
      <c r="P839" s="241"/>
      <c r="Q839" s="241"/>
      <c r="R839" s="241"/>
      <c r="S839" s="241"/>
      <c r="T839" s="242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3" t="s">
        <v>166</v>
      </c>
      <c r="AU839" s="243" t="s">
        <v>81</v>
      </c>
      <c r="AV839" s="13" t="s">
        <v>79</v>
      </c>
      <c r="AW839" s="13" t="s">
        <v>33</v>
      </c>
      <c r="AX839" s="13" t="s">
        <v>72</v>
      </c>
      <c r="AY839" s="243" t="s">
        <v>154</v>
      </c>
    </row>
    <row r="840" s="14" customFormat="1">
      <c r="A840" s="14"/>
      <c r="B840" s="244"/>
      <c r="C840" s="245"/>
      <c r="D840" s="235" t="s">
        <v>166</v>
      </c>
      <c r="E840" s="246" t="s">
        <v>19</v>
      </c>
      <c r="F840" s="247" t="s">
        <v>925</v>
      </c>
      <c r="G840" s="245"/>
      <c r="H840" s="248">
        <v>5.0999999999999996</v>
      </c>
      <c r="I840" s="249"/>
      <c r="J840" s="245"/>
      <c r="K840" s="245"/>
      <c r="L840" s="250"/>
      <c r="M840" s="251"/>
      <c r="N840" s="252"/>
      <c r="O840" s="252"/>
      <c r="P840" s="252"/>
      <c r="Q840" s="252"/>
      <c r="R840" s="252"/>
      <c r="S840" s="252"/>
      <c r="T840" s="253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4" t="s">
        <v>166</v>
      </c>
      <c r="AU840" s="254" t="s">
        <v>81</v>
      </c>
      <c r="AV840" s="14" t="s">
        <v>81</v>
      </c>
      <c r="AW840" s="14" t="s">
        <v>33</v>
      </c>
      <c r="AX840" s="14" t="s">
        <v>72</v>
      </c>
      <c r="AY840" s="254" t="s">
        <v>154</v>
      </c>
    </row>
    <row r="841" s="15" customFormat="1">
      <c r="A841" s="15"/>
      <c r="B841" s="255"/>
      <c r="C841" s="256"/>
      <c r="D841" s="235" t="s">
        <v>166</v>
      </c>
      <c r="E841" s="257" t="s">
        <v>19</v>
      </c>
      <c r="F841" s="258" t="s">
        <v>181</v>
      </c>
      <c r="G841" s="256"/>
      <c r="H841" s="259">
        <v>57.003999999999998</v>
      </c>
      <c r="I841" s="260"/>
      <c r="J841" s="256"/>
      <c r="K841" s="256"/>
      <c r="L841" s="261"/>
      <c r="M841" s="262"/>
      <c r="N841" s="263"/>
      <c r="O841" s="263"/>
      <c r="P841" s="263"/>
      <c r="Q841" s="263"/>
      <c r="R841" s="263"/>
      <c r="S841" s="263"/>
      <c r="T841" s="264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65" t="s">
        <v>166</v>
      </c>
      <c r="AU841" s="265" t="s">
        <v>81</v>
      </c>
      <c r="AV841" s="15" t="s">
        <v>162</v>
      </c>
      <c r="AW841" s="15" t="s">
        <v>33</v>
      </c>
      <c r="AX841" s="15" t="s">
        <v>79</v>
      </c>
      <c r="AY841" s="265" t="s">
        <v>154</v>
      </c>
    </row>
    <row r="842" s="12" customFormat="1" ht="22.8" customHeight="1">
      <c r="A842" s="12"/>
      <c r="B842" s="199"/>
      <c r="C842" s="200"/>
      <c r="D842" s="201" t="s">
        <v>71</v>
      </c>
      <c r="E842" s="213" t="s">
        <v>926</v>
      </c>
      <c r="F842" s="213" t="s">
        <v>927</v>
      </c>
      <c r="G842" s="200"/>
      <c r="H842" s="200"/>
      <c r="I842" s="203"/>
      <c r="J842" s="214">
        <f>BK842</f>
        <v>0</v>
      </c>
      <c r="K842" s="200"/>
      <c r="L842" s="205"/>
      <c r="M842" s="206"/>
      <c r="N842" s="207"/>
      <c r="O842" s="207"/>
      <c r="P842" s="208">
        <f>SUM(P843:P849)</f>
        <v>0</v>
      </c>
      <c r="Q842" s="207"/>
      <c r="R842" s="208">
        <f>SUM(R843:R849)</f>
        <v>0.0075599999999999999</v>
      </c>
      <c r="S842" s="207"/>
      <c r="T842" s="209">
        <f>SUM(T843:T849)</f>
        <v>0</v>
      </c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R842" s="210" t="s">
        <v>81</v>
      </c>
      <c r="AT842" s="211" t="s">
        <v>71</v>
      </c>
      <c r="AU842" s="211" t="s">
        <v>79</v>
      </c>
      <c r="AY842" s="210" t="s">
        <v>154</v>
      </c>
      <c r="BK842" s="212">
        <f>SUM(BK843:BK849)</f>
        <v>0</v>
      </c>
    </row>
    <row r="843" s="2" customFormat="1" ht="24.15" customHeight="1">
      <c r="A843" s="41"/>
      <c r="B843" s="42"/>
      <c r="C843" s="215" t="s">
        <v>928</v>
      </c>
      <c r="D843" s="215" t="s">
        <v>157</v>
      </c>
      <c r="E843" s="216" t="s">
        <v>929</v>
      </c>
      <c r="F843" s="217" t="s">
        <v>930</v>
      </c>
      <c r="G843" s="218" t="s">
        <v>160</v>
      </c>
      <c r="H843" s="219">
        <v>2.52</v>
      </c>
      <c r="I843" s="220"/>
      <c r="J843" s="221">
        <f>ROUND(I843*H843,2)</f>
        <v>0</v>
      </c>
      <c r="K843" s="217" t="s">
        <v>161</v>
      </c>
      <c r="L843" s="47"/>
      <c r="M843" s="222" t="s">
        <v>19</v>
      </c>
      <c r="N843" s="223" t="s">
        <v>43</v>
      </c>
      <c r="O843" s="87"/>
      <c r="P843" s="224">
        <f>O843*H843</f>
        <v>0</v>
      </c>
      <c r="Q843" s="224">
        <v>0.0030000000000000001</v>
      </c>
      <c r="R843" s="224">
        <f>Q843*H843</f>
        <v>0.0075599999999999999</v>
      </c>
      <c r="S843" s="224">
        <v>0</v>
      </c>
      <c r="T843" s="225">
        <f>S843*H843</f>
        <v>0</v>
      </c>
      <c r="U843" s="41"/>
      <c r="V843" s="41"/>
      <c r="W843" s="41"/>
      <c r="X843" s="41"/>
      <c r="Y843" s="41"/>
      <c r="Z843" s="41"/>
      <c r="AA843" s="41"/>
      <c r="AB843" s="41"/>
      <c r="AC843" s="41"/>
      <c r="AD843" s="41"/>
      <c r="AE843" s="41"/>
      <c r="AR843" s="226" t="s">
        <v>288</v>
      </c>
      <c r="AT843" s="226" t="s">
        <v>157</v>
      </c>
      <c r="AU843" s="226" t="s">
        <v>81</v>
      </c>
      <c r="AY843" s="20" t="s">
        <v>154</v>
      </c>
      <c r="BE843" s="227">
        <f>IF(N843="základní",J843,0)</f>
        <v>0</v>
      </c>
      <c r="BF843" s="227">
        <f>IF(N843="snížená",J843,0)</f>
        <v>0</v>
      </c>
      <c r="BG843" s="227">
        <f>IF(N843="zákl. přenesená",J843,0)</f>
        <v>0</v>
      </c>
      <c r="BH843" s="227">
        <f>IF(N843="sníž. přenesená",J843,0)</f>
        <v>0</v>
      </c>
      <c r="BI843" s="227">
        <f>IF(N843="nulová",J843,0)</f>
        <v>0</v>
      </c>
      <c r="BJ843" s="20" t="s">
        <v>79</v>
      </c>
      <c r="BK843" s="227">
        <f>ROUND(I843*H843,2)</f>
        <v>0</v>
      </c>
      <c r="BL843" s="20" t="s">
        <v>288</v>
      </c>
      <c r="BM843" s="226" t="s">
        <v>931</v>
      </c>
    </row>
    <row r="844" s="2" customFormat="1">
      <c r="A844" s="41"/>
      <c r="B844" s="42"/>
      <c r="C844" s="43"/>
      <c r="D844" s="228" t="s">
        <v>164</v>
      </c>
      <c r="E844" s="43"/>
      <c r="F844" s="229" t="s">
        <v>932</v>
      </c>
      <c r="G844" s="43"/>
      <c r="H844" s="43"/>
      <c r="I844" s="230"/>
      <c r="J844" s="43"/>
      <c r="K844" s="43"/>
      <c r="L844" s="47"/>
      <c r="M844" s="231"/>
      <c r="N844" s="232"/>
      <c r="O844" s="87"/>
      <c r="P844" s="87"/>
      <c r="Q844" s="87"/>
      <c r="R844" s="87"/>
      <c r="S844" s="87"/>
      <c r="T844" s="88"/>
      <c r="U844" s="41"/>
      <c r="V844" s="41"/>
      <c r="W844" s="41"/>
      <c r="X844" s="41"/>
      <c r="Y844" s="41"/>
      <c r="Z844" s="41"/>
      <c r="AA844" s="41"/>
      <c r="AB844" s="41"/>
      <c r="AC844" s="41"/>
      <c r="AD844" s="41"/>
      <c r="AE844" s="41"/>
      <c r="AT844" s="20" t="s">
        <v>164</v>
      </c>
      <c r="AU844" s="20" t="s">
        <v>81</v>
      </c>
    </row>
    <row r="845" s="13" customFormat="1">
      <c r="A845" s="13"/>
      <c r="B845" s="233"/>
      <c r="C845" s="234"/>
      <c r="D845" s="235" t="s">
        <v>166</v>
      </c>
      <c r="E845" s="236" t="s">
        <v>19</v>
      </c>
      <c r="F845" s="237" t="s">
        <v>933</v>
      </c>
      <c r="G845" s="234"/>
      <c r="H845" s="236" t="s">
        <v>19</v>
      </c>
      <c r="I845" s="238"/>
      <c r="J845" s="234"/>
      <c r="K845" s="234"/>
      <c r="L845" s="239"/>
      <c r="M845" s="240"/>
      <c r="N845" s="241"/>
      <c r="O845" s="241"/>
      <c r="P845" s="241"/>
      <c r="Q845" s="241"/>
      <c r="R845" s="241"/>
      <c r="S845" s="241"/>
      <c r="T845" s="242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3" t="s">
        <v>166</v>
      </c>
      <c r="AU845" s="243" t="s">
        <v>81</v>
      </c>
      <c r="AV845" s="13" t="s">
        <v>79</v>
      </c>
      <c r="AW845" s="13" t="s">
        <v>33</v>
      </c>
      <c r="AX845" s="13" t="s">
        <v>72</v>
      </c>
      <c r="AY845" s="243" t="s">
        <v>154</v>
      </c>
    </row>
    <row r="846" s="14" customFormat="1">
      <c r="A846" s="14"/>
      <c r="B846" s="244"/>
      <c r="C846" s="245"/>
      <c r="D846" s="235" t="s">
        <v>166</v>
      </c>
      <c r="E846" s="246" t="s">
        <v>19</v>
      </c>
      <c r="F846" s="247" t="s">
        <v>174</v>
      </c>
      <c r="G846" s="245"/>
      <c r="H846" s="248">
        <v>2.52</v>
      </c>
      <c r="I846" s="249"/>
      <c r="J846" s="245"/>
      <c r="K846" s="245"/>
      <c r="L846" s="250"/>
      <c r="M846" s="251"/>
      <c r="N846" s="252"/>
      <c r="O846" s="252"/>
      <c r="P846" s="252"/>
      <c r="Q846" s="252"/>
      <c r="R846" s="252"/>
      <c r="S846" s="252"/>
      <c r="T846" s="253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4" t="s">
        <v>166</v>
      </c>
      <c r="AU846" s="254" t="s">
        <v>81</v>
      </c>
      <c r="AV846" s="14" t="s">
        <v>81</v>
      </c>
      <c r="AW846" s="14" t="s">
        <v>33</v>
      </c>
      <c r="AX846" s="14" t="s">
        <v>79</v>
      </c>
      <c r="AY846" s="254" t="s">
        <v>154</v>
      </c>
    </row>
    <row r="847" s="2" customFormat="1" ht="16.5" customHeight="1">
      <c r="A847" s="41"/>
      <c r="B847" s="42"/>
      <c r="C847" s="277" t="s">
        <v>934</v>
      </c>
      <c r="D847" s="277" t="s">
        <v>432</v>
      </c>
      <c r="E847" s="278" t="s">
        <v>935</v>
      </c>
      <c r="F847" s="279" t="s">
        <v>936</v>
      </c>
      <c r="G847" s="280" t="s">
        <v>160</v>
      </c>
      <c r="H847" s="281">
        <v>2.6000000000000001</v>
      </c>
      <c r="I847" s="282"/>
      <c r="J847" s="283">
        <f>ROUND(I847*H847,2)</f>
        <v>0</v>
      </c>
      <c r="K847" s="279" t="s">
        <v>19</v>
      </c>
      <c r="L847" s="284"/>
      <c r="M847" s="285" t="s">
        <v>19</v>
      </c>
      <c r="N847" s="286" t="s">
        <v>43</v>
      </c>
      <c r="O847" s="87"/>
      <c r="P847" s="224">
        <f>O847*H847</f>
        <v>0</v>
      </c>
      <c r="Q847" s="224">
        <v>0</v>
      </c>
      <c r="R847" s="224">
        <f>Q847*H847</f>
        <v>0</v>
      </c>
      <c r="S847" s="224">
        <v>0</v>
      </c>
      <c r="T847" s="225">
        <f>S847*H847</f>
        <v>0</v>
      </c>
      <c r="U847" s="41"/>
      <c r="V847" s="41"/>
      <c r="W847" s="41"/>
      <c r="X847" s="41"/>
      <c r="Y847" s="41"/>
      <c r="Z847" s="41"/>
      <c r="AA847" s="41"/>
      <c r="AB847" s="41"/>
      <c r="AC847" s="41"/>
      <c r="AD847" s="41"/>
      <c r="AE847" s="41"/>
      <c r="AR847" s="226" t="s">
        <v>451</v>
      </c>
      <c r="AT847" s="226" t="s">
        <v>432</v>
      </c>
      <c r="AU847" s="226" t="s">
        <v>81</v>
      </c>
      <c r="AY847" s="20" t="s">
        <v>154</v>
      </c>
      <c r="BE847" s="227">
        <f>IF(N847="základní",J847,0)</f>
        <v>0</v>
      </c>
      <c r="BF847" s="227">
        <f>IF(N847="snížená",J847,0)</f>
        <v>0</v>
      </c>
      <c r="BG847" s="227">
        <f>IF(N847="zákl. přenesená",J847,0)</f>
        <v>0</v>
      </c>
      <c r="BH847" s="227">
        <f>IF(N847="sníž. přenesená",J847,0)</f>
        <v>0</v>
      </c>
      <c r="BI847" s="227">
        <f>IF(N847="nulová",J847,0)</f>
        <v>0</v>
      </c>
      <c r="BJ847" s="20" t="s">
        <v>79</v>
      </c>
      <c r="BK847" s="227">
        <f>ROUND(I847*H847,2)</f>
        <v>0</v>
      </c>
      <c r="BL847" s="20" t="s">
        <v>288</v>
      </c>
      <c r="BM847" s="226" t="s">
        <v>937</v>
      </c>
    </row>
    <row r="848" s="2" customFormat="1" ht="24.15" customHeight="1">
      <c r="A848" s="41"/>
      <c r="B848" s="42"/>
      <c r="C848" s="215" t="s">
        <v>938</v>
      </c>
      <c r="D848" s="215" t="s">
        <v>157</v>
      </c>
      <c r="E848" s="216" t="s">
        <v>939</v>
      </c>
      <c r="F848" s="217" t="s">
        <v>940</v>
      </c>
      <c r="G848" s="218" t="s">
        <v>941</v>
      </c>
      <c r="H848" s="288"/>
      <c r="I848" s="220"/>
      <c r="J848" s="221">
        <f>ROUND(I848*H848,2)</f>
        <v>0</v>
      </c>
      <c r="K848" s="217" t="s">
        <v>161</v>
      </c>
      <c r="L848" s="47"/>
      <c r="M848" s="222" t="s">
        <v>19</v>
      </c>
      <c r="N848" s="223" t="s">
        <v>43</v>
      </c>
      <c r="O848" s="87"/>
      <c r="P848" s="224">
        <f>O848*H848</f>
        <v>0</v>
      </c>
      <c r="Q848" s="224">
        <v>0</v>
      </c>
      <c r="R848" s="224">
        <f>Q848*H848</f>
        <v>0</v>
      </c>
      <c r="S848" s="224">
        <v>0</v>
      </c>
      <c r="T848" s="225">
        <f>S848*H848</f>
        <v>0</v>
      </c>
      <c r="U848" s="41"/>
      <c r="V848" s="41"/>
      <c r="W848" s="41"/>
      <c r="X848" s="41"/>
      <c r="Y848" s="41"/>
      <c r="Z848" s="41"/>
      <c r="AA848" s="41"/>
      <c r="AB848" s="41"/>
      <c r="AC848" s="41"/>
      <c r="AD848" s="41"/>
      <c r="AE848" s="41"/>
      <c r="AR848" s="226" t="s">
        <v>288</v>
      </c>
      <c r="AT848" s="226" t="s">
        <v>157</v>
      </c>
      <c r="AU848" s="226" t="s">
        <v>81</v>
      </c>
      <c r="AY848" s="20" t="s">
        <v>154</v>
      </c>
      <c r="BE848" s="227">
        <f>IF(N848="základní",J848,0)</f>
        <v>0</v>
      </c>
      <c r="BF848" s="227">
        <f>IF(N848="snížená",J848,0)</f>
        <v>0</v>
      </c>
      <c r="BG848" s="227">
        <f>IF(N848="zákl. přenesená",J848,0)</f>
        <v>0</v>
      </c>
      <c r="BH848" s="227">
        <f>IF(N848="sníž. přenesená",J848,0)</f>
        <v>0</v>
      </c>
      <c r="BI848" s="227">
        <f>IF(N848="nulová",J848,0)</f>
        <v>0</v>
      </c>
      <c r="BJ848" s="20" t="s">
        <v>79</v>
      </c>
      <c r="BK848" s="227">
        <f>ROUND(I848*H848,2)</f>
        <v>0</v>
      </c>
      <c r="BL848" s="20" t="s">
        <v>288</v>
      </c>
      <c r="BM848" s="226" t="s">
        <v>942</v>
      </c>
    </row>
    <row r="849" s="2" customFormat="1">
      <c r="A849" s="41"/>
      <c r="B849" s="42"/>
      <c r="C849" s="43"/>
      <c r="D849" s="228" t="s">
        <v>164</v>
      </c>
      <c r="E849" s="43"/>
      <c r="F849" s="229" t="s">
        <v>943</v>
      </c>
      <c r="G849" s="43"/>
      <c r="H849" s="43"/>
      <c r="I849" s="230"/>
      <c r="J849" s="43"/>
      <c r="K849" s="43"/>
      <c r="L849" s="47"/>
      <c r="M849" s="231"/>
      <c r="N849" s="232"/>
      <c r="O849" s="87"/>
      <c r="P849" s="87"/>
      <c r="Q849" s="87"/>
      <c r="R849" s="87"/>
      <c r="S849" s="87"/>
      <c r="T849" s="88"/>
      <c r="U849" s="41"/>
      <c r="V849" s="41"/>
      <c r="W849" s="41"/>
      <c r="X849" s="41"/>
      <c r="Y849" s="41"/>
      <c r="Z849" s="41"/>
      <c r="AA849" s="41"/>
      <c r="AB849" s="41"/>
      <c r="AC849" s="41"/>
      <c r="AD849" s="41"/>
      <c r="AE849" s="41"/>
      <c r="AT849" s="20" t="s">
        <v>164</v>
      </c>
      <c r="AU849" s="20" t="s">
        <v>81</v>
      </c>
    </row>
    <row r="850" s="12" customFormat="1" ht="22.8" customHeight="1">
      <c r="A850" s="12"/>
      <c r="B850" s="199"/>
      <c r="C850" s="200"/>
      <c r="D850" s="201" t="s">
        <v>71</v>
      </c>
      <c r="E850" s="213" t="s">
        <v>944</v>
      </c>
      <c r="F850" s="213" t="s">
        <v>945</v>
      </c>
      <c r="G850" s="200"/>
      <c r="H850" s="200"/>
      <c r="I850" s="203"/>
      <c r="J850" s="214">
        <f>BK850</f>
        <v>0</v>
      </c>
      <c r="K850" s="200"/>
      <c r="L850" s="205"/>
      <c r="M850" s="206"/>
      <c r="N850" s="207"/>
      <c r="O850" s="207"/>
      <c r="P850" s="208">
        <f>P851</f>
        <v>0</v>
      </c>
      <c r="Q850" s="207"/>
      <c r="R850" s="208">
        <f>R851</f>
        <v>0</v>
      </c>
      <c r="S850" s="207"/>
      <c r="T850" s="209">
        <f>T851</f>
        <v>0</v>
      </c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R850" s="210" t="s">
        <v>81</v>
      </c>
      <c r="AT850" s="211" t="s">
        <v>71</v>
      </c>
      <c r="AU850" s="211" t="s">
        <v>79</v>
      </c>
      <c r="AY850" s="210" t="s">
        <v>154</v>
      </c>
      <c r="BK850" s="212">
        <f>BK851</f>
        <v>0</v>
      </c>
    </row>
    <row r="851" s="2" customFormat="1" ht="16.5" customHeight="1">
      <c r="A851" s="41"/>
      <c r="B851" s="42"/>
      <c r="C851" s="215" t="s">
        <v>946</v>
      </c>
      <c r="D851" s="215" t="s">
        <v>157</v>
      </c>
      <c r="E851" s="216" t="s">
        <v>947</v>
      </c>
      <c r="F851" s="217" t="s">
        <v>948</v>
      </c>
      <c r="G851" s="218" t="s">
        <v>557</v>
      </c>
      <c r="H851" s="219">
        <v>1</v>
      </c>
      <c r="I851" s="220"/>
      <c r="J851" s="221">
        <f>ROUND(I851*H851,2)</f>
        <v>0</v>
      </c>
      <c r="K851" s="217" t="s">
        <v>19</v>
      </c>
      <c r="L851" s="47"/>
      <c r="M851" s="222" t="s">
        <v>19</v>
      </c>
      <c r="N851" s="223" t="s">
        <v>43</v>
      </c>
      <c r="O851" s="87"/>
      <c r="P851" s="224">
        <f>O851*H851</f>
        <v>0</v>
      </c>
      <c r="Q851" s="224">
        <v>0</v>
      </c>
      <c r="R851" s="224">
        <f>Q851*H851</f>
        <v>0</v>
      </c>
      <c r="S851" s="224">
        <v>0</v>
      </c>
      <c r="T851" s="225">
        <f>S851*H851</f>
        <v>0</v>
      </c>
      <c r="U851" s="41"/>
      <c r="V851" s="41"/>
      <c r="W851" s="41"/>
      <c r="X851" s="41"/>
      <c r="Y851" s="41"/>
      <c r="Z851" s="41"/>
      <c r="AA851" s="41"/>
      <c r="AB851" s="41"/>
      <c r="AC851" s="41"/>
      <c r="AD851" s="41"/>
      <c r="AE851" s="41"/>
      <c r="AR851" s="226" t="s">
        <v>288</v>
      </c>
      <c r="AT851" s="226" t="s">
        <v>157</v>
      </c>
      <c r="AU851" s="226" t="s">
        <v>81</v>
      </c>
      <c r="AY851" s="20" t="s">
        <v>154</v>
      </c>
      <c r="BE851" s="227">
        <f>IF(N851="základní",J851,0)</f>
        <v>0</v>
      </c>
      <c r="BF851" s="227">
        <f>IF(N851="snížená",J851,0)</f>
        <v>0</v>
      </c>
      <c r="BG851" s="227">
        <f>IF(N851="zákl. přenesená",J851,0)</f>
        <v>0</v>
      </c>
      <c r="BH851" s="227">
        <f>IF(N851="sníž. přenesená",J851,0)</f>
        <v>0</v>
      </c>
      <c r="BI851" s="227">
        <f>IF(N851="nulová",J851,0)</f>
        <v>0</v>
      </c>
      <c r="BJ851" s="20" t="s">
        <v>79</v>
      </c>
      <c r="BK851" s="227">
        <f>ROUND(I851*H851,2)</f>
        <v>0</v>
      </c>
      <c r="BL851" s="20" t="s">
        <v>288</v>
      </c>
      <c r="BM851" s="226" t="s">
        <v>949</v>
      </c>
    </row>
    <row r="852" s="12" customFormat="1" ht="22.8" customHeight="1">
      <c r="A852" s="12"/>
      <c r="B852" s="199"/>
      <c r="C852" s="200"/>
      <c r="D852" s="201" t="s">
        <v>71</v>
      </c>
      <c r="E852" s="213" t="s">
        <v>950</v>
      </c>
      <c r="F852" s="213" t="s">
        <v>951</v>
      </c>
      <c r="G852" s="200"/>
      <c r="H852" s="200"/>
      <c r="I852" s="203"/>
      <c r="J852" s="214">
        <f>BK852</f>
        <v>0</v>
      </c>
      <c r="K852" s="200"/>
      <c r="L852" s="205"/>
      <c r="M852" s="206"/>
      <c r="N852" s="207"/>
      <c r="O852" s="207"/>
      <c r="P852" s="208">
        <f>SUM(P853:P877)</f>
        <v>0</v>
      </c>
      <c r="Q852" s="207"/>
      <c r="R852" s="208">
        <f>SUM(R853:R877)</f>
        <v>0</v>
      </c>
      <c r="S852" s="207"/>
      <c r="T852" s="209">
        <f>SUM(T853:T877)</f>
        <v>0.28539999999999999</v>
      </c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R852" s="210" t="s">
        <v>81</v>
      </c>
      <c r="AT852" s="211" t="s">
        <v>71</v>
      </c>
      <c r="AU852" s="211" t="s">
        <v>79</v>
      </c>
      <c r="AY852" s="210" t="s">
        <v>154</v>
      </c>
      <c r="BK852" s="212">
        <f>SUM(BK853:BK877)</f>
        <v>0</v>
      </c>
    </row>
    <row r="853" s="2" customFormat="1" ht="16.5" customHeight="1">
      <c r="A853" s="41"/>
      <c r="B853" s="42"/>
      <c r="C853" s="215" t="s">
        <v>952</v>
      </c>
      <c r="D853" s="215" t="s">
        <v>157</v>
      </c>
      <c r="E853" s="216" t="s">
        <v>953</v>
      </c>
      <c r="F853" s="217" t="s">
        <v>954</v>
      </c>
      <c r="G853" s="218" t="s">
        <v>955</v>
      </c>
      <c r="H853" s="219">
        <v>4</v>
      </c>
      <c r="I853" s="220"/>
      <c r="J853" s="221">
        <f>ROUND(I853*H853,2)</f>
        <v>0</v>
      </c>
      <c r="K853" s="217" t="s">
        <v>161</v>
      </c>
      <c r="L853" s="47"/>
      <c r="M853" s="222" t="s">
        <v>19</v>
      </c>
      <c r="N853" s="223" t="s">
        <v>43</v>
      </c>
      <c r="O853" s="87"/>
      <c r="P853" s="224">
        <f>O853*H853</f>
        <v>0</v>
      </c>
      <c r="Q853" s="224">
        <v>0</v>
      </c>
      <c r="R853" s="224">
        <f>Q853*H853</f>
        <v>0</v>
      </c>
      <c r="S853" s="224">
        <v>0.01933</v>
      </c>
      <c r="T853" s="225">
        <f>S853*H853</f>
        <v>0.07732</v>
      </c>
      <c r="U853" s="41"/>
      <c r="V853" s="41"/>
      <c r="W853" s="41"/>
      <c r="X853" s="41"/>
      <c r="Y853" s="41"/>
      <c r="Z853" s="41"/>
      <c r="AA853" s="41"/>
      <c r="AB853" s="41"/>
      <c r="AC853" s="41"/>
      <c r="AD853" s="41"/>
      <c r="AE853" s="41"/>
      <c r="AR853" s="226" t="s">
        <v>288</v>
      </c>
      <c r="AT853" s="226" t="s">
        <v>157</v>
      </c>
      <c r="AU853" s="226" t="s">
        <v>81</v>
      </c>
      <c r="AY853" s="20" t="s">
        <v>154</v>
      </c>
      <c r="BE853" s="227">
        <f>IF(N853="základní",J853,0)</f>
        <v>0</v>
      </c>
      <c r="BF853" s="227">
        <f>IF(N853="snížená",J853,0)</f>
        <v>0</v>
      </c>
      <c r="BG853" s="227">
        <f>IF(N853="zákl. přenesená",J853,0)</f>
        <v>0</v>
      </c>
      <c r="BH853" s="227">
        <f>IF(N853="sníž. přenesená",J853,0)</f>
        <v>0</v>
      </c>
      <c r="BI853" s="227">
        <f>IF(N853="nulová",J853,0)</f>
        <v>0</v>
      </c>
      <c r="BJ853" s="20" t="s">
        <v>79</v>
      </c>
      <c r="BK853" s="227">
        <f>ROUND(I853*H853,2)</f>
        <v>0</v>
      </c>
      <c r="BL853" s="20" t="s">
        <v>288</v>
      </c>
      <c r="BM853" s="226" t="s">
        <v>956</v>
      </c>
    </row>
    <row r="854" s="2" customFormat="1">
      <c r="A854" s="41"/>
      <c r="B854" s="42"/>
      <c r="C854" s="43"/>
      <c r="D854" s="228" t="s">
        <v>164</v>
      </c>
      <c r="E854" s="43"/>
      <c r="F854" s="229" t="s">
        <v>957</v>
      </c>
      <c r="G854" s="43"/>
      <c r="H854" s="43"/>
      <c r="I854" s="230"/>
      <c r="J854" s="43"/>
      <c r="K854" s="43"/>
      <c r="L854" s="47"/>
      <c r="M854" s="231"/>
      <c r="N854" s="232"/>
      <c r="O854" s="87"/>
      <c r="P854" s="87"/>
      <c r="Q854" s="87"/>
      <c r="R854" s="87"/>
      <c r="S854" s="87"/>
      <c r="T854" s="88"/>
      <c r="U854" s="41"/>
      <c r="V854" s="41"/>
      <c r="W854" s="41"/>
      <c r="X854" s="41"/>
      <c r="Y854" s="41"/>
      <c r="Z854" s="41"/>
      <c r="AA854" s="41"/>
      <c r="AB854" s="41"/>
      <c r="AC854" s="41"/>
      <c r="AD854" s="41"/>
      <c r="AE854" s="41"/>
      <c r="AT854" s="20" t="s">
        <v>164</v>
      </c>
      <c r="AU854" s="20" t="s">
        <v>81</v>
      </c>
    </row>
    <row r="855" s="13" customFormat="1">
      <c r="A855" s="13"/>
      <c r="B855" s="233"/>
      <c r="C855" s="234"/>
      <c r="D855" s="235" t="s">
        <v>166</v>
      </c>
      <c r="E855" s="236" t="s">
        <v>19</v>
      </c>
      <c r="F855" s="237" t="s">
        <v>958</v>
      </c>
      <c r="G855" s="234"/>
      <c r="H855" s="236" t="s">
        <v>19</v>
      </c>
      <c r="I855" s="238"/>
      <c r="J855" s="234"/>
      <c r="K855" s="234"/>
      <c r="L855" s="239"/>
      <c r="M855" s="240"/>
      <c r="N855" s="241"/>
      <c r="O855" s="241"/>
      <c r="P855" s="241"/>
      <c r="Q855" s="241"/>
      <c r="R855" s="241"/>
      <c r="S855" s="241"/>
      <c r="T855" s="242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3" t="s">
        <v>166</v>
      </c>
      <c r="AU855" s="243" t="s">
        <v>81</v>
      </c>
      <c r="AV855" s="13" t="s">
        <v>79</v>
      </c>
      <c r="AW855" s="13" t="s">
        <v>33</v>
      </c>
      <c r="AX855" s="13" t="s">
        <v>72</v>
      </c>
      <c r="AY855" s="243" t="s">
        <v>154</v>
      </c>
    </row>
    <row r="856" s="14" customFormat="1">
      <c r="A856" s="14"/>
      <c r="B856" s="244"/>
      <c r="C856" s="245"/>
      <c r="D856" s="235" t="s">
        <v>166</v>
      </c>
      <c r="E856" s="246" t="s">
        <v>19</v>
      </c>
      <c r="F856" s="247" t="s">
        <v>162</v>
      </c>
      <c r="G856" s="245"/>
      <c r="H856" s="248">
        <v>4</v>
      </c>
      <c r="I856" s="249"/>
      <c r="J856" s="245"/>
      <c r="K856" s="245"/>
      <c r="L856" s="250"/>
      <c r="M856" s="251"/>
      <c r="N856" s="252"/>
      <c r="O856" s="252"/>
      <c r="P856" s="252"/>
      <c r="Q856" s="252"/>
      <c r="R856" s="252"/>
      <c r="S856" s="252"/>
      <c r="T856" s="253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4" t="s">
        <v>166</v>
      </c>
      <c r="AU856" s="254" t="s">
        <v>81</v>
      </c>
      <c r="AV856" s="14" t="s">
        <v>81</v>
      </c>
      <c r="AW856" s="14" t="s">
        <v>33</v>
      </c>
      <c r="AX856" s="14" t="s">
        <v>79</v>
      </c>
      <c r="AY856" s="254" t="s">
        <v>154</v>
      </c>
    </row>
    <row r="857" s="2" customFormat="1" ht="16.5" customHeight="1">
      <c r="A857" s="41"/>
      <c r="B857" s="42"/>
      <c r="C857" s="215" t="s">
        <v>959</v>
      </c>
      <c r="D857" s="215" t="s">
        <v>157</v>
      </c>
      <c r="E857" s="216" t="s">
        <v>960</v>
      </c>
      <c r="F857" s="217" t="s">
        <v>961</v>
      </c>
      <c r="G857" s="218" t="s">
        <v>955</v>
      </c>
      <c r="H857" s="219">
        <v>2</v>
      </c>
      <c r="I857" s="220"/>
      <c r="J857" s="221">
        <f>ROUND(I857*H857,2)</f>
        <v>0</v>
      </c>
      <c r="K857" s="217" t="s">
        <v>161</v>
      </c>
      <c r="L857" s="47"/>
      <c r="M857" s="222" t="s">
        <v>19</v>
      </c>
      <c r="N857" s="223" t="s">
        <v>43</v>
      </c>
      <c r="O857" s="87"/>
      <c r="P857" s="224">
        <f>O857*H857</f>
        <v>0</v>
      </c>
      <c r="Q857" s="224">
        <v>0</v>
      </c>
      <c r="R857" s="224">
        <f>Q857*H857</f>
        <v>0</v>
      </c>
      <c r="S857" s="224">
        <v>0.03968</v>
      </c>
      <c r="T857" s="225">
        <f>S857*H857</f>
        <v>0.07936</v>
      </c>
      <c r="U857" s="41"/>
      <c r="V857" s="41"/>
      <c r="W857" s="41"/>
      <c r="X857" s="41"/>
      <c r="Y857" s="41"/>
      <c r="Z857" s="41"/>
      <c r="AA857" s="41"/>
      <c r="AB857" s="41"/>
      <c r="AC857" s="41"/>
      <c r="AD857" s="41"/>
      <c r="AE857" s="41"/>
      <c r="AR857" s="226" t="s">
        <v>288</v>
      </c>
      <c r="AT857" s="226" t="s">
        <v>157</v>
      </c>
      <c r="AU857" s="226" t="s">
        <v>81</v>
      </c>
      <c r="AY857" s="20" t="s">
        <v>154</v>
      </c>
      <c r="BE857" s="227">
        <f>IF(N857="základní",J857,0)</f>
        <v>0</v>
      </c>
      <c r="BF857" s="227">
        <f>IF(N857="snížená",J857,0)</f>
        <v>0</v>
      </c>
      <c r="BG857" s="227">
        <f>IF(N857="zákl. přenesená",J857,0)</f>
        <v>0</v>
      </c>
      <c r="BH857" s="227">
        <f>IF(N857="sníž. přenesená",J857,0)</f>
        <v>0</v>
      </c>
      <c r="BI857" s="227">
        <f>IF(N857="nulová",J857,0)</f>
        <v>0</v>
      </c>
      <c r="BJ857" s="20" t="s">
        <v>79</v>
      </c>
      <c r="BK857" s="227">
        <f>ROUND(I857*H857,2)</f>
        <v>0</v>
      </c>
      <c r="BL857" s="20" t="s">
        <v>288</v>
      </c>
      <c r="BM857" s="226" t="s">
        <v>962</v>
      </c>
    </row>
    <row r="858" s="2" customFormat="1">
      <c r="A858" s="41"/>
      <c r="B858" s="42"/>
      <c r="C858" s="43"/>
      <c r="D858" s="228" t="s">
        <v>164</v>
      </c>
      <c r="E858" s="43"/>
      <c r="F858" s="229" t="s">
        <v>963</v>
      </c>
      <c r="G858" s="43"/>
      <c r="H858" s="43"/>
      <c r="I858" s="230"/>
      <c r="J858" s="43"/>
      <c r="K858" s="43"/>
      <c r="L858" s="47"/>
      <c r="M858" s="231"/>
      <c r="N858" s="232"/>
      <c r="O858" s="87"/>
      <c r="P858" s="87"/>
      <c r="Q858" s="87"/>
      <c r="R858" s="87"/>
      <c r="S858" s="87"/>
      <c r="T858" s="88"/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T858" s="20" t="s">
        <v>164</v>
      </c>
      <c r="AU858" s="20" t="s">
        <v>81</v>
      </c>
    </row>
    <row r="859" s="13" customFormat="1">
      <c r="A859" s="13"/>
      <c r="B859" s="233"/>
      <c r="C859" s="234"/>
      <c r="D859" s="235" t="s">
        <v>166</v>
      </c>
      <c r="E859" s="236" t="s">
        <v>19</v>
      </c>
      <c r="F859" s="237" t="s">
        <v>964</v>
      </c>
      <c r="G859" s="234"/>
      <c r="H859" s="236" t="s">
        <v>19</v>
      </c>
      <c r="I859" s="238"/>
      <c r="J859" s="234"/>
      <c r="K859" s="234"/>
      <c r="L859" s="239"/>
      <c r="M859" s="240"/>
      <c r="N859" s="241"/>
      <c r="O859" s="241"/>
      <c r="P859" s="241"/>
      <c r="Q859" s="241"/>
      <c r="R859" s="241"/>
      <c r="S859" s="241"/>
      <c r="T859" s="242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3" t="s">
        <v>166</v>
      </c>
      <c r="AU859" s="243" t="s">
        <v>81</v>
      </c>
      <c r="AV859" s="13" t="s">
        <v>79</v>
      </c>
      <c r="AW859" s="13" t="s">
        <v>33</v>
      </c>
      <c r="AX859" s="13" t="s">
        <v>72</v>
      </c>
      <c r="AY859" s="243" t="s">
        <v>154</v>
      </c>
    </row>
    <row r="860" s="14" customFormat="1">
      <c r="A860" s="14"/>
      <c r="B860" s="244"/>
      <c r="C860" s="245"/>
      <c r="D860" s="235" t="s">
        <v>166</v>
      </c>
      <c r="E860" s="246" t="s">
        <v>19</v>
      </c>
      <c r="F860" s="247" t="s">
        <v>81</v>
      </c>
      <c r="G860" s="245"/>
      <c r="H860" s="248">
        <v>2</v>
      </c>
      <c r="I860" s="249"/>
      <c r="J860" s="245"/>
      <c r="K860" s="245"/>
      <c r="L860" s="250"/>
      <c r="M860" s="251"/>
      <c r="N860" s="252"/>
      <c r="O860" s="252"/>
      <c r="P860" s="252"/>
      <c r="Q860" s="252"/>
      <c r="R860" s="252"/>
      <c r="S860" s="252"/>
      <c r="T860" s="253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4" t="s">
        <v>166</v>
      </c>
      <c r="AU860" s="254" t="s">
        <v>81</v>
      </c>
      <c r="AV860" s="14" t="s">
        <v>81</v>
      </c>
      <c r="AW860" s="14" t="s">
        <v>33</v>
      </c>
      <c r="AX860" s="14" t="s">
        <v>79</v>
      </c>
      <c r="AY860" s="254" t="s">
        <v>154</v>
      </c>
    </row>
    <row r="861" s="2" customFormat="1" ht="16.5" customHeight="1">
      <c r="A861" s="41"/>
      <c r="B861" s="42"/>
      <c r="C861" s="215" t="s">
        <v>965</v>
      </c>
      <c r="D861" s="215" t="s">
        <v>157</v>
      </c>
      <c r="E861" s="216" t="s">
        <v>966</v>
      </c>
      <c r="F861" s="217" t="s">
        <v>967</v>
      </c>
      <c r="G861" s="218" t="s">
        <v>955</v>
      </c>
      <c r="H861" s="219">
        <v>6</v>
      </c>
      <c r="I861" s="220"/>
      <c r="J861" s="221">
        <f>ROUND(I861*H861,2)</f>
        <v>0</v>
      </c>
      <c r="K861" s="217" t="s">
        <v>161</v>
      </c>
      <c r="L861" s="47"/>
      <c r="M861" s="222" t="s">
        <v>19</v>
      </c>
      <c r="N861" s="223" t="s">
        <v>43</v>
      </c>
      <c r="O861" s="87"/>
      <c r="P861" s="224">
        <f>O861*H861</f>
        <v>0</v>
      </c>
      <c r="Q861" s="224">
        <v>0</v>
      </c>
      <c r="R861" s="224">
        <f>Q861*H861</f>
        <v>0</v>
      </c>
      <c r="S861" s="224">
        <v>0.019460000000000002</v>
      </c>
      <c r="T861" s="225">
        <f>S861*H861</f>
        <v>0.11676</v>
      </c>
      <c r="U861" s="41"/>
      <c r="V861" s="41"/>
      <c r="W861" s="41"/>
      <c r="X861" s="41"/>
      <c r="Y861" s="41"/>
      <c r="Z861" s="41"/>
      <c r="AA861" s="41"/>
      <c r="AB861" s="41"/>
      <c r="AC861" s="41"/>
      <c r="AD861" s="41"/>
      <c r="AE861" s="41"/>
      <c r="AR861" s="226" t="s">
        <v>288</v>
      </c>
      <c r="AT861" s="226" t="s">
        <v>157</v>
      </c>
      <c r="AU861" s="226" t="s">
        <v>81</v>
      </c>
      <c r="AY861" s="20" t="s">
        <v>154</v>
      </c>
      <c r="BE861" s="227">
        <f>IF(N861="základní",J861,0)</f>
        <v>0</v>
      </c>
      <c r="BF861" s="227">
        <f>IF(N861="snížená",J861,0)</f>
        <v>0</v>
      </c>
      <c r="BG861" s="227">
        <f>IF(N861="zákl. přenesená",J861,0)</f>
        <v>0</v>
      </c>
      <c r="BH861" s="227">
        <f>IF(N861="sníž. přenesená",J861,0)</f>
        <v>0</v>
      </c>
      <c r="BI861" s="227">
        <f>IF(N861="nulová",J861,0)</f>
        <v>0</v>
      </c>
      <c r="BJ861" s="20" t="s">
        <v>79</v>
      </c>
      <c r="BK861" s="227">
        <f>ROUND(I861*H861,2)</f>
        <v>0</v>
      </c>
      <c r="BL861" s="20" t="s">
        <v>288</v>
      </c>
      <c r="BM861" s="226" t="s">
        <v>968</v>
      </c>
    </row>
    <row r="862" s="2" customFormat="1">
      <c r="A862" s="41"/>
      <c r="B862" s="42"/>
      <c r="C862" s="43"/>
      <c r="D862" s="228" t="s">
        <v>164</v>
      </c>
      <c r="E862" s="43"/>
      <c r="F862" s="229" t="s">
        <v>969</v>
      </c>
      <c r="G862" s="43"/>
      <c r="H862" s="43"/>
      <c r="I862" s="230"/>
      <c r="J862" s="43"/>
      <c r="K862" s="43"/>
      <c r="L862" s="47"/>
      <c r="M862" s="231"/>
      <c r="N862" s="232"/>
      <c r="O862" s="87"/>
      <c r="P862" s="87"/>
      <c r="Q862" s="87"/>
      <c r="R862" s="87"/>
      <c r="S862" s="87"/>
      <c r="T862" s="88"/>
      <c r="U862" s="41"/>
      <c r="V862" s="41"/>
      <c r="W862" s="41"/>
      <c r="X862" s="41"/>
      <c r="Y862" s="41"/>
      <c r="Z862" s="41"/>
      <c r="AA862" s="41"/>
      <c r="AB862" s="41"/>
      <c r="AC862" s="41"/>
      <c r="AD862" s="41"/>
      <c r="AE862" s="41"/>
      <c r="AT862" s="20" t="s">
        <v>164</v>
      </c>
      <c r="AU862" s="20" t="s">
        <v>81</v>
      </c>
    </row>
    <row r="863" s="13" customFormat="1">
      <c r="A863" s="13"/>
      <c r="B863" s="233"/>
      <c r="C863" s="234"/>
      <c r="D863" s="235" t="s">
        <v>166</v>
      </c>
      <c r="E863" s="236" t="s">
        <v>19</v>
      </c>
      <c r="F863" s="237" t="s">
        <v>970</v>
      </c>
      <c r="G863" s="234"/>
      <c r="H863" s="236" t="s">
        <v>19</v>
      </c>
      <c r="I863" s="238"/>
      <c r="J863" s="234"/>
      <c r="K863" s="234"/>
      <c r="L863" s="239"/>
      <c r="M863" s="240"/>
      <c r="N863" s="241"/>
      <c r="O863" s="241"/>
      <c r="P863" s="241"/>
      <c r="Q863" s="241"/>
      <c r="R863" s="241"/>
      <c r="S863" s="241"/>
      <c r="T863" s="242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3" t="s">
        <v>166</v>
      </c>
      <c r="AU863" s="243" t="s">
        <v>81</v>
      </c>
      <c r="AV863" s="13" t="s">
        <v>79</v>
      </c>
      <c r="AW863" s="13" t="s">
        <v>33</v>
      </c>
      <c r="AX863" s="13" t="s">
        <v>72</v>
      </c>
      <c r="AY863" s="243" t="s">
        <v>154</v>
      </c>
    </row>
    <row r="864" s="14" customFormat="1">
      <c r="A864" s="14"/>
      <c r="B864" s="244"/>
      <c r="C864" s="245"/>
      <c r="D864" s="235" t="s">
        <v>166</v>
      </c>
      <c r="E864" s="246" t="s">
        <v>19</v>
      </c>
      <c r="F864" s="247" t="s">
        <v>971</v>
      </c>
      <c r="G864" s="245"/>
      <c r="H864" s="248">
        <v>5</v>
      </c>
      <c r="I864" s="249"/>
      <c r="J864" s="245"/>
      <c r="K864" s="245"/>
      <c r="L864" s="250"/>
      <c r="M864" s="251"/>
      <c r="N864" s="252"/>
      <c r="O864" s="252"/>
      <c r="P864" s="252"/>
      <c r="Q864" s="252"/>
      <c r="R864" s="252"/>
      <c r="S864" s="252"/>
      <c r="T864" s="253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4" t="s">
        <v>166</v>
      </c>
      <c r="AU864" s="254" t="s">
        <v>81</v>
      </c>
      <c r="AV864" s="14" t="s">
        <v>81</v>
      </c>
      <c r="AW864" s="14" t="s">
        <v>33</v>
      </c>
      <c r="AX864" s="14" t="s">
        <v>72</v>
      </c>
      <c r="AY864" s="254" t="s">
        <v>154</v>
      </c>
    </row>
    <row r="865" s="13" customFormat="1">
      <c r="A865" s="13"/>
      <c r="B865" s="233"/>
      <c r="C865" s="234"/>
      <c r="D865" s="235" t="s">
        <v>166</v>
      </c>
      <c r="E865" s="236" t="s">
        <v>19</v>
      </c>
      <c r="F865" s="237" t="s">
        <v>972</v>
      </c>
      <c r="G865" s="234"/>
      <c r="H865" s="236" t="s">
        <v>19</v>
      </c>
      <c r="I865" s="238"/>
      <c r="J865" s="234"/>
      <c r="K865" s="234"/>
      <c r="L865" s="239"/>
      <c r="M865" s="240"/>
      <c r="N865" s="241"/>
      <c r="O865" s="241"/>
      <c r="P865" s="241"/>
      <c r="Q865" s="241"/>
      <c r="R865" s="241"/>
      <c r="S865" s="241"/>
      <c r="T865" s="242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3" t="s">
        <v>166</v>
      </c>
      <c r="AU865" s="243" t="s">
        <v>81</v>
      </c>
      <c r="AV865" s="13" t="s">
        <v>79</v>
      </c>
      <c r="AW865" s="13" t="s">
        <v>33</v>
      </c>
      <c r="AX865" s="13" t="s">
        <v>72</v>
      </c>
      <c r="AY865" s="243" t="s">
        <v>154</v>
      </c>
    </row>
    <row r="866" s="14" customFormat="1">
      <c r="A866" s="14"/>
      <c r="B866" s="244"/>
      <c r="C866" s="245"/>
      <c r="D866" s="235" t="s">
        <v>166</v>
      </c>
      <c r="E866" s="246" t="s">
        <v>19</v>
      </c>
      <c r="F866" s="247" t="s">
        <v>79</v>
      </c>
      <c r="G866" s="245"/>
      <c r="H866" s="248">
        <v>1</v>
      </c>
      <c r="I866" s="249"/>
      <c r="J866" s="245"/>
      <c r="K866" s="245"/>
      <c r="L866" s="250"/>
      <c r="M866" s="251"/>
      <c r="N866" s="252"/>
      <c r="O866" s="252"/>
      <c r="P866" s="252"/>
      <c r="Q866" s="252"/>
      <c r="R866" s="252"/>
      <c r="S866" s="252"/>
      <c r="T866" s="253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4" t="s">
        <v>166</v>
      </c>
      <c r="AU866" s="254" t="s">
        <v>81</v>
      </c>
      <c r="AV866" s="14" t="s">
        <v>81</v>
      </c>
      <c r="AW866" s="14" t="s">
        <v>33</v>
      </c>
      <c r="AX866" s="14" t="s">
        <v>72</v>
      </c>
      <c r="AY866" s="254" t="s">
        <v>154</v>
      </c>
    </row>
    <row r="867" s="15" customFormat="1">
      <c r="A867" s="15"/>
      <c r="B867" s="255"/>
      <c r="C867" s="256"/>
      <c r="D867" s="235" t="s">
        <v>166</v>
      </c>
      <c r="E867" s="257" t="s">
        <v>19</v>
      </c>
      <c r="F867" s="258" t="s">
        <v>181</v>
      </c>
      <c r="G867" s="256"/>
      <c r="H867" s="259">
        <v>6</v>
      </c>
      <c r="I867" s="260"/>
      <c r="J867" s="256"/>
      <c r="K867" s="256"/>
      <c r="L867" s="261"/>
      <c r="M867" s="262"/>
      <c r="N867" s="263"/>
      <c r="O867" s="263"/>
      <c r="P867" s="263"/>
      <c r="Q867" s="263"/>
      <c r="R867" s="263"/>
      <c r="S867" s="263"/>
      <c r="T867" s="264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265" t="s">
        <v>166</v>
      </c>
      <c r="AU867" s="265" t="s">
        <v>81</v>
      </c>
      <c r="AV867" s="15" t="s">
        <v>162</v>
      </c>
      <c r="AW867" s="15" t="s">
        <v>33</v>
      </c>
      <c r="AX867" s="15" t="s">
        <v>79</v>
      </c>
      <c r="AY867" s="265" t="s">
        <v>154</v>
      </c>
    </row>
    <row r="868" s="2" customFormat="1" ht="16.5" customHeight="1">
      <c r="A868" s="41"/>
      <c r="B868" s="42"/>
      <c r="C868" s="215" t="s">
        <v>973</v>
      </c>
      <c r="D868" s="215" t="s">
        <v>157</v>
      </c>
      <c r="E868" s="216" t="s">
        <v>974</v>
      </c>
      <c r="F868" s="217" t="s">
        <v>975</v>
      </c>
      <c r="G868" s="218" t="s">
        <v>955</v>
      </c>
      <c r="H868" s="219">
        <v>6</v>
      </c>
      <c r="I868" s="220"/>
      <c r="J868" s="221">
        <f>ROUND(I868*H868,2)</f>
        <v>0</v>
      </c>
      <c r="K868" s="217" t="s">
        <v>161</v>
      </c>
      <c r="L868" s="47"/>
      <c r="M868" s="222" t="s">
        <v>19</v>
      </c>
      <c r="N868" s="223" t="s">
        <v>43</v>
      </c>
      <c r="O868" s="87"/>
      <c r="P868" s="224">
        <f>O868*H868</f>
        <v>0</v>
      </c>
      <c r="Q868" s="224">
        <v>0</v>
      </c>
      <c r="R868" s="224">
        <f>Q868*H868</f>
        <v>0</v>
      </c>
      <c r="S868" s="224">
        <v>0.00085999999999999998</v>
      </c>
      <c r="T868" s="225">
        <f>S868*H868</f>
        <v>0.0051599999999999997</v>
      </c>
      <c r="U868" s="41"/>
      <c r="V868" s="41"/>
      <c r="W868" s="41"/>
      <c r="X868" s="41"/>
      <c r="Y868" s="41"/>
      <c r="Z868" s="41"/>
      <c r="AA868" s="41"/>
      <c r="AB868" s="41"/>
      <c r="AC868" s="41"/>
      <c r="AD868" s="41"/>
      <c r="AE868" s="41"/>
      <c r="AR868" s="226" t="s">
        <v>288</v>
      </c>
      <c r="AT868" s="226" t="s">
        <v>157</v>
      </c>
      <c r="AU868" s="226" t="s">
        <v>81</v>
      </c>
      <c r="AY868" s="20" t="s">
        <v>154</v>
      </c>
      <c r="BE868" s="227">
        <f>IF(N868="základní",J868,0)</f>
        <v>0</v>
      </c>
      <c r="BF868" s="227">
        <f>IF(N868="snížená",J868,0)</f>
        <v>0</v>
      </c>
      <c r="BG868" s="227">
        <f>IF(N868="zákl. přenesená",J868,0)</f>
        <v>0</v>
      </c>
      <c r="BH868" s="227">
        <f>IF(N868="sníž. přenesená",J868,0)</f>
        <v>0</v>
      </c>
      <c r="BI868" s="227">
        <f>IF(N868="nulová",J868,0)</f>
        <v>0</v>
      </c>
      <c r="BJ868" s="20" t="s">
        <v>79</v>
      </c>
      <c r="BK868" s="227">
        <f>ROUND(I868*H868,2)</f>
        <v>0</v>
      </c>
      <c r="BL868" s="20" t="s">
        <v>288</v>
      </c>
      <c r="BM868" s="226" t="s">
        <v>976</v>
      </c>
    </row>
    <row r="869" s="2" customFormat="1">
      <c r="A869" s="41"/>
      <c r="B869" s="42"/>
      <c r="C869" s="43"/>
      <c r="D869" s="228" t="s">
        <v>164</v>
      </c>
      <c r="E869" s="43"/>
      <c r="F869" s="229" t="s">
        <v>977</v>
      </c>
      <c r="G869" s="43"/>
      <c r="H869" s="43"/>
      <c r="I869" s="230"/>
      <c r="J869" s="43"/>
      <c r="K869" s="43"/>
      <c r="L869" s="47"/>
      <c r="M869" s="231"/>
      <c r="N869" s="232"/>
      <c r="O869" s="87"/>
      <c r="P869" s="87"/>
      <c r="Q869" s="87"/>
      <c r="R869" s="87"/>
      <c r="S869" s="87"/>
      <c r="T869" s="88"/>
      <c r="U869" s="41"/>
      <c r="V869" s="41"/>
      <c r="W869" s="41"/>
      <c r="X869" s="41"/>
      <c r="Y869" s="41"/>
      <c r="Z869" s="41"/>
      <c r="AA869" s="41"/>
      <c r="AB869" s="41"/>
      <c r="AC869" s="41"/>
      <c r="AD869" s="41"/>
      <c r="AE869" s="41"/>
      <c r="AT869" s="20" t="s">
        <v>164</v>
      </c>
      <c r="AU869" s="20" t="s">
        <v>81</v>
      </c>
    </row>
    <row r="870" s="13" customFormat="1">
      <c r="A870" s="13"/>
      <c r="B870" s="233"/>
      <c r="C870" s="234"/>
      <c r="D870" s="235" t="s">
        <v>166</v>
      </c>
      <c r="E870" s="236" t="s">
        <v>19</v>
      </c>
      <c r="F870" s="237" t="s">
        <v>970</v>
      </c>
      <c r="G870" s="234"/>
      <c r="H870" s="236" t="s">
        <v>19</v>
      </c>
      <c r="I870" s="238"/>
      <c r="J870" s="234"/>
      <c r="K870" s="234"/>
      <c r="L870" s="239"/>
      <c r="M870" s="240"/>
      <c r="N870" s="241"/>
      <c r="O870" s="241"/>
      <c r="P870" s="241"/>
      <c r="Q870" s="241"/>
      <c r="R870" s="241"/>
      <c r="S870" s="241"/>
      <c r="T870" s="242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3" t="s">
        <v>166</v>
      </c>
      <c r="AU870" s="243" t="s">
        <v>81</v>
      </c>
      <c r="AV870" s="13" t="s">
        <v>79</v>
      </c>
      <c r="AW870" s="13" t="s">
        <v>33</v>
      </c>
      <c r="AX870" s="13" t="s">
        <v>72</v>
      </c>
      <c r="AY870" s="243" t="s">
        <v>154</v>
      </c>
    </row>
    <row r="871" s="14" customFormat="1">
      <c r="A871" s="14"/>
      <c r="B871" s="244"/>
      <c r="C871" s="245"/>
      <c r="D871" s="235" t="s">
        <v>166</v>
      </c>
      <c r="E871" s="246" t="s">
        <v>19</v>
      </c>
      <c r="F871" s="247" t="s">
        <v>971</v>
      </c>
      <c r="G871" s="245"/>
      <c r="H871" s="248">
        <v>5</v>
      </c>
      <c r="I871" s="249"/>
      <c r="J871" s="245"/>
      <c r="K871" s="245"/>
      <c r="L871" s="250"/>
      <c r="M871" s="251"/>
      <c r="N871" s="252"/>
      <c r="O871" s="252"/>
      <c r="P871" s="252"/>
      <c r="Q871" s="252"/>
      <c r="R871" s="252"/>
      <c r="S871" s="252"/>
      <c r="T871" s="253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4" t="s">
        <v>166</v>
      </c>
      <c r="AU871" s="254" t="s">
        <v>81</v>
      </c>
      <c r="AV871" s="14" t="s">
        <v>81</v>
      </c>
      <c r="AW871" s="14" t="s">
        <v>33</v>
      </c>
      <c r="AX871" s="14" t="s">
        <v>72</v>
      </c>
      <c r="AY871" s="254" t="s">
        <v>154</v>
      </c>
    </row>
    <row r="872" s="13" customFormat="1">
      <c r="A872" s="13"/>
      <c r="B872" s="233"/>
      <c r="C872" s="234"/>
      <c r="D872" s="235" t="s">
        <v>166</v>
      </c>
      <c r="E872" s="236" t="s">
        <v>19</v>
      </c>
      <c r="F872" s="237" t="s">
        <v>972</v>
      </c>
      <c r="G872" s="234"/>
      <c r="H872" s="236" t="s">
        <v>19</v>
      </c>
      <c r="I872" s="238"/>
      <c r="J872" s="234"/>
      <c r="K872" s="234"/>
      <c r="L872" s="239"/>
      <c r="M872" s="240"/>
      <c r="N872" s="241"/>
      <c r="O872" s="241"/>
      <c r="P872" s="241"/>
      <c r="Q872" s="241"/>
      <c r="R872" s="241"/>
      <c r="S872" s="241"/>
      <c r="T872" s="242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3" t="s">
        <v>166</v>
      </c>
      <c r="AU872" s="243" t="s">
        <v>81</v>
      </c>
      <c r="AV872" s="13" t="s">
        <v>79</v>
      </c>
      <c r="AW872" s="13" t="s">
        <v>33</v>
      </c>
      <c r="AX872" s="13" t="s">
        <v>72</v>
      </c>
      <c r="AY872" s="243" t="s">
        <v>154</v>
      </c>
    </row>
    <row r="873" s="14" customFormat="1">
      <c r="A873" s="14"/>
      <c r="B873" s="244"/>
      <c r="C873" s="245"/>
      <c r="D873" s="235" t="s">
        <v>166</v>
      </c>
      <c r="E873" s="246" t="s">
        <v>19</v>
      </c>
      <c r="F873" s="247" t="s">
        <v>79</v>
      </c>
      <c r="G873" s="245"/>
      <c r="H873" s="248">
        <v>1</v>
      </c>
      <c r="I873" s="249"/>
      <c r="J873" s="245"/>
      <c r="K873" s="245"/>
      <c r="L873" s="250"/>
      <c r="M873" s="251"/>
      <c r="N873" s="252"/>
      <c r="O873" s="252"/>
      <c r="P873" s="252"/>
      <c r="Q873" s="252"/>
      <c r="R873" s="252"/>
      <c r="S873" s="252"/>
      <c r="T873" s="253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4" t="s">
        <v>166</v>
      </c>
      <c r="AU873" s="254" t="s">
        <v>81</v>
      </c>
      <c r="AV873" s="14" t="s">
        <v>81</v>
      </c>
      <c r="AW873" s="14" t="s">
        <v>33</v>
      </c>
      <c r="AX873" s="14" t="s">
        <v>72</v>
      </c>
      <c r="AY873" s="254" t="s">
        <v>154</v>
      </c>
    </row>
    <row r="874" s="15" customFormat="1">
      <c r="A874" s="15"/>
      <c r="B874" s="255"/>
      <c r="C874" s="256"/>
      <c r="D874" s="235" t="s">
        <v>166</v>
      </c>
      <c r="E874" s="257" t="s">
        <v>19</v>
      </c>
      <c r="F874" s="258" t="s">
        <v>181</v>
      </c>
      <c r="G874" s="256"/>
      <c r="H874" s="259">
        <v>6</v>
      </c>
      <c r="I874" s="260"/>
      <c r="J874" s="256"/>
      <c r="K874" s="256"/>
      <c r="L874" s="261"/>
      <c r="M874" s="262"/>
      <c r="N874" s="263"/>
      <c r="O874" s="263"/>
      <c r="P874" s="263"/>
      <c r="Q874" s="263"/>
      <c r="R874" s="263"/>
      <c r="S874" s="263"/>
      <c r="T874" s="264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65" t="s">
        <v>166</v>
      </c>
      <c r="AU874" s="265" t="s">
        <v>81</v>
      </c>
      <c r="AV874" s="15" t="s">
        <v>162</v>
      </c>
      <c r="AW874" s="15" t="s">
        <v>33</v>
      </c>
      <c r="AX874" s="15" t="s">
        <v>79</v>
      </c>
      <c r="AY874" s="265" t="s">
        <v>154</v>
      </c>
    </row>
    <row r="875" s="2" customFormat="1" ht="16.5" customHeight="1">
      <c r="A875" s="41"/>
      <c r="B875" s="42"/>
      <c r="C875" s="215" t="s">
        <v>978</v>
      </c>
      <c r="D875" s="215" t="s">
        <v>157</v>
      </c>
      <c r="E875" s="216" t="s">
        <v>979</v>
      </c>
      <c r="F875" s="217" t="s">
        <v>980</v>
      </c>
      <c r="G875" s="218" t="s">
        <v>191</v>
      </c>
      <c r="H875" s="219">
        <v>8</v>
      </c>
      <c r="I875" s="220"/>
      <c r="J875" s="221">
        <f>ROUND(I875*H875,2)</f>
        <v>0</v>
      </c>
      <c r="K875" s="217" t="s">
        <v>161</v>
      </c>
      <c r="L875" s="47"/>
      <c r="M875" s="222" t="s">
        <v>19</v>
      </c>
      <c r="N875" s="223" t="s">
        <v>43</v>
      </c>
      <c r="O875" s="87"/>
      <c r="P875" s="224">
        <f>O875*H875</f>
        <v>0</v>
      </c>
      <c r="Q875" s="224">
        <v>0</v>
      </c>
      <c r="R875" s="224">
        <f>Q875*H875</f>
        <v>0</v>
      </c>
      <c r="S875" s="224">
        <v>0.00084999999999999995</v>
      </c>
      <c r="T875" s="225">
        <f>S875*H875</f>
        <v>0.0067999999999999996</v>
      </c>
      <c r="U875" s="41"/>
      <c r="V875" s="41"/>
      <c r="W875" s="41"/>
      <c r="X875" s="41"/>
      <c r="Y875" s="41"/>
      <c r="Z875" s="41"/>
      <c r="AA875" s="41"/>
      <c r="AB875" s="41"/>
      <c r="AC875" s="41"/>
      <c r="AD875" s="41"/>
      <c r="AE875" s="41"/>
      <c r="AR875" s="226" t="s">
        <v>288</v>
      </c>
      <c r="AT875" s="226" t="s">
        <v>157</v>
      </c>
      <c r="AU875" s="226" t="s">
        <v>81</v>
      </c>
      <c r="AY875" s="20" t="s">
        <v>154</v>
      </c>
      <c r="BE875" s="227">
        <f>IF(N875="základní",J875,0)</f>
        <v>0</v>
      </c>
      <c r="BF875" s="227">
        <f>IF(N875="snížená",J875,0)</f>
        <v>0</v>
      </c>
      <c r="BG875" s="227">
        <f>IF(N875="zákl. přenesená",J875,0)</f>
        <v>0</v>
      </c>
      <c r="BH875" s="227">
        <f>IF(N875="sníž. přenesená",J875,0)</f>
        <v>0</v>
      </c>
      <c r="BI875" s="227">
        <f>IF(N875="nulová",J875,0)</f>
        <v>0</v>
      </c>
      <c r="BJ875" s="20" t="s">
        <v>79</v>
      </c>
      <c r="BK875" s="227">
        <f>ROUND(I875*H875,2)</f>
        <v>0</v>
      </c>
      <c r="BL875" s="20" t="s">
        <v>288</v>
      </c>
      <c r="BM875" s="226" t="s">
        <v>981</v>
      </c>
    </row>
    <row r="876" s="2" customFormat="1">
      <c r="A876" s="41"/>
      <c r="B876" s="42"/>
      <c r="C876" s="43"/>
      <c r="D876" s="228" t="s">
        <v>164</v>
      </c>
      <c r="E876" s="43"/>
      <c r="F876" s="229" t="s">
        <v>982</v>
      </c>
      <c r="G876" s="43"/>
      <c r="H876" s="43"/>
      <c r="I876" s="230"/>
      <c r="J876" s="43"/>
      <c r="K876" s="43"/>
      <c r="L876" s="47"/>
      <c r="M876" s="231"/>
      <c r="N876" s="232"/>
      <c r="O876" s="87"/>
      <c r="P876" s="87"/>
      <c r="Q876" s="87"/>
      <c r="R876" s="87"/>
      <c r="S876" s="87"/>
      <c r="T876" s="88"/>
      <c r="U876" s="41"/>
      <c r="V876" s="41"/>
      <c r="W876" s="41"/>
      <c r="X876" s="41"/>
      <c r="Y876" s="41"/>
      <c r="Z876" s="41"/>
      <c r="AA876" s="41"/>
      <c r="AB876" s="41"/>
      <c r="AC876" s="41"/>
      <c r="AD876" s="41"/>
      <c r="AE876" s="41"/>
      <c r="AT876" s="20" t="s">
        <v>164</v>
      </c>
      <c r="AU876" s="20" t="s">
        <v>81</v>
      </c>
    </row>
    <row r="877" s="14" customFormat="1">
      <c r="A877" s="14"/>
      <c r="B877" s="244"/>
      <c r="C877" s="245"/>
      <c r="D877" s="235" t="s">
        <v>166</v>
      </c>
      <c r="E877" s="246" t="s">
        <v>19</v>
      </c>
      <c r="F877" s="247" t="s">
        <v>983</v>
      </c>
      <c r="G877" s="245"/>
      <c r="H877" s="248">
        <v>8</v>
      </c>
      <c r="I877" s="249"/>
      <c r="J877" s="245"/>
      <c r="K877" s="245"/>
      <c r="L877" s="250"/>
      <c r="M877" s="251"/>
      <c r="N877" s="252"/>
      <c r="O877" s="252"/>
      <c r="P877" s="252"/>
      <c r="Q877" s="252"/>
      <c r="R877" s="252"/>
      <c r="S877" s="252"/>
      <c r="T877" s="253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4" t="s">
        <v>166</v>
      </c>
      <c r="AU877" s="254" t="s">
        <v>81</v>
      </c>
      <c r="AV877" s="14" t="s">
        <v>81</v>
      </c>
      <c r="AW877" s="14" t="s">
        <v>33</v>
      </c>
      <c r="AX877" s="14" t="s">
        <v>79</v>
      </c>
      <c r="AY877" s="254" t="s">
        <v>154</v>
      </c>
    </row>
    <row r="878" s="12" customFormat="1" ht="22.8" customHeight="1">
      <c r="A878" s="12"/>
      <c r="B878" s="199"/>
      <c r="C878" s="200"/>
      <c r="D878" s="201" t="s">
        <v>71</v>
      </c>
      <c r="E878" s="213" t="s">
        <v>984</v>
      </c>
      <c r="F878" s="213" t="s">
        <v>985</v>
      </c>
      <c r="G878" s="200"/>
      <c r="H878" s="200"/>
      <c r="I878" s="203"/>
      <c r="J878" s="214">
        <f>BK878</f>
        <v>0</v>
      </c>
      <c r="K878" s="200"/>
      <c r="L878" s="205"/>
      <c r="M878" s="206"/>
      <c r="N878" s="207"/>
      <c r="O878" s="207"/>
      <c r="P878" s="208">
        <f>SUM(P879:P898)</f>
        <v>0</v>
      </c>
      <c r="Q878" s="207"/>
      <c r="R878" s="208">
        <f>SUM(R879:R898)</f>
        <v>0</v>
      </c>
      <c r="S878" s="207"/>
      <c r="T878" s="209">
        <f>SUM(T879:T898)</f>
        <v>0</v>
      </c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R878" s="210" t="s">
        <v>81</v>
      </c>
      <c r="AT878" s="211" t="s">
        <v>71</v>
      </c>
      <c r="AU878" s="211" t="s">
        <v>79</v>
      </c>
      <c r="AY878" s="210" t="s">
        <v>154</v>
      </c>
      <c r="BK878" s="212">
        <f>SUM(BK879:BK898)</f>
        <v>0</v>
      </c>
    </row>
    <row r="879" s="2" customFormat="1" ht="16.5" customHeight="1">
      <c r="A879" s="41"/>
      <c r="B879" s="42"/>
      <c r="C879" s="215" t="s">
        <v>986</v>
      </c>
      <c r="D879" s="215" t="s">
        <v>157</v>
      </c>
      <c r="E879" s="216" t="s">
        <v>987</v>
      </c>
      <c r="F879" s="217" t="s">
        <v>988</v>
      </c>
      <c r="G879" s="218" t="s">
        <v>571</v>
      </c>
      <c r="H879" s="219">
        <v>6</v>
      </c>
      <c r="I879" s="220"/>
      <c r="J879" s="221">
        <f>ROUND(I879*H879,2)</f>
        <v>0</v>
      </c>
      <c r="K879" s="217" t="s">
        <v>19</v>
      </c>
      <c r="L879" s="47"/>
      <c r="M879" s="222" t="s">
        <v>19</v>
      </c>
      <c r="N879" s="223" t="s">
        <v>43</v>
      </c>
      <c r="O879" s="87"/>
      <c r="P879" s="224">
        <f>O879*H879</f>
        <v>0</v>
      </c>
      <c r="Q879" s="224">
        <v>0</v>
      </c>
      <c r="R879" s="224">
        <f>Q879*H879</f>
        <v>0</v>
      </c>
      <c r="S879" s="224">
        <v>0</v>
      </c>
      <c r="T879" s="225">
        <f>S879*H879</f>
        <v>0</v>
      </c>
      <c r="U879" s="41"/>
      <c r="V879" s="41"/>
      <c r="W879" s="41"/>
      <c r="X879" s="41"/>
      <c r="Y879" s="41"/>
      <c r="Z879" s="41"/>
      <c r="AA879" s="41"/>
      <c r="AB879" s="41"/>
      <c r="AC879" s="41"/>
      <c r="AD879" s="41"/>
      <c r="AE879" s="41"/>
      <c r="AR879" s="226" t="s">
        <v>288</v>
      </c>
      <c r="AT879" s="226" t="s">
        <v>157</v>
      </c>
      <c r="AU879" s="226" t="s">
        <v>81</v>
      </c>
      <c r="AY879" s="20" t="s">
        <v>154</v>
      </c>
      <c r="BE879" s="227">
        <f>IF(N879="základní",J879,0)</f>
        <v>0</v>
      </c>
      <c r="BF879" s="227">
        <f>IF(N879="snížená",J879,0)</f>
        <v>0</v>
      </c>
      <c r="BG879" s="227">
        <f>IF(N879="zákl. přenesená",J879,0)</f>
        <v>0</v>
      </c>
      <c r="BH879" s="227">
        <f>IF(N879="sníž. přenesená",J879,0)</f>
        <v>0</v>
      </c>
      <c r="BI879" s="227">
        <f>IF(N879="nulová",J879,0)</f>
        <v>0</v>
      </c>
      <c r="BJ879" s="20" t="s">
        <v>79</v>
      </c>
      <c r="BK879" s="227">
        <f>ROUND(I879*H879,2)</f>
        <v>0</v>
      </c>
      <c r="BL879" s="20" t="s">
        <v>288</v>
      </c>
      <c r="BM879" s="226" t="s">
        <v>989</v>
      </c>
    </row>
    <row r="880" s="13" customFormat="1">
      <c r="A880" s="13"/>
      <c r="B880" s="233"/>
      <c r="C880" s="234"/>
      <c r="D880" s="235" t="s">
        <v>166</v>
      </c>
      <c r="E880" s="236" t="s">
        <v>19</v>
      </c>
      <c r="F880" s="237" t="s">
        <v>990</v>
      </c>
      <c r="G880" s="234"/>
      <c r="H880" s="236" t="s">
        <v>19</v>
      </c>
      <c r="I880" s="238"/>
      <c r="J880" s="234"/>
      <c r="K880" s="234"/>
      <c r="L880" s="239"/>
      <c r="M880" s="240"/>
      <c r="N880" s="241"/>
      <c r="O880" s="241"/>
      <c r="P880" s="241"/>
      <c r="Q880" s="241"/>
      <c r="R880" s="241"/>
      <c r="S880" s="241"/>
      <c r="T880" s="242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3" t="s">
        <v>166</v>
      </c>
      <c r="AU880" s="243" t="s">
        <v>81</v>
      </c>
      <c r="AV880" s="13" t="s">
        <v>79</v>
      </c>
      <c r="AW880" s="13" t="s">
        <v>33</v>
      </c>
      <c r="AX880" s="13" t="s">
        <v>72</v>
      </c>
      <c r="AY880" s="243" t="s">
        <v>154</v>
      </c>
    </row>
    <row r="881" s="14" customFormat="1">
      <c r="A881" s="14"/>
      <c r="B881" s="244"/>
      <c r="C881" s="245"/>
      <c r="D881" s="235" t="s">
        <v>166</v>
      </c>
      <c r="E881" s="246" t="s">
        <v>19</v>
      </c>
      <c r="F881" s="247" t="s">
        <v>162</v>
      </c>
      <c r="G881" s="245"/>
      <c r="H881" s="248">
        <v>4</v>
      </c>
      <c r="I881" s="249"/>
      <c r="J881" s="245"/>
      <c r="K881" s="245"/>
      <c r="L881" s="250"/>
      <c r="M881" s="251"/>
      <c r="N881" s="252"/>
      <c r="O881" s="252"/>
      <c r="P881" s="252"/>
      <c r="Q881" s="252"/>
      <c r="R881" s="252"/>
      <c r="S881" s="252"/>
      <c r="T881" s="253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4" t="s">
        <v>166</v>
      </c>
      <c r="AU881" s="254" t="s">
        <v>81</v>
      </c>
      <c r="AV881" s="14" t="s">
        <v>81</v>
      </c>
      <c r="AW881" s="14" t="s">
        <v>33</v>
      </c>
      <c r="AX881" s="14" t="s">
        <v>72</v>
      </c>
      <c r="AY881" s="254" t="s">
        <v>154</v>
      </c>
    </row>
    <row r="882" s="13" customFormat="1">
      <c r="A882" s="13"/>
      <c r="B882" s="233"/>
      <c r="C882" s="234"/>
      <c r="D882" s="235" t="s">
        <v>166</v>
      </c>
      <c r="E882" s="236" t="s">
        <v>19</v>
      </c>
      <c r="F882" s="237" t="s">
        <v>991</v>
      </c>
      <c r="G882" s="234"/>
      <c r="H882" s="236" t="s">
        <v>19</v>
      </c>
      <c r="I882" s="238"/>
      <c r="J882" s="234"/>
      <c r="K882" s="234"/>
      <c r="L882" s="239"/>
      <c r="M882" s="240"/>
      <c r="N882" s="241"/>
      <c r="O882" s="241"/>
      <c r="P882" s="241"/>
      <c r="Q882" s="241"/>
      <c r="R882" s="241"/>
      <c r="S882" s="241"/>
      <c r="T882" s="242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3" t="s">
        <v>166</v>
      </c>
      <c r="AU882" s="243" t="s">
        <v>81</v>
      </c>
      <c r="AV882" s="13" t="s">
        <v>79</v>
      </c>
      <c r="AW882" s="13" t="s">
        <v>33</v>
      </c>
      <c r="AX882" s="13" t="s">
        <v>72</v>
      </c>
      <c r="AY882" s="243" t="s">
        <v>154</v>
      </c>
    </row>
    <row r="883" s="14" customFormat="1">
      <c r="A883" s="14"/>
      <c r="B883" s="244"/>
      <c r="C883" s="245"/>
      <c r="D883" s="235" t="s">
        <v>166</v>
      </c>
      <c r="E883" s="246" t="s">
        <v>19</v>
      </c>
      <c r="F883" s="247" t="s">
        <v>79</v>
      </c>
      <c r="G883" s="245"/>
      <c r="H883" s="248">
        <v>1</v>
      </c>
      <c r="I883" s="249"/>
      <c r="J883" s="245"/>
      <c r="K883" s="245"/>
      <c r="L883" s="250"/>
      <c r="M883" s="251"/>
      <c r="N883" s="252"/>
      <c r="O883" s="252"/>
      <c r="P883" s="252"/>
      <c r="Q883" s="252"/>
      <c r="R883" s="252"/>
      <c r="S883" s="252"/>
      <c r="T883" s="253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4" t="s">
        <v>166</v>
      </c>
      <c r="AU883" s="254" t="s">
        <v>81</v>
      </c>
      <c r="AV883" s="14" t="s">
        <v>81</v>
      </c>
      <c r="AW883" s="14" t="s">
        <v>33</v>
      </c>
      <c r="AX883" s="14" t="s">
        <v>72</v>
      </c>
      <c r="AY883" s="254" t="s">
        <v>154</v>
      </c>
    </row>
    <row r="884" s="13" customFormat="1">
      <c r="A884" s="13"/>
      <c r="B884" s="233"/>
      <c r="C884" s="234"/>
      <c r="D884" s="235" t="s">
        <v>166</v>
      </c>
      <c r="E884" s="236" t="s">
        <v>19</v>
      </c>
      <c r="F884" s="237" t="s">
        <v>992</v>
      </c>
      <c r="G884" s="234"/>
      <c r="H884" s="236" t="s">
        <v>19</v>
      </c>
      <c r="I884" s="238"/>
      <c r="J884" s="234"/>
      <c r="K884" s="234"/>
      <c r="L884" s="239"/>
      <c r="M884" s="240"/>
      <c r="N884" s="241"/>
      <c r="O884" s="241"/>
      <c r="P884" s="241"/>
      <c r="Q884" s="241"/>
      <c r="R884" s="241"/>
      <c r="S884" s="241"/>
      <c r="T884" s="242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3" t="s">
        <v>166</v>
      </c>
      <c r="AU884" s="243" t="s">
        <v>81</v>
      </c>
      <c r="AV884" s="13" t="s">
        <v>79</v>
      </c>
      <c r="AW884" s="13" t="s">
        <v>33</v>
      </c>
      <c r="AX884" s="13" t="s">
        <v>72</v>
      </c>
      <c r="AY884" s="243" t="s">
        <v>154</v>
      </c>
    </row>
    <row r="885" s="14" customFormat="1">
      <c r="A885" s="14"/>
      <c r="B885" s="244"/>
      <c r="C885" s="245"/>
      <c r="D885" s="235" t="s">
        <v>166</v>
      </c>
      <c r="E885" s="246" t="s">
        <v>19</v>
      </c>
      <c r="F885" s="247" t="s">
        <v>79</v>
      </c>
      <c r="G885" s="245"/>
      <c r="H885" s="248">
        <v>1</v>
      </c>
      <c r="I885" s="249"/>
      <c r="J885" s="245"/>
      <c r="K885" s="245"/>
      <c r="L885" s="250"/>
      <c r="M885" s="251"/>
      <c r="N885" s="252"/>
      <c r="O885" s="252"/>
      <c r="P885" s="252"/>
      <c r="Q885" s="252"/>
      <c r="R885" s="252"/>
      <c r="S885" s="252"/>
      <c r="T885" s="253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4" t="s">
        <v>166</v>
      </c>
      <c r="AU885" s="254" t="s">
        <v>81</v>
      </c>
      <c r="AV885" s="14" t="s">
        <v>81</v>
      </c>
      <c r="AW885" s="14" t="s">
        <v>33</v>
      </c>
      <c r="AX885" s="14" t="s">
        <v>72</v>
      </c>
      <c r="AY885" s="254" t="s">
        <v>154</v>
      </c>
    </row>
    <row r="886" s="15" customFormat="1">
      <c r="A886" s="15"/>
      <c r="B886" s="255"/>
      <c r="C886" s="256"/>
      <c r="D886" s="235" t="s">
        <v>166</v>
      </c>
      <c r="E886" s="257" t="s">
        <v>19</v>
      </c>
      <c r="F886" s="258" t="s">
        <v>181</v>
      </c>
      <c r="G886" s="256"/>
      <c r="H886" s="259">
        <v>6</v>
      </c>
      <c r="I886" s="260"/>
      <c r="J886" s="256"/>
      <c r="K886" s="256"/>
      <c r="L886" s="261"/>
      <c r="M886" s="262"/>
      <c r="N886" s="263"/>
      <c r="O886" s="263"/>
      <c r="P886" s="263"/>
      <c r="Q886" s="263"/>
      <c r="R886" s="263"/>
      <c r="S886" s="263"/>
      <c r="T886" s="264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T886" s="265" t="s">
        <v>166</v>
      </c>
      <c r="AU886" s="265" t="s">
        <v>81</v>
      </c>
      <c r="AV886" s="15" t="s">
        <v>162</v>
      </c>
      <c r="AW886" s="15" t="s">
        <v>33</v>
      </c>
      <c r="AX886" s="15" t="s">
        <v>79</v>
      </c>
      <c r="AY886" s="265" t="s">
        <v>154</v>
      </c>
    </row>
    <row r="887" s="2" customFormat="1" ht="16.5" customHeight="1">
      <c r="A887" s="41"/>
      <c r="B887" s="42"/>
      <c r="C887" s="215" t="s">
        <v>993</v>
      </c>
      <c r="D887" s="215" t="s">
        <v>157</v>
      </c>
      <c r="E887" s="216" t="s">
        <v>994</v>
      </c>
      <c r="F887" s="217" t="s">
        <v>995</v>
      </c>
      <c r="G887" s="218" t="s">
        <v>571</v>
      </c>
      <c r="H887" s="219">
        <v>1</v>
      </c>
      <c r="I887" s="220"/>
      <c r="J887" s="221">
        <f>ROUND(I887*H887,2)</f>
        <v>0</v>
      </c>
      <c r="K887" s="217" t="s">
        <v>19</v>
      </c>
      <c r="L887" s="47"/>
      <c r="M887" s="222" t="s">
        <v>19</v>
      </c>
      <c r="N887" s="223" t="s">
        <v>43</v>
      </c>
      <c r="O887" s="87"/>
      <c r="P887" s="224">
        <f>O887*H887</f>
        <v>0</v>
      </c>
      <c r="Q887" s="224">
        <v>0</v>
      </c>
      <c r="R887" s="224">
        <f>Q887*H887</f>
        <v>0</v>
      </c>
      <c r="S887" s="224">
        <v>0</v>
      </c>
      <c r="T887" s="225">
        <f>S887*H887</f>
        <v>0</v>
      </c>
      <c r="U887" s="41"/>
      <c r="V887" s="41"/>
      <c r="W887" s="41"/>
      <c r="X887" s="41"/>
      <c r="Y887" s="41"/>
      <c r="Z887" s="41"/>
      <c r="AA887" s="41"/>
      <c r="AB887" s="41"/>
      <c r="AC887" s="41"/>
      <c r="AD887" s="41"/>
      <c r="AE887" s="41"/>
      <c r="AR887" s="226" t="s">
        <v>288</v>
      </c>
      <c r="AT887" s="226" t="s">
        <v>157</v>
      </c>
      <c r="AU887" s="226" t="s">
        <v>81</v>
      </c>
      <c r="AY887" s="20" t="s">
        <v>154</v>
      </c>
      <c r="BE887" s="227">
        <f>IF(N887="základní",J887,0)</f>
        <v>0</v>
      </c>
      <c r="BF887" s="227">
        <f>IF(N887="snížená",J887,0)</f>
        <v>0</v>
      </c>
      <c r="BG887" s="227">
        <f>IF(N887="zákl. přenesená",J887,0)</f>
        <v>0</v>
      </c>
      <c r="BH887" s="227">
        <f>IF(N887="sníž. přenesená",J887,0)</f>
        <v>0</v>
      </c>
      <c r="BI887" s="227">
        <f>IF(N887="nulová",J887,0)</f>
        <v>0</v>
      </c>
      <c r="BJ887" s="20" t="s">
        <v>79</v>
      </c>
      <c r="BK887" s="227">
        <f>ROUND(I887*H887,2)</f>
        <v>0</v>
      </c>
      <c r="BL887" s="20" t="s">
        <v>288</v>
      </c>
      <c r="BM887" s="226" t="s">
        <v>996</v>
      </c>
    </row>
    <row r="888" s="13" customFormat="1">
      <c r="A888" s="13"/>
      <c r="B888" s="233"/>
      <c r="C888" s="234"/>
      <c r="D888" s="235" t="s">
        <v>166</v>
      </c>
      <c r="E888" s="236" t="s">
        <v>19</v>
      </c>
      <c r="F888" s="237" t="s">
        <v>997</v>
      </c>
      <c r="G888" s="234"/>
      <c r="H888" s="236" t="s">
        <v>19</v>
      </c>
      <c r="I888" s="238"/>
      <c r="J888" s="234"/>
      <c r="K888" s="234"/>
      <c r="L888" s="239"/>
      <c r="M888" s="240"/>
      <c r="N888" s="241"/>
      <c r="O888" s="241"/>
      <c r="P888" s="241"/>
      <c r="Q888" s="241"/>
      <c r="R888" s="241"/>
      <c r="S888" s="241"/>
      <c r="T888" s="242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3" t="s">
        <v>166</v>
      </c>
      <c r="AU888" s="243" t="s">
        <v>81</v>
      </c>
      <c r="AV888" s="13" t="s">
        <v>79</v>
      </c>
      <c r="AW888" s="13" t="s">
        <v>33</v>
      </c>
      <c r="AX888" s="13" t="s">
        <v>72</v>
      </c>
      <c r="AY888" s="243" t="s">
        <v>154</v>
      </c>
    </row>
    <row r="889" s="14" customFormat="1">
      <c r="A889" s="14"/>
      <c r="B889" s="244"/>
      <c r="C889" s="245"/>
      <c r="D889" s="235" t="s">
        <v>166</v>
      </c>
      <c r="E889" s="246" t="s">
        <v>19</v>
      </c>
      <c r="F889" s="247" t="s">
        <v>79</v>
      </c>
      <c r="G889" s="245"/>
      <c r="H889" s="248">
        <v>1</v>
      </c>
      <c r="I889" s="249"/>
      <c r="J889" s="245"/>
      <c r="K889" s="245"/>
      <c r="L889" s="250"/>
      <c r="M889" s="251"/>
      <c r="N889" s="252"/>
      <c r="O889" s="252"/>
      <c r="P889" s="252"/>
      <c r="Q889" s="252"/>
      <c r="R889" s="252"/>
      <c r="S889" s="252"/>
      <c r="T889" s="253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4" t="s">
        <v>166</v>
      </c>
      <c r="AU889" s="254" t="s">
        <v>81</v>
      </c>
      <c r="AV889" s="14" t="s">
        <v>81</v>
      </c>
      <c r="AW889" s="14" t="s">
        <v>33</v>
      </c>
      <c r="AX889" s="14" t="s">
        <v>79</v>
      </c>
      <c r="AY889" s="254" t="s">
        <v>154</v>
      </c>
    </row>
    <row r="890" s="2" customFormat="1" ht="16.5" customHeight="1">
      <c r="A890" s="41"/>
      <c r="B890" s="42"/>
      <c r="C890" s="215" t="s">
        <v>998</v>
      </c>
      <c r="D890" s="215" t="s">
        <v>157</v>
      </c>
      <c r="E890" s="216" t="s">
        <v>999</v>
      </c>
      <c r="F890" s="217" t="s">
        <v>1000</v>
      </c>
      <c r="G890" s="218" t="s">
        <v>571</v>
      </c>
      <c r="H890" s="219">
        <v>2</v>
      </c>
      <c r="I890" s="220"/>
      <c r="J890" s="221">
        <f>ROUND(I890*H890,2)</f>
        <v>0</v>
      </c>
      <c r="K890" s="217" t="s">
        <v>19</v>
      </c>
      <c r="L890" s="47"/>
      <c r="M890" s="222" t="s">
        <v>19</v>
      </c>
      <c r="N890" s="223" t="s">
        <v>43</v>
      </c>
      <c r="O890" s="87"/>
      <c r="P890" s="224">
        <f>O890*H890</f>
        <v>0</v>
      </c>
      <c r="Q890" s="224">
        <v>0</v>
      </c>
      <c r="R890" s="224">
        <f>Q890*H890</f>
        <v>0</v>
      </c>
      <c r="S890" s="224">
        <v>0</v>
      </c>
      <c r="T890" s="225">
        <f>S890*H890</f>
        <v>0</v>
      </c>
      <c r="U890" s="41"/>
      <c r="V890" s="41"/>
      <c r="W890" s="41"/>
      <c r="X890" s="41"/>
      <c r="Y890" s="41"/>
      <c r="Z890" s="41"/>
      <c r="AA890" s="41"/>
      <c r="AB890" s="41"/>
      <c r="AC890" s="41"/>
      <c r="AD890" s="41"/>
      <c r="AE890" s="41"/>
      <c r="AR890" s="226" t="s">
        <v>288</v>
      </c>
      <c r="AT890" s="226" t="s">
        <v>157</v>
      </c>
      <c r="AU890" s="226" t="s">
        <v>81</v>
      </c>
      <c r="AY890" s="20" t="s">
        <v>154</v>
      </c>
      <c r="BE890" s="227">
        <f>IF(N890="základní",J890,0)</f>
        <v>0</v>
      </c>
      <c r="BF890" s="227">
        <f>IF(N890="snížená",J890,0)</f>
        <v>0</v>
      </c>
      <c r="BG890" s="227">
        <f>IF(N890="zákl. přenesená",J890,0)</f>
        <v>0</v>
      </c>
      <c r="BH890" s="227">
        <f>IF(N890="sníž. přenesená",J890,0)</f>
        <v>0</v>
      </c>
      <c r="BI890" s="227">
        <f>IF(N890="nulová",J890,0)</f>
        <v>0</v>
      </c>
      <c r="BJ890" s="20" t="s">
        <v>79</v>
      </c>
      <c r="BK890" s="227">
        <f>ROUND(I890*H890,2)</f>
        <v>0</v>
      </c>
      <c r="BL890" s="20" t="s">
        <v>288</v>
      </c>
      <c r="BM890" s="226" t="s">
        <v>1001</v>
      </c>
    </row>
    <row r="891" s="13" customFormat="1">
      <c r="A891" s="13"/>
      <c r="B891" s="233"/>
      <c r="C891" s="234"/>
      <c r="D891" s="235" t="s">
        <v>166</v>
      </c>
      <c r="E891" s="236" t="s">
        <v>19</v>
      </c>
      <c r="F891" s="237" t="s">
        <v>868</v>
      </c>
      <c r="G891" s="234"/>
      <c r="H891" s="236" t="s">
        <v>19</v>
      </c>
      <c r="I891" s="238"/>
      <c r="J891" s="234"/>
      <c r="K891" s="234"/>
      <c r="L891" s="239"/>
      <c r="M891" s="240"/>
      <c r="N891" s="241"/>
      <c r="O891" s="241"/>
      <c r="P891" s="241"/>
      <c r="Q891" s="241"/>
      <c r="R891" s="241"/>
      <c r="S891" s="241"/>
      <c r="T891" s="242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3" t="s">
        <v>166</v>
      </c>
      <c r="AU891" s="243" t="s">
        <v>81</v>
      </c>
      <c r="AV891" s="13" t="s">
        <v>79</v>
      </c>
      <c r="AW891" s="13" t="s">
        <v>33</v>
      </c>
      <c r="AX891" s="13" t="s">
        <v>72</v>
      </c>
      <c r="AY891" s="243" t="s">
        <v>154</v>
      </c>
    </row>
    <row r="892" s="14" customFormat="1">
      <c r="A892" s="14"/>
      <c r="B892" s="244"/>
      <c r="C892" s="245"/>
      <c r="D892" s="235" t="s">
        <v>166</v>
      </c>
      <c r="E892" s="246" t="s">
        <v>19</v>
      </c>
      <c r="F892" s="247" t="s">
        <v>81</v>
      </c>
      <c r="G892" s="245"/>
      <c r="H892" s="248">
        <v>2</v>
      </c>
      <c r="I892" s="249"/>
      <c r="J892" s="245"/>
      <c r="K892" s="245"/>
      <c r="L892" s="250"/>
      <c r="M892" s="251"/>
      <c r="N892" s="252"/>
      <c r="O892" s="252"/>
      <c r="P892" s="252"/>
      <c r="Q892" s="252"/>
      <c r="R892" s="252"/>
      <c r="S892" s="252"/>
      <c r="T892" s="253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4" t="s">
        <v>166</v>
      </c>
      <c r="AU892" s="254" t="s">
        <v>81</v>
      </c>
      <c r="AV892" s="14" t="s">
        <v>81</v>
      </c>
      <c r="AW892" s="14" t="s">
        <v>33</v>
      </c>
      <c r="AX892" s="14" t="s">
        <v>79</v>
      </c>
      <c r="AY892" s="254" t="s">
        <v>154</v>
      </c>
    </row>
    <row r="893" s="2" customFormat="1" ht="16.5" customHeight="1">
      <c r="A893" s="41"/>
      <c r="B893" s="42"/>
      <c r="C893" s="215" t="s">
        <v>1002</v>
      </c>
      <c r="D893" s="215" t="s">
        <v>157</v>
      </c>
      <c r="E893" s="216" t="s">
        <v>1003</v>
      </c>
      <c r="F893" s="217" t="s">
        <v>1004</v>
      </c>
      <c r="G893" s="218" t="s">
        <v>557</v>
      </c>
      <c r="H893" s="219">
        <v>1</v>
      </c>
      <c r="I893" s="220"/>
      <c r="J893" s="221">
        <f>ROUND(I893*H893,2)</f>
        <v>0</v>
      </c>
      <c r="K893" s="217" t="s">
        <v>19</v>
      </c>
      <c r="L893" s="47"/>
      <c r="M893" s="222" t="s">
        <v>19</v>
      </c>
      <c r="N893" s="223" t="s">
        <v>43</v>
      </c>
      <c r="O893" s="87"/>
      <c r="P893" s="224">
        <f>O893*H893</f>
        <v>0</v>
      </c>
      <c r="Q893" s="224">
        <v>0</v>
      </c>
      <c r="R893" s="224">
        <f>Q893*H893</f>
        <v>0</v>
      </c>
      <c r="S893" s="224">
        <v>0</v>
      </c>
      <c r="T893" s="225">
        <f>S893*H893</f>
        <v>0</v>
      </c>
      <c r="U893" s="41"/>
      <c r="V893" s="41"/>
      <c r="W893" s="41"/>
      <c r="X893" s="41"/>
      <c r="Y893" s="41"/>
      <c r="Z893" s="41"/>
      <c r="AA893" s="41"/>
      <c r="AB893" s="41"/>
      <c r="AC893" s="41"/>
      <c r="AD893" s="41"/>
      <c r="AE893" s="41"/>
      <c r="AR893" s="226" t="s">
        <v>288</v>
      </c>
      <c r="AT893" s="226" t="s">
        <v>157</v>
      </c>
      <c r="AU893" s="226" t="s">
        <v>81</v>
      </c>
      <c r="AY893" s="20" t="s">
        <v>154</v>
      </c>
      <c r="BE893" s="227">
        <f>IF(N893="základní",J893,0)</f>
        <v>0</v>
      </c>
      <c r="BF893" s="227">
        <f>IF(N893="snížená",J893,0)</f>
        <v>0</v>
      </c>
      <c r="BG893" s="227">
        <f>IF(N893="zákl. přenesená",J893,0)</f>
        <v>0</v>
      </c>
      <c r="BH893" s="227">
        <f>IF(N893="sníž. přenesená",J893,0)</f>
        <v>0</v>
      </c>
      <c r="BI893" s="227">
        <f>IF(N893="nulová",J893,0)</f>
        <v>0</v>
      </c>
      <c r="BJ893" s="20" t="s">
        <v>79</v>
      </c>
      <c r="BK893" s="227">
        <f>ROUND(I893*H893,2)</f>
        <v>0</v>
      </c>
      <c r="BL893" s="20" t="s">
        <v>288</v>
      </c>
      <c r="BM893" s="226" t="s">
        <v>1005</v>
      </c>
    </row>
    <row r="894" s="2" customFormat="1" ht="16.5" customHeight="1">
      <c r="A894" s="41"/>
      <c r="B894" s="42"/>
      <c r="C894" s="215" t="s">
        <v>1006</v>
      </c>
      <c r="D894" s="215" t="s">
        <v>157</v>
      </c>
      <c r="E894" s="216" t="s">
        <v>1007</v>
      </c>
      <c r="F894" s="217" t="s">
        <v>1008</v>
      </c>
      <c r="G894" s="218" t="s">
        <v>239</v>
      </c>
      <c r="H894" s="219">
        <v>14</v>
      </c>
      <c r="I894" s="220"/>
      <c r="J894" s="221">
        <f>ROUND(I894*H894,2)</f>
        <v>0</v>
      </c>
      <c r="K894" s="217" t="s">
        <v>19</v>
      </c>
      <c r="L894" s="47"/>
      <c r="M894" s="222" t="s">
        <v>19</v>
      </c>
      <c r="N894" s="223" t="s">
        <v>43</v>
      </c>
      <c r="O894" s="87"/>
      <c r="P894" s="224">
        <f>O894*H894</f>
        <v>0</v>
      </c>
      <c r="Q894" s="224">
        <v>0</v>
      </c>
      <c r="R894" s="224">
        <f>Q894*H894</f>
        <v>0</v>
      </c>
      <c r="S894" s="224">
        <v>0</v>
      </c>
      <c r="T894" s="225">
        <f>S894*H894</f>
        <v>0</v>
      </c>
      <c r="U894" s="41"/>
      <c r="V894" s="41"/>
      <c r="W894" s="41"/>
      <c r="X894" s="41"/>
      <c r="Y894" s="41"/>
      <c r="Z894" s="41"/>
      <c r="AA894" s="41"/>
      <c r="AB894" s="41"/>
      <c r="AC894" s="41"/>
      <c r="AD894" s="41"/>
      <c r="AE894" s="41"/>
      <c r="AR894" s="226" t="s">
        <v>288</v>
      </c>
      <c r="AT894" s="226" t="s">
        <v>157</v>
      </c>
      <c r="AU894" s="226" t="s">
        <v>81</v>
      </c>
      <c r="AY894" s="20" t="s">
        <v>154</v>
      </c>
      <c r="BE894" s="227">
        <f>IF(N894="základní",J894,0)</f>
        <v>0</v>
      </c>
      <c r="BF894" s="227">
        <f>IF(N894="snížená",J894,0)</f>
        <v>0</v>
      </c>
      <c r="BG894" s="227">
        <f>IF(N894="zákl. přenesená",J894,0)</f>
        <v>0</v>
      </c>
      <c r="BH894" s="227">
        <f>IF(N894="sníž. přenesená",J894,0)</f>
        <v>0</v>
      </c>
      <c r="BI894" s="227">
        <f>IF(N894="nulová",J894,0)</f>
        <v>0</v>
      </c>
      <c r="BJ894" s="20" t="s">
        <v>79</v>
      </c>
      <c r="BK894" s="227">
        <f>ROUND(I894*H894,2)</f>
        <v>0</v>
      </c>
      <c r="BL894" s="20" t="s">
        <v>288</v>
      </c>
      <c r="BM894" s="226" t="s">
        <v>1009</v>
      </c>
    </row>
    <row r="895" s="14" customFormat="1">
      <c r="A895" s="14"/>
      <c r="B895" s="244"/>
      <c r="C895" s="245"/>
      <c r="D895" s="235" t="s">
        <v>166</v>
      </c>
      <c r="E895" s="246" t="s">
        <v>19</v>
      </c>
      <c r="F895" s="247" t="s">
        <v>704</v>
      </c>
      <c r="G895" s="245"/>
      <c r="H895" s="248">
        <v>14</v>
      </c>
      <c r="I895" s="249"/>
      <c r="J895" s="245"/>
      <c r="K895" s="245"/>
      <c r="L895" s="250"/>
      <c r="M895" s="251"/>
      <c r="N895" s="252"/>
      <c r="O895" s="252"/>
      <c r="P895" s="252"/>
      <c r="Q895" s="252"/>
      <c r="R895" s="252"/>
      <c r="S895" s="252"/>
      <c r="T895" s="253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4" t="s">
        <v>166</v>
      </c>
      <c r="AU895" s="254" t="s">
        <v>81</v>
      </c>
      <c r="AV895" s="14" t="s">
        <v>81</v>
      </c>
      <c r="AW895" s="14" t="s">
        <v>33</v>
      </c>
      <c r="AX895" s="14" t="s">
        <v>79</v>
      </c>
      <c r="AY895" s="254" t="s">
        <v>154</v>
      </c>
    </row>
    <row r="896" s="2" customFormat="1" ht="16.5" customHeight="1">
      <c r="A896" s="41"/>
      <c r="B896" s="42"/>
      <c r="C896" s="215" t="s">
        <v>1010</v>
      </c>
      <c r="D896" s="215" t="s">
        <v>157</v>
      </c>
      <c r="E896" s="216" t="s">
        <v>1011</v>
      </c>
      <c r="F896" s="217" t="s">
        <v>1012</v>
      </c>
      <c r="G896" s="218" t="s">
        <v>571</v>
      </c>
      <c r="H896" s="219">
        <v>6</v>
      </c>
      <c r="I896" s="220"/>
      <c r="J896" s="221">
        <f>ROUND(I896*H896,2)</f>
        <v>0</v>
      </c>
      <c r="K896" s="217" t="s">
        <v>19</v>
      </c>
      <c r="L896" s="47"/>
      <c r="M896" s="222" t="s">
        <v>19</v>
      </c>
      <c r="N896" s="223" t="s">
        <v>43</v>
      </c>
      <c r="O896" s="87"/>
      <c r="P896" s="224">
        <f>O896*H896</f>
        <v>0</v>
      </c>
      <c r="Q896" s="224">
        <v>0</v>
      </c>
      <c r="R896" s="224">
        <f>Q896*H896</f>
        <v>0</v>
      </c>
      <c r="S896" s="224">
        <v>0</v>
      </c>
      <c r="T896" s="225">
        <f>S896*H896</f>
        <v>0</v>
      </c>
      <c r="U896" s="41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R896" s="226" t="s">
        <v>288</v>
      </c>
      <c r="AT896" s="226" t="s">
        <v>157</v>
      </c>
      <c r="AU896" s="226" t="s">
        <v>81</v>
      </c>
      <c r="AY896" s="20" t="s">
        <v>154</v>
      </c>
      <c r="BE896" s="227">
        <f>IF(N896="základní",J896,0)</f>
        <v>0</v>
      </c>
      <c r="BF896" s="227">
        <f>IF(N896="snížená",J896,0)</f>
        <v>0</v>
      </c>
      <c r="BG896" s="227">
        <f>IF(N896="zákl. přenesená",J896,0)</f>
        <v>0</v>
      </c>
      <c r="BH896" s="227">
        <f>IF(N896="sníž. přenesená",J896,0)</f>
        <v>0</v>
      </c>
      <c r="BI896" s="227">
        <f>IF(N896="nulová",J896,0)</f>
        <v>0</v>
      </c>
      <c r="BJ896" s="20" t="s">
        <v>79</v>
      </c>
      <c r="BK896" s="227">
        <f>ROUND(I896*H896,2)</f>
        <v>0</v>
      </c>
      <c r="BL896" s="20" t="s">
        <v>288</v>
      </c>
      <c r="BM896" s="226" t="s">
        <v>1013</v>
      </c>
    </row>
    <row r="897" s="2" customFormat="1" ht="24.15" customHeight="1">
      <c r="A897" s="41"/>
      <c r="B897" s="42"/>
      <c r="C897" s="215" t="s">
        <v>1014</v>
      </c>
      <c r="D897" s="215" t="s">
        <v>157</v>
      </c>
      <c r="E897" s="216" t="s">
        <v>1015</v>
      </c>
      <c r="F897" s="217" t="s">
        <v>1016</v>
      </c>
      <c r="G897" s="218" t="s">
        <v>941</v>
      </c>
      <c r="H897" s="288"/>
      <c r="I897" s="220"/>
      <c r="J897" s="221">
        <f>ROUND(I897*H897,2)</f>
        <v>0</v>
      </c>
      <c r="K897" s="217" t="s">
        <v>161</v>
      </c>
      <c r="L897" s="47"/>
      <c r="M897" s="222" t="s">
        <v>19</v>
      </c>
      <c r="N897" s="223" t="s">
        <v>43</v>
      </c>
      <c r="O897" s="87"/>
      <c r="P897" s="224">
        <f>O897*H897</f>
        <v>0</v>
      </c>
      <c r="Q897" s="224">
        <v>0</v>
      </c>
      <c r="R897" s="224">
        <f>Q897*H897</f>
        <v>0</v>
      </c>
      <c r="S897" s="224">
        <v>0</v>
      </c>
      <c r="T897" s="225">
        <f>S897*H897</f>
        <v>0</v>
      </c>
      <c r="U897" s="41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R897" s="226" t="s">
        <v>288</v>
      </c>
      <c r="AT897" s="226" t="s">
        <v>157</v>
      </c>
      <c r="AU897" s="226" t="s">
        <v>81</v>
      </c>
      <c r="AY897" s="20" t="s">
        <v>154</v>
      </c>
      <c r="BE897" s="227">
        <f>IF(N897="základní",J897,0)</f>
        <v>0</v>
      </c>
      <c r="BF897" s="227">
        <f>IF(N897="snížená",J897,0)</f>
        <v>0</v>
      </c>
      <c r="BG897" s="227">
        <f>IF(N897="zákl. přenesená",J897,0)</f>
        <v>0</v>
      </c>
      <c r="BH897" s="227">
        <f>IF(N897="sníž. přenesená",J897,0)</f>
        <v>0</v>
      </c>
      <c r="BI897" s="227">
        <f>IF(N897="nulová",J897,0)</f>
        <v>0</v>
      </c>
      <c r="BJ897" s="20" t="s">
        <v>79</v>
      </c>
      <c r="BK897" s="227">
        <f>ROUND(I897*H897,2)</f>
        <v>0</v>
      </c>
      <c r="BL897" s="20" t="s">
        <v>288</v>
      </c>
      <c r="BM897" s="226" t="s">
        <v>1017</v>
      </c>
    </row>
    <row r="898" s="2" customFormat="1">
      <c r="A898" s="41"/>
      <c r="B898" s="42"/>
      <c r="C898" s="43"/>
      <c r="D898" s="228" t="s">
        <v>164</v>
      </c>
      <c r="E898" s="43"/>
      <c r="F898" s="229" t="s">
        <v>1018</v>
      </c>
      <c r="G898" s="43"/>
      <c r="H898" s="43"/>
      <c r="I898" s="230"/>
      <c r="J898" s="43"/>
      <c r="K898" s="43"/>
      <c r="L898" s="47"/>
      <c r="M898" s="231"/>
      <c r="N898" s="232"/>
      <c r="O898" s="87"/>
      <c r="P898" s="87"/>
      <c r="Q898" s="87"/>
      <c r="R898" s="87"/>
      <c r="S898" s="87"/>
      <c r="T898" s="88"/>
      <c r="U898" s="41"/>
      <c r="V898" s="41"/>
      <c r="W898" s="41"/>
      <c r="X898" s="41"/>
      <c r="Y898" s="41"/>
      <c r="Z898" s="41"/>
      <c r="AA898" s="41"/>
      <c r="AB898" s="41"/>
      <c r="AC898" s="41"/>
      <c r="AD898" s="41"/>
      <c r="AE898" s="41"/>
      <c r="AT898" s="20" t="s">
        <v>164</v>
      </c>
      <c r="AU898" s="20" t="s">
        <v>81</v>
      </c>
    </row>
    <row r="899" s="12" customFormat="1" ht="22.8" customHeight="1">
      <c r="A899" s="12"/>
      <c r="B899" s="199"/>
      <c r="C899" s="200"/>
      <c r="D899" s="201" t="s">
        <v>71</v>
      </c>
      <c r="E899" s="213" t="s">
        <v>1019</v>
      </c>
      <c r="F899" s="213" t="s">
        <v>1020</v>
      </c>
      <c r="G899" s="200"/>
      <c r="H899" s="200"/>
      <c r="I899" s="203"/>
      <c r="J899" s="214">
        <f>BK899</f>
        <v>0</v>
      </c>
      <c r="K899" s="200"/>
      <c r="L899" s="205"/>
      <c r="M899" s="206"/>
      <c r="N899" s="207"/>
      <c r="O899" s="207"/>
      <c r="P899" s="208">
        <f>SUM(P900:P966)</f>
        <v>0</v>
      </c>
      <c r="Q899" s="207"/>
      <c r="R899" s="208">
        <f>SUM(R900:R966)</f>
        <v>5.0555847499999995</v>
      </c>
      <c r="S899" s="207"/>
      <c r="T899" s="209">
        <f>SUM(T900:T966)</f>
        <v>0.1905</v>
      </c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R899" s="210" t="s">
        <v>81</v>
      </c>
      <c r="AT899" s="211" t="s">
        <v>71</v>
      </c>
      <c r="AU899" s="211" t="s">
        <v>79</v>
      </c>
      <c r="AY899" s="210" t="s">
        <v>154</v>
      </c>
      <c r="BK899" s="212">
        <f>SUM(BK900:BK966)</f>
        <v>0</v>
      </c>
    </row>
    <row r="900" s="2" customFormat="1" ht="24.15" customHeight="1">
      <c r="A900" s="41"/>
      <c r="B900" s="42"/>
      <c r="C900" s="215" t="s">
        <v>1021</v>
      </c>
      <c r="D900" s="215" t="s">
        <v>157</v>
      </c>
      <c r="E900" s="216" t="s">
        <v>1022</v>
      </c>
      <c r="F900" s="217" t="s">
        <v>1023</v>
      </c>
      <c r="G900" s="218" t="s">
        <v>160</v>
      </c>
      <c r="H900" s="219">
        <v>6</v>
      </c>
      <c r="I900" s="220"/>
      <c r="J900" s="221">
        <f>ROUND(I900*H900,2)</f>
        <v>0</v>
      </c>
      <c r="K900" s="217" t="s">
        <v>161</v>
      </c>
      <c r="L900" s="47"/>
      <c r="M900" s="222" t="s">
        <v>19</v>
      </c>
      <c r="N900" s="223" t="s">
        <v>43</v>
      </c>
      <c r="O900" s="87"/>
      <c r="P900" s="224">
        <f>O900*H900</f>
        <v>0</v>
      </c>
      <c r="Q900" s="224">
        <v>0</v>
      </c>
      <c r="R900" s="224">
        <f>Q900*H900</f>
        <v>0</v>
      </c>
      <c r="S900" s="224">
        <v>0.03175</v>
      </c>
      <c r="T900" s="225">
        <f>S900*H900</f>
        <v>0.1905</v>
      </c>
      <c r="U900" s="41"/>
      <c r="V900" s="41"/>
      <c r="W900" s="41"/>
      <c r="X900" s="41"/>
      <c r="Y900" s="41"/>
      <c r="Z900" s="41"/>
      <c r="AA900" s="41"/>
      <c r="AB900" s="41"/>
      <c r="AC900" s="41"/>
      <c r="AD900" s="41"/>
      <c r="AE900" s="41"/>
      <c r="AR900" s="226" t="s">
        <v>288</v>
      </c>
      <c r="AT900" s="226" t="s">
        <v>157</v>
      </c>
      <c r="AU900" s="226" t="s">
        <v>81</v>
      </c>
      <c r="AY900" s="20" t="s">
        <v>154</v>
      </c>
      <c r="BE900" s="227">
        <f>IF(N900="základní",J900,0)</f>
        <v>0</v>
      </c>
      <c r="BF900" s="227">
        <f>IF(N900="snížená",J900,0)</f>
        <v>0</v>
      </c>
      <c r="BG900" s="227">
        <f>IF(N900="zákl. přenesená",J900,0)</f>
        <v>0</v>
      </c>
      <c r="BH900" s="227">
        <f>IF(N900="sníž. přenesená",J900,0)</f>
        <v>0</v>
      </c>
      <c r="BI900" s="227">
        <f>IF(N900="nulová",J900,0)</f>
        <v>0</v>
      </c>
      <c r="BJ900" s="20" t="s">
        <v>79</v>
      </c>
      <c r="BK900" s="227">
        <f>ROUND(I900*H900,2)</f>
        <v>0</v>
      </c>
      <c r="BL900" s="20" t="s">
        <v>288</v>
      </c>
      <c r="BM900" s="226" t="s">
        <v>1024</v>
      </c>
    </row>
    <row r="901" s="2" customFormat="1">
      <c r="A901" s="41"/>
      <c r="B901" s="42"/>
      <c r="C901" s="43"/>
      <c r="D901" s="228" t="s">
        <v>164</v>
      </c>
      <c r="E901" s="43"/>
      <c r="F901" s="229" t="s">
        <v>1025</v>
      </c>
      <c r="G901" s="43"/>
      <c r="H901" s="43"/>
      <c r="I901" s="230"/>
      <c r="J901" s="43"/>
      <c r="K901" s="43"/>
      <c r="L901" s="47"/>
      <c r="M901" s="231"/>
      <c r="N901" s="232"/>
      <c r="O901" s="87"/>
      <c r="P901" s="87"/>
      <c r="Q901" s="87"/>
      <c r="R901" s="87"/>
      <c r="S901" s="87"/>
      <c r="T901" s="88"/>
      <c r="U901" s="41"/>
      <c r="V901" s="41"/>
      <c r="W901" s="41"/>
      <c r="X901" s="41"/>
      <c r="Y901" s="41"/>
      <c r="Z901" s="41"/>
      <c r="AA901" s="41"/>
      <c r="AB901" s="41"/>
      <c r="AC901" s="41"/>
      <c r="AD901" s="41"/>
      <c r="AE901" s="41"/>
      <c r="AT901" s="20" t="s">
        <v>164</v>
      </c>
      <c r="AU901" s="20" t="s">
        <v>81</v>
      </c>
    </row>
    <row r="902" s="13" customFormat="1">
      <c r="A902" s="13"/>
      <c r="B902" s="233"/>
      <c r="C902" s="234"/>
      <c r="D902" s="235" t="s">
        <v>166</v>
      </c>
      <c r="E902" s="236" t="s">
        <v>19</v>
      </c>
      <c r="F902" s="237" t="s">
        <v>1026</v>
      </c>
      <c r="G902" s="234"/>
      <c r="H902" s="236" t="s">
        <v>19</v>
      </c>
      <c r="I902" s="238"/>
      <c r="J902" s="234"/>
      <c r="K902" s="234"/>
      <c r="L902" s="239"/>
      <c r="M902" s="240"/>
      <c r="N902" s="241"/>
      <c r="O902" s="241"/>
      <c r="P902" s="241"/>
      <c r="Q902" s="241"/>
      <c r="R902" s="241"/>
      <c r="S902" s="241"/>
      <c r="T902" s="242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3" t="s">
        <v>166</v>
      </c>
      <c r="AU902" s="243" t="s">
        <v>81</v>
      </c>
      <c r="AV902" s="13" t="s">
        <v>79</v>
      </c>
      <c r="AW902" s="13" t="s">
        <v>33</v>
      </c>
      <c r="AX902" s="13" t="s">
        <v>72</v>
      </c>
      <c r="AY902" s="243" t="s">
        <v>154</v>
      </c>
    </row>
    <row r="903" s="14" customFormat="1">
      <c r="A903" s="14"/>
      <c r="B903" s="244"/>
      <c r="C903" s="245"/>
      <c r="D903" s="235" t="s">
        <v>166</v>
      </c>
      <c r="E903" s="246" t="s">
        <v>19</v>
      </c>
      <c r="F903" s="247" t="s">
        <v>1027</v>
      </c>
      <c r="G903" s="245"/>
      <c r="H903" s="248">
        <v>6</v>
      </c>
      <c r="I903" s="249"/>
      <c r="J903" s="245"/>
      <c r="K903" s="245"/>
      <c r="L903" s="250"/>
      <c r="M903" s="251"/>
      <c r="N903" s="252"/>
      <c r="O903" s="252"/>
      <c r="P903" s="252"/>
      <c r="Q903" s="252"/>
      <c r="R903" s="252"/>
      <c r="S903" s="252"/>
      <c r="T903" s="253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4" t="s">
        <v>166</v>
      </c>
      <c r="AU903" s="254" t="s">
        <v>81</v>
      </c>
      <c r="AV903" s="14" t="s">
        <v>81</v>
      </c>
      <c r="AW903" s="14" t="s">
        <v>33</v>
      </c>
      <c r="AX903" s="14" t="s">
        <v>79</v>
      </c>
      <c r="AY903" s="254" t="s">
        <v>154</v>
      </c>
    </row>
    <row r="904" s="2" customFormat="1" ht="44.25" customHeight="1">
      <c r="A904" s="41"/>
      <c r="B904" s="42"/>
      <c r="C904" s="215" t="s">
        <v>1028</v>
      </c>
      <c r="D904" s="215" t="s">
        <v>157</v>
      </c>
      <c r="E904" s="216" t="s">
        <v>1029</v>
      </c>
      <c r="F904" s="217" t="s">
        <v>1030</v>
      </c>
      <c r="G904" s="218" t="s">
        <v>160</v>
      </c>
      <c r="H904" s="219">
        <v>3.375</v>
      </c>
      <c r="I904" s="220"/>
      <c r="J904" s="221">
        <f>ROUND(I904*H904,2)</f>
        <v>0</v>
      </c>
      <c r="K904" s="217" t="s">
        <v>161</v>
      </c>
      <c r="L904" s="47"/>
      <c r="M904" s="222" t="s">
        <v>19</v>
      </c>
      <c r="N904" s="223" t="s">
        <v>43</v>
      </c>
      <c r="O904" s="87"/>
      <c r="P904" s="224">
        <f>O904*H904</f>
        <v>0</v>
      </c>
      <c r="Q904" s="224">
        <v>0.04589</v>
      </c>
      <c r="R904" s="224">
        <f>Q904*H904</f>
        <v>0.15487875000000001</v>
      </c>
      <c r="S904" s="224">
        <v>0</v>
      </c>
      <c r="T904" s="225">
        <f>S904*H904</f>
        <v>0</v>
      </c>
      <c r="U904" s="41"/>
      <c r="V904" s="41"/>
      <c r="W904" s="41"/>
      <c r="X904" s="41"/>
      <c r="Y904" s="41"/>
      <c r="Z904" s="41"/>
      <c r="AA904" s="41"/>
      <c r="AB904" s="41"/>
      <c r="AC904" s="41"/>
      <c r="AD904" s="41"/>
      <c r="AE904" s="41"/>
      <c r="AR904" s="226" t="s">
        <v>288</v>
      </c>
      <c r="AT904" s="226" t="s">
        <v>157</v>
      </c>
      <c r="AU904" s="226" t="s">
        <v>81</v>
      </c>
      <c r="AY904" s="20" t="s">
        <v>154</v>
      </c>
      <c r="BE904" s="227">
        <f>IF(N904="základní",J904,0)</f>
        <v>0</v>
      </c>
      <c r="BF904" s="227">
        <f>IF(N904="snížená",J904,0)</f>
        <v>0</v>
      </c>
      <c r="BG904" s="227">
        <f>IF(N904="zákl. přenesená",J904,0)</f>
        <v>0</v>
      </c>
      <c r="BH904" s="227">
        <f>IF(N904="sníž. přenesená",J904,0)</f>
        <v>0</v>
      </c>
      <c r="BI904" s="227">
        <f>IF(N904="nulová",J904,0)</f>
        <v>0</v>
      </c>
      <c r="BJ904" s="20" t="s">
        <v>79</v>
      </c>
      <c r="BK904" s="227">
        <f>ROUND(I904*H904,2)</f>
        <v>0</v>
      </c>
      <c r="BL904" s="20" t="s">
        <v>288</v>
      </c>
      <c r="BM904" s="226" t="s">
        <v>1031</v>
      </c>
    </row>
    <row r="905" s="2" customFormat="1">
      <c r="A905" s="41"/>
      <c r="B905" s="42"/>
      <c r="C905" s="43"/>
      <c r="D905" s="228" t="s">
        <v>164</v>
      </c>
      <c r="E905" s="43"/>
      <c r="F905" s="229" t="s">
        <v>1032</v>
      </c>
      <c r="G905" s="43"/>
      <c r="H905" s="43"/>
      <c r="I905" s="230"/>
      <c r="J905" s="43"/>
      <c r="K905" s="43"/>
      <c r="L905" s="47"/>
      <c r="M905" s="231"/>
      <c r="N905" s="232"/>
      <c r="O905" s="87"/>
      <c r="P905" s="87"/>
      <c r="Q905" s="87"/>
      <c r="R905" s="87"/>
      <c r="S905" s="87"/>
      <c r="T905" s="88"/>
      <c r="U905" s="41"/>
      <c r="V905" s="41"/>
      <c r="W905" s="41"/>
      <c r="X905" s="41"/>
      <c r="Y905" s="41"/>
      <c r="Z905" s="41"/>
      <c r="AA905" s="41"/>
      <c r="AB905" s="41"/>
      <c r="AC905" s="41"/>
      <c r="AD905" s="41"/>
      <c r="AE905" s="41"/>
      <c r="AT905" s="20" t="s">
        <v>164</v>
      </c>
      <c r="AU905" s="20" t="s">
        <v>81</v>
      </c>
    </row>
    <row r="906" s="13" customFormat="1">
      <c r="A906" s="13"/>
      <c r="B906" s="233"/>
      <c r="C906" s="234"/>
      <c r="D906" s="235" t="s">
        <v>166</v>
      </c>
      <c r="E906" s="236" t="s">
        <v>19</v>
      </c>
      <c r="F906" s="237" t="s">
        <v>1033</v>
      </c>
      <c r="G906" s="234"/>
      <c r="H906" s="236" t="s">
        <v>19</v>
      </c>
      <c r="I906" s="238"/>
      <c r="J906" s="234"/>
      <c r="K906" s="234"/>
      <c r="L906" s="239"/>
      <c r="M906" s="240"/>
      <c r="N906" s="241"/>
      <c r="O906" s="241"/>
      <c r="P906" s="241"/>
      <c r="Q906" s="241"/>
      <c r="R906" s="241"/>
      <c r="S906" s="241"/>
      <c r="T906" s="242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3" t="s">
        <v>166</v>
      </c>
      <c r="AU906" s="243" t="s">
        <v>81</v>
      </c>
      <c r="AV906" s="13" t="s">
        <v>79</v>
      </c>
      <c r="AW906" s="13" t="s">
        <v>33</v>
      </c>
      <c r="AX906" s="13" t="s">
        <v>72</v>
      </c>
      <c r="AY906" s="243" t="s">
        <v>154</v>
      </c>
    </row>
    <row r="907" s="14" customFormat="1">
      <c r="A907" s="14"/>
      <c r="B907" s="244"/>
      <c r="C907" s="245"/>
      <c r="D907" s="235" t="s">
        <v>166</v>
      </c>
      <c r="E907" s="246" t="s">
        <v>19</v>
      </c>
      <c r="F907" s="247" t="s">
        <v>1034</v>
      </c>
      <c r="G907" s="245"/>
      <c r="H907" s="248">
        <v>3.375</v>
      </c>
      <c r="I907" s="249"/>
      <c r="J907" s="245"/>
      <c r="K907" s="245"/>
      <c r="L907" s="250"/>
      <c r="M907" s="251"/>
      <c r="N907" s="252"/>
      <c r="O907" s="252"/>
      <c r="P907" s="252"/>
      <c r="Q907" s="252"/>
      <c r="R907" s="252"/>
      <c r="S907" s="252"/>
      <c r="T907" s="253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4" t="s">
        <v>166</v>
      </c>
      <c r="AU907" s="254" t="s">
        <v>81</v>
      </c>
      <c r="AV907" s="14" t="s">
        <v>81</v>
      </c>
      <c r="AW907" s="14" t="s">
        <v>33</v>
      </c>
      <c r="AX907" s="14" t="s">
        <v>79</v>
      </c>
      <c r="AY907" s="254" t="s">
        <v>154</v>
      </c>
    </row>
    <row r="908" s="2" customFormat="1" ht="33" customHeight="1">
      <c r="A908" s="41"/>
      <c r="B908" s="42"/>
      <c r="C908" s="215" t="s">
        <v>1035</v>
      </c>
      <c r="D908" s="215" t="s">
        <v>157</v>
      </c>
      <c r="E908" s="216" t="s">
        <v>1036</v>
      </c>
      <c r="F908" s="217" t="s">
        <v>1037</v>
      </c>
      <c r="G908" s="218" t="s">
        <v>160</v>
      </c>
      <c r="H908" s="219">
        <v>1.8200000000000001</v>
      </c>
      <c r="I908" s="220"/>
      <c r="J908" s="221">
        <f>ROUND(I908*H908,2)</f>
        <v>0</v>
      </c>
      <c r="K908" s="217" t="s">
        <v>161</v>
      </c>
      <c r="L908" s="47"/>
      <c r="M908" s="222" t="s">
        <v>19</v>
      </c>
      <c r="N908" s="223" t="s">
        <v>43</v>
      </c>
      <c r="O908" s="87"/>
      <c r="P908" s="224">
        <f>O908*H908</f>
        <v>0</v>
      </c>
      <c r="Q908" s="224">
        <v>0.011820000000000001</v>
      </c>
      <c r="R908" s="224">
        <f>Q908*H908</f>
        <v>0.021512400000000001</v>
      </c>
      <c r="S908" s="224">
        <v>0</v>
      </c>
      <c r="T908" s="225">
        <f>S908*H908</f>
        <v>0</v>
      </c>
      <c r="U908" s="41"/>
      <c r="V908" s="41"/>
      <c r="W908" s="41"/>
      <c r="X908" s="41"/>
      <c r="Y908" s="41"/>
      <c r="Z908" s="41"/>
      <c r="AA908" s="41"/>
      <c r="AB908" s="41"/>
      <c r="AC908" s="41"/>
      <c r="AD908" s="41"/>
      <c r="AE908" s="41"/>
      <c r="AR908" s="226" t="s">
        <v>288</v>
      </c>
      <c r="AT908" s="226" t="s">
        <v>157</v>
      </c>
      <c r="AU908" s="226" t="s">
        <v>81</v>
      </c>
      <c r="AY908" s="20" t="s">
        <v>154</v>
      </c>
      <c r="BE908" s="227">
        <f>IF(N908="základní",J908,0)</f>
        <v>0</v>
      </c>
      <c r="BF908" s="227">
        <f>IF(N908="snížená",J908,0)</f>
        <v>0</v>
      </c>
      <c r="BG908" s="227">
        <f>IF(N908="zákl. přenesená",J908,0)</f>
        <v>0</v>
      </c>
      <c r="BH908" s="227">
        <f>IF(N908="sníž. přenesená",J908,0)</f>
        <v>0</v>
      </c>
      <c r="BI908" s="227">
        <f>IF(N908="nulová",J908,0)</f>
        <v>0</v>
      </c>
      <c r="BJ908" s="20" t="s">
        <v>79</v>
      </c>
      <c r="BK908" s="227">
        <f>ROUND(I908*H908,2)</f>
        <v>0</v>
      </c>
      <c r="BL908" s="20" t="s">
        <v>288</v>
      </c>
      <c r="BM908" s="226" t="s">
        <v>1038</v>
      </c>
    </row>
    <row r="909" s="2" customFormat="1">
      <c r="A909" s="41"/>
      <c r="B909" s="42"/>
      <c r="C909" s="43"/>
      <c r="D909" s="228" t="s">
        <v>164</v>
      </c>
      <c r="E909" s="43"/>
      <c r="F909" s="229" t="s">
        <v>1039</v>
      </c>
      <c r="G909" s="43"/>
      <c r="H909" s="43"/>
      <c r="I909" s="230"/>
      <c r="J909" s="43"/>
      <c r="K909" s="43"/>
      <c r="L909" s="47"/>
      <c r="M909" s="231"/>
      <c r="N909" s="232"/>
      <c r="O909" s="87"/>
      <c r="P909" s="87"/>
      <c r="Q909" s="87"/>
      <c r="R909" s="87"/>
      <c r="S909" s="87"/>
      <c r="T909" s="88"/>
      <c r="U909" s="41"/>
      <c r="V909" s="41"/>
      <c r="W909" s="41"/>
      <c r="X909" s="41"/>
      <c r="Y909" s="41"/>
      <c r="Z909" s="41"/>
      <c r="AA909" s="41"/>
      <c r="AB909" s="41"/>
      <c r="AC909" s="41"/>
      <c r="AD909" s="41"/>
      <c r="AE909" s="41"/>
      <c r="AT909" s="20" t="s">
        <v>164</v>
      </c>
      <c r="AU909" s="20" t="s">
        <v>81</v>
      </c>
    </row>
    <row r="910" s="13" customFormat="1">
      <c r="A910" s="13"/>
      <c r="B910" s="233"/>
      <c r="C910" s="234"/>
      <c r="D910" s="235" t="s">
        <v>166</v>
      </c>
      <c r="E910" s="236" t="s">
        <v>19</v>
      </c>
      <c r="F910" s="237" t="s">
        <v>1040</v>
      </c>
      <c r="G910" s="234"/>
      <c r="H910" s="236" t="s">
        <v>19</v>
      </c>
      <c r="I910" s="238"/>
      <c r="J910" s="234"/>
      <c r="K910" s="234"/>
      <c r="L910" s="239"/>
      <c r="M910" s="240"/>
      <c r="N910" s="241"/>
      <c r="O910" s="241"/>
      <c r="P910" s="241"/>
      <c r="Q910" s="241"/>
      <c r="R910" s="241"/>
      <c r="S910" s="241"/>
      <c r="T910" s="242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3" t="s">
        <v>166</v>
      </c>
      <c r="AU910" s="243" t="s">
        <v>81</v>
      </c>
      <c r="AV910" s="13" t="s">
        <v>79</v>
      </c>
      <c r="AW910" s="13" t="s">
        <v>33</v>
      </c>
      <c r="AX910" s="13" t="s">
        <v>72</v>
      </c>
      <c r="AY910" s="243" t="s">
        <v>154</v>
      </c>
    </row>
    <row r="911" s="14" customFormat="1">
      <c r="A911" s="14"/>
      <c r="B911" s="244"/>
      <c r="C911" s="245"/>
      <c r="D911" s="235" t="s">
        <v>166</v>
      </c>
      <c r="E911" s="246" t="s">
        <v>19</v>
      </c>
      <c r="F911" s="247" t="s">
        <v>1041</v>
      </c>
      <c r="G911" s="245"/>
      <c r="H911" s="248">
        <v>1.8200000000000001</v>
      </c>
      <c r="I911" s="249"/>
      <c r="J911" s="245"/>
      <c r="K911" s="245"/>
      <c r="L911" s="250"/>
      <c r="M911" s="251"/>
      <c r="N911" s="252"/>
      <c r="O911" s="252"/>
      <c r="P911" s="252"/>
      <c r="Q911" s="252"/>
      <c r="R911" s="252"/>
      <c r="S911" s="252"/>
      <c r="T911" s="253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4" t="s">
        <v>166</v>
      </c>
      <c r="AU911" s="254" t="s">
        <v>81</v>
      </c>
      <c r="AV911" s="14" t="s">
        <v>81</v>
      </c>
      <c r="AW911" s="14" t="s">
        <v>33</v>
      </c>
      <c r="AX911" s="14" t="s">
        <v>79</v>
      </c>
      <c r="AY911" s="254" t="s">
        <v>154</v>
      </c>
    </row>
    <row r="912" s="2" customFormat="1" ht="24.15" customHeight="1">
      <c r="A912" s="41"/>
      <c r="B912" s="42"/>
      <c r="C912" s="215" t="s">
        <v>1042</v>
      </c>
      <c r="D912" s="215" t="s">
        <v>157</v>
      </c>
      <c r="E912" s="216" t="s">
        <v>1043</v>
      </c>
      <c r="F912" s="217" t="s">
        <v>1044</v>
      </c>
      <c r="G912" s="218" t="s">
        <v>160</v>
      </c>
      <c r="H912" s="219">
        <v>86.209999999999994</v>
      </c>
      <c r="I912" s="220"/>
      <c r="J912" s="221">
        <f>ROUND(I912*H912,2)</f>
        <v>0</v>
      </c>
      <c r="K912" s="217" t="s">
        <v>161</v>
      </c>
      <c r="L912" s="47"/>
      <c r="M912" s="222" t="s">
        <v>19</v>
      </c>
      <c r="N912" s="223" t="s">
        <v>43</v>
      </c>
      <c r="O912" s="87"/>
      <c r="P912" s="224">
        <f>O912*H912</f>
        <v>0</v>
      </c>
      <c r="Q912" s="224">
        <v>0.012200000000000001</v>
      </c>
      <c r="R912" s="224">
        <f>Q912*H912</f>
        <v>1.0517620000000001</v>
      </c>
      <c r="S912" s="224">
        <v>0</v>
      </c>
      <c r="T912" s="225">
        <f>S912*H912</f>
        <v>0</v>
      </c>
      <c r="U912" s="41"/>
      <c r="V912" s="41"/>
      <c r="W912" s="41"/>
      <c r="X912" s="41"/>
      <c r="Y912" s="41"/>
      <c r="Z912" s="41"/>
      <c r="AA912" s="41"/>
      <c r="AB912" s="41"/>
      <c r="AC912" s="41"/>
      <c r="AD912" s="41"/>
      <c r="AE912" s="41"/>
      <c r="AR912" s="226" t="s">
        <v>288</v>
      </c>
      <c r="AT912" s="226" t="s">
        <v>157</v>
      </c>
      <c r="AU912" s="226" t="s">
        <v>81</v>
      </c>
      <c r="AY912" s="20" t="s">
        <v>154</v>
      </c>
      <c r="BE912" s="227">
        <f>IF(N912="základní",J912,0)</f>
        <v>0</v>
      </c>
      <c r="BF912" s="227">
        <f>IF(N912="snížená",J912,0)</f>
        <v>0</v>
      </c>
      <c r="BG912" s="227">
        <f>IF(N912="zákl. přenesená",J912,0)</f>
        <v>0</v>
      </c>
      <c r="BH912" s="227">
        <f>IF(N912="sníž. přenesená",J912,0)</f>
        <v>0</v>
      </c>
      <c r="BI912" s="227">
        <f>IF(N912="nulová",J912,0)</f>
        <v>0</v>
      </c>
      <c r="BJ912" s="20" t="s">
        <v>79</v>
      </c>
      <c r="BK912" s="227">
        <f>ROUND(I912*H912,2)</f>
        <v>0</v>
      </c>
      <c r="BL912" s="20" t="s">
        <v>288</v>
      </c>
      <c r="BM912" s="226" t="s">
        <v>1045</v>
      </c>
    </row>
    <row r="913" s="2" customFormat="1">
      <c r="A913" s="41"/>
      <c r="B913" s="42"/>
      <c r="C913" s="43"/>
      <c r="D913" s="228" t="s">
        <v>164</v>
      </c>
      <c r="E913" s="43"/>
      <c r="F913" s="229" t="s">
        <v>1046</v>
      </c>
      <c r="G913" s="43"/>
      <c r="H913" s="43"/>
      <c r="I913" s="230"/>
      <c r="J913" s="43"/>
      <c r="K913" s="43"/>
      <c r="L913" s="47"/>
      <c r="M913" s="231"/>
      <c r="N913" s="232"/>
      <c r="O913" s="87"/>
      <c r="P913" s="87"/>
      <c r="Q913" s="87"/>
      <c r="R913" s="87"/>
      <c r="S913" s="87"/>
      <c r="T913" s="88"/>
      <c r="U913" s="41"/>
      <c r="V913" s="41"/>
      <c r="W913" s="41"/>
      <c r="X913" s="41"/>
      <c r="Y913" s="41"/>
      <c r="Z913" s="41"/>
      <c r="AA913" s="41"/>
      <c r="AB913" s="41"/>
      <c r="AC913" s="41"/>
      <c r="AD913" s="41"/>
      <c r="AE913" s="41"/>
      <c r="AT913" s="20" t="s">
        <v>164</v>
      </c>
      <c r="AU913" s="20" t="s">
        <v>81</v>
      </c>
    </row>
    <row r="914" s="13" customFormat="1">
      <c r="A914" s="13"/>
      <c r="B914" s="233"/>
      <c r="C914" s="234"/>
      <c r="D914" s="235" t="s">
        <v>166</v>
      </c>
      <c r="E914" s="236" t="s">
        <v>19</v>
      </c>
      <c r="F914" s="237" t="s">
        <v>1047</v>
      </c>
      <c r="G914" s="234"/>
      <c r="H914" s="236" t="s">
        <v>19</v>
      </c>
      <c r="I914" s="238"/>
      <c r="J914" s="234"/>
      <c r="K914" s="234"/>
      <c r="L914" s="239"/>
      <c r="M914" s="240"/>
      <c r="N914" s="241"/>
      <c r="O914" s="241"/>
      <c r="P914" s="241"/>
      <c r="Q914" s="241"/>
      <c r="R914" s="241"/>
      <c r="S914" s="241"/>
      <c r="T914" s="242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3" t="s">
        <v>166</v>
      </c>
      <c r="AU914" s="243" t="s">
        <v>81</v>
      </c>
      <c r="AV914" s="13" t="s">
        <v>79</v>
      </c>
      <c r="AW914" s="13" t="s">
        <v>33</v>
      </c>
      <c r="AX914" s="13" t="s">
        <v>72</v>
      </c>
      <c r="AY914" s="243" t="s">
        <v>154</v>
      </c>
    </row>
    <row r="915" s="14" customFormat="1">
      <c r="A915" s="14"/>
      <c r="B915" s="244"/>
      <c r="C915" s="245"/>
      <c r="D915" s="235" t="s">
        <v>166</v>
      </c>
      <c r="E915" s="246" t="s">
        <v>19</v>
      </c>
      <c r="F915" s="247" t="s">
        <v>1048</v>
      </c>
      <c r="G915" s="245"/>
      <c r="H915" s="248">
        <v>71.930000000000007</v>
      </c>
      <c r="I915" s="249"/>
      <c r="J915" s="245"/>
      <c r="K915" s="245"/>
      <c r="L915" s="250"/>
      <c r="M915" s="251"/>
      <c r="N915" s="252"/>
      <c r="O915" s="252"/>
      <c r="P915" s="252"/>
      <c r="Q915" s="252"/>
      <c r="R915" s="252"/>
      <c r="S915" s="252"/>
      <c r="T915" s="253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4" t="s">
        <v>166</v>
      </c>
      <c r="AU915" s="254" t="s">
        <v>81</v>
      </c>
      <c r="AV915" s="14" t="s">
        <v>81</v>
      </c>
      <c r="AW915" s="14" t="s">
        <v>33</v>
      </c>
      <c r="AX915" s="14" t="s">
        <v>72</v>
      </c>
      <c r="AY915" s="254" t="s">
        <v>154</v>
      </c>
    </row>
    <row r="916" s="13" customFormat="1">
      <c r="A916" s="13"/>
      <c r="B916" s="233"/>
      <c r="C916" s="234"/>
      <c r="D916" s="235" t="s">
        <v>166</v>
      </c>
      <c r="E916" s="236" t="s">
        <v>19</v>
      </c>
      <c r="F916" s="237" t="s">
        <v>195</v>
      </c>
      <c r="G916" s="234"/>
      <c r="H916" s="236" t="s">
        <v>19</v>
      </c>
      <c r="I916" s="238"/>
      <c r="J916" s="234"/>
      <c r="K916" s="234"/>
      <c r="L916" s="239"/>
      <c r="M916" s="240"/>
      <c r="N916" s="241"/>
      <c r="O916" s="241"/>
      <c r="P916" s="241"/>
      <c r="Q916" s="241"/>
      <c r="R916" s="241"/>
      <c r="S916" s="241"/>
      <c r="T916" s="242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3" t="s">
        <v>166</v>
      </c>
      <c r="AU916" s="243" t="s">
        <v>81</v>
      </c>
      <c r="AV916" s="13" t="s">
        <v>79</v>
      </c>
      <c r="AW916" s="13" t="s">
        <v>33</v>
      </c>
      <c r="AX916" s="13" t="s">
        <v>72</v>
      </c>
      <c r="AY916" s="243" t="s">
        <v>154</v>
      </c>
    </row>
    <row r="917" s="14" customFormat="1">
      <c r="A917" s="14"/>
      <c r="B917" s="244"/>
      <c r="C917" s="245"/>
      <c r="D917" s="235" t="s">
        <v>166</v>
      </c>
      <c r="E917" s="246" t="s">
        <v>19</v>
      </c>
      <c r="F917" s="247" t="s">
        <v>1049</v>
      </c>
      <c r="G917" s="245"/>
      <c r="H917" s="248">
        <v>14.279999999999999</v>
      </c>
      <c r="I917" s="249"/>
      <c r="J917" s="245"/>
      <c r="K917" s="245"/>
      <c r="L917" s="250"/>
      <c r="M917" s="251"/>
      <c r="N917" s="252"/>
      <c r="O917" s="252"/>
      <c r="P917" s="252"/>
      <c r="Q917" s="252"/>
      <c r="R917" s="252"/>
      <c r="S917" s="252"/>
      <c r="T917" s="253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4" t="s">
        <v>166</v>
      </c>
      <c r="AU917" s="254" t="s">
        <v>81</v>
      </c>
      <c r="AV917" s="14" t="s">
        <v>81</v>
      </c>
      <c r="AW917" s="14" t="s">
        <v>33</v>
      </c>
      <c r="AX917" s="14" t="s">
        <v>72</v>
      </c>
      <c r="AY917" s="254" t="s">
        <v>154</v>
      </c>
    </row>
    <row r="918" s="15" customFormat="1">
      <c r="A918" s="15"/>
      <c r="B918" s="255"/>
      <c r="C918" s="256"/>
      <c r="D918" s="235" t="s">
        <v>166</v>
      </c>
      <c r="E918" s="257" t="s">
        <v>19</v>
      </c>
      <c r="F918" s="258" t="s">
        <v>181</v>
      </c>
      <c r="G918" s="256"/>
      <c r="H918" s="259">
        <v>86.210000000000008</v>
      </c>
      <c r="I918" s="260"/>
      <c r="J918" s="256"/>
      <c r="K918" s="256"/>
      <c r="L918" s="261"/>
      <c r="M918" s="262"/>
      <c r="N918" s="263"/>
      <c r="O918" s="263"/>
      <c r="P918" s="263"/>
      <c r="Q918" s="263"/>
      <c r="R918" s="263"/>
      <c r="S918" s="263"/>
      <c r="T918" s="264"/>
      <c r="U918" s="15"/>
      <c r="V918" s="15"/>
      <c r="W918" s="15"/>
      <c r="X918" s="15"/>
      <c r="Y918" s="15"/>
      <c r="Z918" s="15"/>
      <c r="AA918" s="15"/>
      <c r="AB918" s="15"/>
      <c r="AC918" s="15"/>
      <c r="AD918" s="15"/>
      <c r="AE918" s="15"/>
      <c r="AT918" s="265" t="s">
        <v>166</v>
      </c>
      <c r="AU918" s="265" t="s">
        <v>81</v>
      </c>
      <c r="AV918" s="15" t="s">
        <v>162</v>
      </c>
      <c r="AW918" s="15" t="s">
        <v>33</v>
      </c>
      <c r="AX918" s="15" t="s">
        <v>79</v>
      </c>
      <c r="AY918" s="265" t="s">
        <v>154</v>
      </c>
    </row>
    <row r="919" s="2" customFormat="1" ht="24.15" customHeight="1">
      <c r="A919" s="41"/>
      <c r="B919" s="42"/>
      <c r="C919" s="215" t="s">
        <v>1050</v>
      </c>
      <c r="D919" s="215" t="s">
        <v>157</v>
      </c>
      <c r="E919" s="216" t="s">
        <v>1051</v>
      </c>
      <c r="F919" s="217" t="s">
        <v>1052</v>
      </c>
      <c r="G919" s="218" t="s">
        <v>160</v>
      </c>
      <c r="H919" s="219">
        <v>25.315000000000001</v>
      </c>
      <c r="I919" s="220"/>
      <c r="J919" s="221">
        <f>ROUND(I919*H919,2)</f>
        <v>0</v>
      </c>
      <c r="K919" s="217" t="s">
        <v>161</v>
      </c>
      <c r="L919" s="47"/>
      <c r="M919" s="222" t="s">
        <v>19</v>
      </c>
      <c r="N919" s="223" t="s">
        <v>43</v>
      </c>
      <c r="O919" s="87"/>
      <c r="P919" s="224">
        <f>O919*H919</f>
        <v>0</v>
      </c>
      <c r="Q919" s="224">
        <v>0.015769999999999999</v>
      </c>
      <c r="R919" s="224">
        <f>Q919*H919</f>
        <v>0.39921754999999998</v>
      </c>
      <c r="S919" s="224">
        <v>0</v>
      </c>
      <c r="T919" s="225">
        <f>S919*H919</f>
        <v>0</v>
      </c>
      <c r="U919" s="41"/>
      <c r="V919" s="41"/>
      <c r="W919" s="41"/>
      <c r="X919" s="41"/>
      <c r="Y919" s="41"/>
      <c r="Z919" s="41"/>
      <c r="AA919" s="41"/>
      <c r="AB919" s="41"/>
      <c r="AC919" s="41"/>
      <c r="AD919" s="41"/>
      <c r="AE919" s="41"/>
      <c r="AR919" s="226" t="s">
        <v>288</v>
      </c>
      <c r="AT919" s="226" t="s">
        <v>157</v>
      </c>
      <c r="AU919" s="226" t="s">
        <v>81</v>
      </c>
      <c r="AY919" s="20" t="s">
        <v>154</v>
      </c>
      <c r="BE919" s="227">
        <f>IF(N919="základní",J919,0)</f>
        <v>0</v>
      </c>
      <c r="BF919" s="227">
        <f>IF(N919="snížená",J919,0)</f>
        <v>0</v>
      </c>
      <c r="BG919" s="227">
        <f>IF(N919="zákl. přenesená",J919,0)</f>
        <v>0</v>
      </c>
      <c r="BH919" s="227">
        <f>IF(N919="sníž. přenesená",J919,0)</f>
        <v>0</v>
      </c>
      <c r="BI919" s="227">
        <f>IF(N919="nulová",J919,0)</f>
        <v>0</v>
      </c>
      <c r="BJ919" s="20" t="s">
        <v>79</v>
      </c>
      <c r="BK919" s="227">
        <f>ROUND(I919*H919,2)</f>
        <v>0</v>
      </c>
      <c r="BL919" s="20" t="s">
        <v>288</v>
      </c>
      <c r="BM919" s="226" t="s">
        <v>1053</v>
      </c>
    </row>
    <row r="920" s="2" customFormat="1">
      <c r="A920" s="41"/>
      <c r="B920" s="42"/>
      <c r="C920" s="43"/>
      <c r="D920" s="228" t="s">
        <v>164</v>
      </c>
      <c r="E920" s="43"/>
      <c r="F920" s="229" t="s">
        <v>1054</v>
      </c>
      <c r="G920" s="43"/>
      <c r="H920" s="43"/>
      <c r="I920" s="230"/>
      <c r="J920" s="43"/>
      <c r="K920" s="43"/>
      <c r="L920" s="47"/>
      <c r="M920" s="231"/>
      <c r="N920" s="232"/>
      <c r="O920" s="87"/>
      <c r="P920" s="87"/>
      <c r="Q920" s="87"/>
      <c r="R920" s="87"/>
      <c r="S920" s="87"/>
      <c r="T920" s="88"/>
      <c r="U920" s="41"/>
      <c r="V920" s="41"/>
      <c r="W920" s="41"/>
      <c r="X920" s="41"/>
      <c r="Y920" s="41"/>
      <c r="Z920" s="41"/>
      <c r="AA920" s="41"/>
      <c r="AB920" s="41"/>
      <c r="AC920" s="41"/>
      <c r="AD920" s="41"/>
      <c r="AE920" s="41"/>
      <c r="AT920" s="20" t="s">
        <v>164</v>
      </c>
      <c r="AU920" s="20" t="s">
        <v>81</v>
      </c>
    </row>
    <row r="921" s="13" customFormat="1">
      <c r="A921" s="13"/>
      <c r="B921" s="233"/>
      <c r="C921" s="234"/>
      <c r="D921" s="235" t="s">
        <v>166</v>
      </c>
      <c r="E921" s="236" t="s">
        <v>19</v>
      </c>
      <c r="F921" s="237" t="s">
        <v>1055</v>
      </c>
      <c r="G921" s="234"/>
      <c r="H921" s="236" t="s">
        <v>19</v>
      </c>
      <c r="I921" s="238"/>
      <c r="J921" s="234"/>
      <c r="K921" s="234"/>
      <c r="L921" s="239"/>
      <c r="M921" s="240"/>
      <c r="N921" s="241"/>
      <c r="O921" s="241"/>
      <c r="P921" s="241"/>
      <c r="Q921" s="241"/>
      <c r="R921" s="241"/>
      <c r="S921" s="241"/>
      <c r="T921" s="242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3" t="s">
        <v>166</v>
      </c>
      <c r="AU921" s="243" t="s">
        <v>81</v>
      </c>
      <c r="AV921" s="13" t="s">
        <v>79</v>
      </c>
      <c r="AW921" s="13" t="s">
        <v>33</v>
      </c>
      <c r="AX921" s="13" t="s">
        <v>72</v>
      </c>
      <c r="AY921" s="243" t="s">
        <v>154</v>
      </c>
    </row>
    <row r="922" s="14" customFormat="1">
      <c r="A922" s="14"/>
      <c r="B922" s="244"/>
      <c r="C922" s="245"/>
      <c r="D922" s="235" t="s">
        <v>166</v>
      </c>
      <c r="E922" s="246" t="s">
        <v>19</v>
      </c>
      <c r="F922" s="247" t="s">
        <v>1056</v>
      </c>
      <c r="G922" s="245"/>
      <c r="H922" s="248">
        <v>89.739999999999995</v>
      </c>
      <c r="I922" s="249"/>
      <c r="J922" s="245"/>
      <c r="K922" s="245"/>
      <c r="L922" s="250"/>
      <c r="M922" s="251"/>
      <c r="N922" s="252"/>
      <c r="O922" s="252"/>
      <c r="P922" s="252"/>
      <c r="Q922" s="252"/>
      <c r="R922" s="252"/>
      <c r="S922" s="252"/>
      <c r="T922" s="253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4" t="s">
        <v>166</v>
      </c>
      <c r="AU922" s="254" t="s">
        <v>81</v>
      </c>
      <c r="AV922" s="14" t="s">
        <v>81</v>
      </c>
      <c r="AW922" s="14" t="s">
        <v>33</v>
      </c>
      <c r="AX922" s="14" t="s">
        <v>72</v>
      </c>
      <c r="AY922" s="254" t="s">
        <v>154</v>
      </c>
    </row>
    <row r="923" s="13" customFormat="1">
      <c r="A923" s="13"/>
      <c r="B923" s="233"/>
      <c r="C923" s="234"/>
      <c r="D923" s="235" t="s">
        <v>166</v>
      </c>
      <c r="E923" s="236" t="s">
        <v>19</v>
      </c>
      <c r="F923" s="237" t="s">
        <v>1057</v>
      </c>
      <c r="G923" s="234"/>
      <c r="H923" s="236" t="s">
        <v>19</v>
      </c>
      <c r="I923" s="238"/>
      <c r="J923" s="234"/>
      <c r="K923" s="234"/>
      <c r="L923" s="239"/>
      <c r="M923" s="240"/>
      <c r="N923" s="241"/>
      <c r="O923" s="241"/>
      <c r="P923" s="241"/>
      <c r="Q923" s="241"/>
      <c r="R923" s="241"/>
      <c r="S923" s="241"/>
      <c r="T923" s="242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3" t="s">
        <v>166</v>
      </c>
      <c r="AU923" s="243" t="s">
        <v>81</v>
      </c>
      <c r="AV923" s="13" t="s">
        <v>79</v>
      </c>
      <c r="AW923" s="13" t="s">
        <v>33</v>
      </c>
      <c r="AX923" s="13" t="s">
        <v>72</v>
      </c>
      <c r="AY923" s="243" t="s">
        <v>154</v>
      </c>
    </row>
    <row r="924" s="14" customFormat="1">
      <c r="A924" s="14"/>
      <c r="B924" s="244"/>
      <c r="C924" s="245"/>
      <c r="D924" s="235" t="s">
        <v>166</v>
      </c>
      <c r="E924" s="246" t="s">
        <v>19</v>
      </c>
      <c r="F924" s="247" t="s">
        <v>1058</v>
      </c>
      <c r="G924" s="245"/>
      <c r="H924" s="248">
        <v>-64.424999999999997</v>
      </c>
      <c r="I924" s="249"/>
      <c r="J924" s="245"/>
      <c r="K924" s="245"/>
      <c r="L924" s="250"/>
      <c r="M924" s="251"/>
      <c r="N924" s="252"/>
      <c r="O924" s="252"/>
      <c r="P924" s="252"/>
      <c r="Q924" s="252"/>
      <c r="R924" s="252"/>
      <c r="S924" s="252"/>
      <c r="T924" s="253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4" t="s">
        <v>166</v>
      </c>
      <c r="AU924" s="254" t="s">
        <v>81</v>
      </c>
      <c r="AV924" s="14" t="s">
        <v>81</v>
      </c>
      <c r="AW924" s="14" t="s">
        <v>33</v>
      </c>
      <c r="AX924" s="14" t="s">
        <v>72</v>
      </c>
      <c r="AY924" s="254" t="s">
        <v>154</v>
      </c>
    </row>
    <row r="925" s="15" customFormat="1">
      <c r="A925" s="15"/>
      <c r="B925" s="255"/>
      <c r="C925" s="256"/>
      <c r="D925" s="235" t="s">
        <v>166</v>
      </c>
      <c r="E925" s="257" t="s">
        <v>19</v>
      </c>
      <c r="F925" s="258" t="s">
        <v>181</v>
      </c>
      <c r="G925" s="256"/>
      <c r="H925" s="259">
        <v>25.314999999999998</v>
      </c>
      <c r="I925" s="260"/>
      <c r="J925" s="256"/>
      <c r="K925" s="256"/>
      <c r="L925" s="261"/>
      <c r="M925" s="262"/>
      <c r="N925" s="263"/>
      <c r="O925" s="263"/>
      <c r="P925" s="263"/>
      <c r="Q925" s="263"/>
      <c r="R925" s="263"/>
      <c r="S925" s="263"/>
      <c r="T925" s="264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15"/>
      <c r="AT925" s="265" t="s">
        <v>166</v>
      </c>
      <c r="AU925" s="265" t="s">
        <v>81</v>
      </c>
      <c r="AV925" s="15" t="s">
        <v>162</v>
      </c>
      <c r="AW925" s="15" t="s">
        <v>33</v>
      </c>
      <c r="AX925" s="15" t="s">
        <v>79</v>
      </c>
      <c r="AY925" s="265" t="s">
        <v>154</v>
      </c>
    </row>
    <row r="926" s="2" customFormat="1" ht="24.15" customHeight="1">
      <c r="A926" s="41"/>
      <c r="B926" s="42"/>
      <c r="C926" s="215" t="s">
        <v>1059</v>
      </c>
      <c r="D926" s="215" t="s">
        <v>157</v>
      </c>
      <c r="E926" s="216" t="s">
        <v>1060</v>
      </c>
      <c r="F926" s="217" t="s">
        <v>1061</v>
      </c>
      <c r="G926" s="218" t="s">
        <v>160</v>
      </c>
      <c r="H926" s="219">
        <v>177.66499999999999</v>
      </c>
      <c r="I926" s="220"/>
      <c r="J926" s="221">
        <f>ROUND(I926*H926,2)</f>
        <v>0</v>
      </c>
      <c r="K926" s="217" t="s">
        <v>161</v>
      </c>
      <c r="L926" s="47"/>
      <c r="M926" s="222" t="s">
        <v>19</v>
      </c>
      <c r="N926" s="223" t="s">
        <v>43</v>
      </c>
      <c r="O926" s="87"/>
      <c r="P926" s="224">
        <f>O926*H926</f>
        <v>0</v>
      </c>
      <c r="Q926" s="224">
        <v>0.01661</v>
      </c>
      <c r="R926" s="224">
        <f>Q926*H926</f>
        <v>2.95101565</v>
      </c>
      <c r="S926" s="224">
        <v>0</v>
      </c>
      <c r="T926" s="225">
        <f>S926*H926</f>
        <v>0</v>
      </c>
      <c r="U926" s="41"/>
      <c r="V926" s="41"/>
      <c r="W926" s="41"/>
      <c r="X926" s="41"/>
      <c r="Y926" s="41"/>
      <c r="Z926" s="41"/>
      <c r="AA926" s="41"/>
      <c r="AB926" s="41"/>
      <c r="AC926" s="41"/>
      <c r="AD926" s="41"/>
      <c r="AE926" s="41"/>
      <c r="AR926" s="226" t="s">
        <v>288</v>
      </c>
      <c r="AT926" s="226" t="s">
        <v>157</v>
      </c>
      <c r="AU926" s="226" t="s">
        <v>81</v>
      </c>
      <c r="AY926" s="20" t="s">
        <v>154</v>
      </c>
      <c r="BE926" s="227">
        <f>IF(N926="základní",J926,0)</f>
        <v>0</v>
      </c>
      <c r="BF926" s="227">
        <f>IF(N926="snížená",J926,0)</f>
        <v>0</v>
      </c>
      <c r="BG926" s="227">
        <f>IF(N926="zákl. přenesená",J926,0)</f>
        <v>0</v>
      </c>
      <c r="BH926" s="227">
        <f>IF(N926="sníž. přenesená",J926,0)</f>
        <v>0</v>
      </c>
      <c r="BI926" s="227">
        <f>IF(N926="nulová",J926,0)</f>
        <v>0</v>
      </c>
      <c r="BJ926" s="20" t="s">
        <v>79</v>
      </c>
      <c r="BK926" s="227">
        <f>ROUND(I926*H926,2)</f>
        <v>0</v>
      </c>
      <c r="BL926" s="20" t="s">
        <v>288</v>
      </c>
      <c r="BM926" s="226" t="s">
        <v>1062</v>
      </c>
    </row>
    <row r="927" s="2" customFormat="1">
      <c r="A927" s="41"/>
      <c r="B927" s="42"/>
      <c r="C927" s="43"/>
      <c r="D927" s="228" t="s">
        <v>164</v>
      </c>
      <c r="E927" s="43"/>
      <c r="F927" s="229" t="s">
        <v>1063</v>
      </c>
      <c r="G927" s="43"/>
      <c r="H927" s="43"/>
      <c r="I927" s="230"/>
      <c r="J927" s="43"/>
      <c r="K927" s="43"/>
      <c r="L927" s="47"/>
      <c r="M927" s="231"/>
      <c r="N927" s="232"/>
      <c r="O927" s="87"/>
      <c r="P927" s="87"/>
      <c r="Q927" s="87"/>
      <c r="R927" s="87"/>
      <c r="S927" s="87"/>
      <c r="T927" s="88"/>
      <c r="U927" s="41"/>
      <c r="V927" s="41"/>
      <c r="W927" s="41"/>
      <c r="X927" s="41"/>
      <c r="Y927" s="41"/>
      <c r="Z927" s="41"/>
      <c r="AA927" s="41"/>
      <c r="AB927" s="41"/>
      <c r="AC927" s="41"/>
      <c r="AD927" s="41"/>
      <c r="AE927" s="41"/>
      <c r="AT927" s="20" t="s">
        <v>164</v>
      </c>
      <c r="AU927" s="20" t="s">
        <v>81</v>
      </c>
    </row>
    <row r="928" s="13" customFormat="1">
      <c r="A928" s="13"/>
      <c r="B928" s="233"/>
      <c r="C928" s="234"/>
      <c r="D928" s="235" t="s">
        <v>166</v>
      </c>
      <c r="E928" s="236" t="s">
        <v>19</v>
      </c>
      <c r="F928" s="237" t="s">
        <v>1055</v>
      </c>
      <c r="G928" s="234"/>
      <c r="H928" s="236" t="s">
        <v>19</v>
      </c>
      <c r="I928" s="238"/>
      <c r="J928" s="234"/>
      <c r="K928" s="234"/>
      <c r="L928" s="239"/>
      <c r="M928" s="240"/>
      <c r="N928" s="241"/>
      <c r="O928" s="241"/>
      <c r="P928" s="241"/>
      <c r="Q928" s="241"/>
      <c r="R928" s="241"/>
      <c r="S928" s="241"/>
      <c r="T928" s="242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3" t="s">
        <v>166</v>
      </c>
      <c r="AU928" s="243" t="s">
        <v>81</v>
      </c>
      <c r="AV928" s="13" t="s">
        <v>79</v>
      </c>
      <c r="AW928" s="13" t="s">
        <v>33</v>
      </c>
      <c r="AX928" s="13" t="s">
        <v>72</v>
      </c>
      <c r="AY928" s="243" t="s">
        <v>154</v>
      </c>
    </row>
    <row r="929" s="14" customFormat="1">
      <c r="A929" s="14"/>
      <c r="B929" s="244"/>
      <c r="C929" s="245"/>
      <c r="D929" s="235" t="s">
        <v>166</v>
      </c>
      <c r="E929" s="246" t="s">
        <v>19</v>
      </c>
      <c r="F929" s="247" t="s">
        <v>1064</v>
      </c>
      <c r="G929" s="245"/>
      <c r="H929" s="248">
        <v>16.34</v>
      </c>
      <c r="I929" s="249"/>
      <c r="J929" s="245"/>
      <c r="K929" s="245"/>
      <c r="L929" s="250"/>
      <c r="M929" s="251"/>
      <c r="N929" s="252"/>
      <c r="O929" s="252"/>
      <c r="P929" s="252"/>
      <c r="Q929" s="252"/>
      <c r="R929" s="252"/>
      <c r="S929" s="252"/>
      <c r="T929" s="253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4" t="s">
        <v>166</v>
      </c>
      <c r="AU929" s="254" t="s">
        <v>81</v>
      </c>
      <c r="AV929" s="14" t="s">
        <v>81</v>
      </c>
      <c r="AW929" s="14" t="s">
        <v>33</v>
      </c>
      <c r="AX929" s="14" t="s">
        <v>72</v>
      </c>
      <c r="AY929" s="254" t="s">
        <v>154</v>
      </c>
    </row>
    <row r="930" s="14" customFormat="1">
      <c r="A930" s="14"/>
      <c r="B930" s="244"/>
      <c r="C930" s="245"/>
      <c r="D930" s="235" t="s">
        <v>166</v>
      </c>
      <c r="E930" s="246" t="s">
        <v>19</v>
      </c>
      <c r="F930" s="247" t="s">
        <v>1065</v>
      </c>
      <c r="G930" s="245"/>
      <c r="H930" s="248">
        <v>12.317</v>
      </c>
      <c r="I930" s="249"/>
      <c r="J930" s="245"/>
      <c r="K930" s="245"/>
      <c r="L930" s="250"/>
      <c r="M930" s="251"/>
      <c r="N930" s="252"/>
      <c r="O930" s="252"/>
      <c r="P930" s="252"/>
      <c r="Q930" s="252"/>
      <c r="R930" s="252"/>
      <c r="S930" s="252"/>
      <c r="T930" s="253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4" t="s">
        <v>166</v>
      </c>
      <c r="AU930" s="254" t="s">
        <v>81</v>
      </c>
      <c r="AV930" s="14" t="s">
        <v>81</v>
      </c>
      <c r="AW930" s="14" t="s">
        <v>33</v>
      </c>
      <c r="AX930" s="14" t="s">
        <v>72</v>
      </c>
      <c r="AY930" s="254" t="s">
        <v>154</v>
      </c>
    </row>
    <row r="931" s="14" customFormat="1">
      <c r="A931" s="14"/>
      <c r="B931" s="244"/>
      <c r="C931" s="245"/>
      <c r="D931" s="235" t="s">
        <v>166</v>
      </c>
      <c r="E931" s="246" t="s">
        <v>19</v>
      </c>
      <c r="F931" s="247" t="s">
        <v>1066</v>
      </c>
      <c r="G931" s="245"/>
      <c r="H931" s="248">
        <v>20.945</v>
      </c>
      <c r="I931" s="249"/>
      <c r="J931" s="245"/>
      <c r="K931" s="245"/>
      <c r="L931" s="250"/>
      <c r="M931" s="251"/>
      <c r="N931" s="252"/>
      <c r="O931" s="252"/>
      <c r="P931" s="252"/>
      <c r="Q931" s="252"/>
      <c r="R931" s="252"/>
      <c r="S931" s="252"/>
      <c r="T931" s="253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4" t="s">
        <v>166</v>
      </c>
      <c r="AU931" s="254" t="s">
        <v>81</v>
      </c>
      <c r="AV931" s="14" t="s">
        <v>81</v>
      </c>
      <c r="AW931" s="14" t="s">
        <v>33</v>
      </c>
      <c r="AX931" s="14" t="s">
        <v>72</v>
      </c>
      <c r="AY931" s="254" t="s">
        <v>154</v>
      </c>
    </row>
    <row r="932" s="14" customFormat="1">
      <c r="A932" s="14"/>
      <c r="B932" s="244"/>
      <c r="C932" s="245"/>
      <c r="D932" s="235" t="s">
        <v>166</v>
      </c>
      <c r="E932" s="246" t="s">
        <v>19</v>
      </c>
      <c r="F932" s="247" t="s">
        <v>1067</v>
      </c>
      <c r="G932" s="245"/>
      <c r="H932" s="248">
        <v>14.823</v>
      </c>
      <c r="I932" s="249"/>
      <c r="J932" s="245"/>
      <c r="K932" s="245"/>
      <c r="L932" s="250"/>
      <c r="M932" s="251"/>
      <c r="N932" s="252"/>
      <c r="O932" s="252"/>
      <c r="P932" s="252"/>
      <c r="Q932" s="252"/>
      <c r="R932" s="252"/>
      <c r="S932" s="252"/>
      <c r="T932" s="253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4" t="s">
        <v>166</v>
      </c>
      <c r="AU932" s="254" t="s">
        <v>81</v>
      </c>
      <c r="AV932" s="14" t="s">
        <v>81</v>
      </c>
      <c r="AW932" s="14" t="s">
        <v>33</v>
      </c>
      <c r="AX932" s="14" t="s">
        <v>72</v>
      </c>
      <c r="AY932" s="254" t="s">
        <v>154</v>
      </c>
    </row>
    <row r="933" s="16" customFormat="1">
      <c r="A933" s="16"/>
      <c r="B933" s="266"/>
      <c r="C933" s="267"/>
      <c r="D933" s="235" t="s">
        <v>166</v>
      </c>
      <c r="E933" s="268" t="s">
        <v>19</v>
      </c>
      <c r="F933" s="269" t="s">
        <v>314</v>
      </c>
      <c r="G933" s="267"/>
      <c r="H933" s="270">
        <v>64.425000000000011</v>
      </c>
      <c r="I933" s="271"/>
      <c r="J933" s="267"/>
      <c r="K933" s="267"/>
      <c r="L933" s="272"/>
      <c r="M933" s="273"/>
      <c r="N933" s="274"/>
      <c r="O933" s="274"/>
      <c r="P933" s="274"/>
      <c r="Q933" s="274"/>
      <c r="R933" s="274"/>
      <c r="S933" s="274"/>
      <c r="T933" s="275"/>
      <c r="U933" s="16"/>
      <c r="V933" s="16"/>
      <c r="W933" s="16"/>
      <c r="X933" s="16"/>
      <c r="Y933" s="16"/>
      <c r="Z933" s="16"/>
      <c r="AA933" s="16"/>
      <c r="AB933" s="16"/>
      <c r="AC933" s="16"/>
      <c r="AD933" s="16"/>
      <c r="AE933" s="16"/>
      <c r="AT933" s="276" t="s">
        <v>166</v>
      </c>
      <c r="AU933" s="276" t="s">
        <v>81</v>
      </c>
      <c r="AV933" s="16" t="s">
        <v>155</v>
      </c>
      <c r="AW933" s="16" t="s">
        <v>33</v>
      </c>
      <c r="AX933" s="16" t="s">
        <v>72</v>
      </c>
      <c r="AY933" s="276" t="s">
        <v>154</v>
      </c>
    </row>
    <row r="934" s="13" customFormat="1">
      <c r="A934" s="13"/>
      <c r="B934" s="233"/>
      <c r="C934" s="234"/>
      <c r="D934" s="235" t="s">
        <v>166</v>
      </c>
      <c r="E934" s="236" t="s">
        <v>19</v>
      </c>
      <c r="F934" s="237" t="s">
        <v>1068</v>
      </c>
      <c r="G934" s="234"/>
      <c r="H934" s="236" t="s">
        <v>19</v>
      </c>
      <c r="I934" s="238"/>
      <c r="J934" s="234"/>
      <c r="K934" s="234"/>
      <c r="L934" s="239"/>
      <c r="M934" s="240"/>
      <c r="N934" s="241"/>
      <c r="O934" s="241"/>
      <c r="P934" s="241"/>
      <c r="Q934" s="241"/>
      <c r="R934" s="241"/>
      <c r="S934" s="241"/>
      <c r="T934" s="242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3" t="s">
        <v>166</v>
      </c>
      <c r="AU934" s="243" t="s">
        <v>81</v>
      </c>
      <c r="AV934" s="13" t="s">
        <v>79</v>
      </c>
      <c r="AW934" s="13" t="s">
        <v>33</v>
      </c>
      <c r="AX934" s="13" t="s">
        <v>72</v>
      </c>
      <c r="AY934" s="243" t="s">
        <v>154</v>
      </c>
    </row>
    <row r="935" s="14" customFormat="1">
      <c r="A935" s="14"/>
      <c r="B935" s="244"/>
      <c r="C935" s="245"/>
      <c r="D935" s="235" t="s">
        <v>166</v>
      </c>
      <c r="E935" s="246" t="s">
        <v>19</v>
      </c>
      <c r="F935" s="247" t="s">
        <v>1069</v>
      </c>
      <c r="G935" s="245"/>
      <c r="H935" s="248">
        <v>113.24</v>
      </c>
      <c r="I935" s="249"/>
      <c r="J935" s="245"/>
      <c r="K935" s="245"/>
      <c r="L935" s="250"/>
      <c r="M935" s="251"/>
      <c r="N935" s="252"/>
      <c r="O935" s="252"/>
      <c r="P935" s="252"/>
      <c r="Q935" s="252"/>
      <c r="R935" s="252"/>
      <c r="S935" s="252"/>
      <c r="T935" s="253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4" t="s">
        <v>166</v>
      </c>
      <c r="AU935" s="254" t="s">
        <v>81</v>
      </c>
      <c r="AV935" s="14" t="s">
        <v>81</v>
      </c>
      <c r="AW935" s="14" t="s">
        <v>33</v>
      </c>
      <c r="AX935" s="14" t="s">
        <v>72</v>
      </c>
      <c r="AY935" s="254" t="s">
        <v>154</v>
      </c>
    </row>
    <row r="936" s="16" customFormat="1">
      <c r="A936" s="16"/>
      <c r="B936" s="266"/>
      <c r="C936" s="267"/>
      <c r="D936" s="235" t="s">
        <v>166</v>
      </c>
      <c r="E936" s="268" t="s">
        <v>19</v>
      </c>
      <c r="F936" s="269" t="s">
        <v>314</v>
      </c>
      <c r="G936" s="267"/>
      <c r="H936" s="270">
        <v>113.24</v>
      </c>
      <c r="I936" s="271"/>
      <c r="J936" s="267"/>
      <c r="K936" s="267"/>
      <c r="L936" s="272"/>
      <c r="M936" s="273"/>
      <c r="N936" s="274"/>
      <c r="O936" s="274"/>
      <c r="P936" s="274"/>
      <c r="Q936" s="274"/>
      <c r="R936" s="274"/>
      <c r="S936" s="274"/>
      <c r="T936" s="275"/>
      <c r="U936" s="16"/>
      <c r="V936" s="16"/>
      <c r="W936" s="16"/>
      <c r="X936" s="16"/>
      <c r="Y936" s="16"/>
      <c r="Z936" s="16"/>
      <c r="AA936" s="16"/>
      <c r="AB936" s="16"/>
      <c r="AC936" s="16"/>
      <c r="AD936" s="16"/>
      <c r="AE936" s="16"/>
      <c r="AT936" s="276" t="s">
        <v>166</v>
      </c>
      <c r="AU936" s="276" t="s">
        <v>81</v>
      </c>
      <c r="AV936" s="16" t="s">
        <v>155</v>
      </c>
      <c r="AW936" s="16" t="s">
        <v>33</v>
      </c>
      <c r="AX936" s="16" t="s">
        <v>72</v>
      </c>
      <c r="AY936" s="276" t="s">
        <v>154</v>
      </c>
    </row>
    <row r="937" s="15" customFormat="1">
      <c r="A937" s="15"/>
      <c r="B937" s="255"/>
      <c r="C937" s="256"/>
      <c r="D937" s="235" t="s">
        <v>166</v>
      </c>
      <c r="E937" s="257" t="s">
        <v>19</v>
      </c>
      <c r="F937" s="258" t="s">
        <v>181</v>
      </c>
      <c r="G937" s="256"/>
      <c r="H937" s="259">
        <v>177.66500000000002</v>
      </c>
      <c r="I937" s="260"/>
      <c r="J937" s="256"/>
      <c r="K937" s="256"/>
      <c r="L937" s="261"/>
      <c r="M937" s="262"/>
      <c r="N937" s="263"/>
      <c r="O937" s="263"/>
      <c r="P937" s="263"/>
      <c r="Q937" s="263"/>
      <c r="R937" s="263"/>
      <c r="S937" s="263"/>
      <c r="T937" s="264"/>
      <c r="U937" s="15"/>
      <c r="V937" s="15"/>
      <c r="W937" s="15"/>
      <c r="X937" s="15"/>
      <c r="Y937" s="15"/>
      <c r="Z937" s="15"/>
      <c r="AA937" s="15"/>
      <c r="AB937" s="15"/>
      <c r="AC937" s="15"/>
      <c r="AD937" s="15"/>
      <c r="AE937" s="15"/>
      <c r="AT937" s="265" t="s">
        <v>166</v>
      </c>
      <c r="AU937" s="265" t="s">
        <v>81</v>
      </c>
      <c r="AV937" s="15" t="s">
        <v>162</v>
      </c>
      <c r="AW937" s="15" t="s">
        <v>33</v>
      </c>
      <c r="AX937" s="15" t="s">
        <v>79</v>
      </c>
      <c r="AY937" s="265" t="s">
        <v>154</v>
      </c>
    </row>
    <row r="938" s="2" customFormat="1" ht="24.15" customHeight="1">
      <c r="A938" s="41"/>
      <c r="B938" s="42"/>
      <c r="C938" s="215" t="s">
        <v>1070</v>
      </c>
      <c r="D938" s="215" t="s">
        <v>157</v>
      </c>
      <c r="E938" s="216" t="s">
        <v>1071</v>
      </c>
      <c r="F938" s="217" t="s">
        <v>1072</v>
      </c>
      <c r="G938" s="218" t="s">
        <v>160</v>
      </c>
      <c r="H938" s="219">
        <v>301.96300000000002</v>
      </c>
      <c r="I938" s="220"/>
      <c r="J938" s="221">
        <f>ROUND(I938*H938,2)</f>
        <v>0</v>
      </c>
      <c r="K938" s="217" t="s">
        <v>161</v>
      </c>
      <c r="L938" s="47"/>
      <c r="M938" s="222" t="s">
        <v>19</v>
      </c>
      <c r="N938" s="223" t="s">
        <v>43</v>
      </c>
      <c r="O938" s="87"/>
      <c r="P938" s="224">
        <f>O938*H938</f>
        <v>0</v>
      </c>
      <c r="Q938" s="224">
        <v>0.00010000000000000001</v>
      </c>
      <c r="R938" s="224">
        <f>Q938*H938</f>
        <v>0.030196300000000002</v>
      </c>
      <c r="S938" s="224">
        <v>0</v>
      </c>
      <c r="T938" s="225">
        <f>S938*H938</f>
        <v>0</v>
      </c>
      <c r="U938" s="41"/>
      <c r="V938" s="41"/>
      <c r="W938" s="41"/>
      <c r="X938" s="41"/>
      <c r="Y938" s="41"/>
      <c r="Z938" s="41"/>
      <c r="AA938" s="41"/>
      <c r="AB938" s="41"/>
      <c r="AC938" s="41"/>
      <c r="AD938" s="41"/>
      <c r="AE938" s="41"/>
      <c r="AR938" s="226" t="s">
        <v>288</v>
      </c>
      <c r="AT938" s="226" t="s">
        <v>157</v>
      </c>
      <c r="AU938" s="226" t="s">
        <v>81</v>
      </c>
      <c r="AY938" s="20" t="s">
        <v>154</v>
      </c>
      <c r="BE938" s="227">
        <f>IF(N938="základní",J938,0)</f>
        <v>0</v>
      </c>
      <c r="BF938" s="227">
        <f>IF(N938="snížená",J938,0)</f>
        <v>0</v>
      </c>
      <c r="BG938" s="227">
        <f>IF(N938="zákl. přenesená",J938,0)</f>
        <v>0</v>
      </c>
      <c r="BH938" s="227">
        <f>IF(N938="sníž. přenesená",J938,0)</f>
        <v>0</v>
      </c>
      <c r="BI938" s="227">
        <f>IF(N938="nulová",J938,0)</f>
        <v>0</v>
      </c>
      <c r="BJ938" s="20" t="s">
        <v>79</v>
      </c>
      <c r="BK938" s="227">
        <f>ROUND(I938*H938,2)</f>
        <v>0</v>
      </c>
      <c r="BL938" s="20" t="s">
        <v>288</v>
      </c>
      <c r="BM938" s="226" t="s">
        <v>1073</v>
      </c>
    </row>
    <row r="939" s="2" customFormat="1">
      <c r="A939" s="41"/>
      <c r="B939" s="42"/>
      <c r="C939" s="43"/>
      <c r="D939" s="228" t="s">
        <v>164</v>
      </c>
      <c r="E939" s="43"/>
      <c r="F939" s="229" t="s">
        <v>1074</v>
      </c>
      <c r="G939" s="43"/>
      <c r="H939" s="43"/>
      <c r="I939" s="230"/>
      <c r="J939" s="43"/>
      <c r="K939" s="43"/>
      <c r="L939" s="47"/>
      <c r="M939" s="231"/>
      <c r="N939" s="232"/>
      <c r="O939" s="87"/>
      <c r="P939" s="87"/>
      <c r="Q939" s="87"/>
      <c r="R939" s="87"/>
      <c r="S939" s="87"/>
      <c r="T939" s="88"/>
      <c r="U939" s="41"/>
      <c r="V939" s="41"/>
      <c r="W939" s="41"/>
      <c r="X939" s="41"/>
      <c r="Y939" s="41"/>
      <c r="Z939" s="41"/>
      <c r="AA939" s="41"/>
      <c r="AB939" s="41"/>
      <c r="AC939" s="41"/>
      <c r="AD939" s="41"/>
      <c r="AE939" s="41"/>
      <c r="AT939" s="20" t="s">
        <v>164</v>
      </c>
      <c r="AU939" s="20" t="s">
        <v>81</v>
      </c>
    </row>
    <row r="940" s="14" customFormat="1">
      <c r="A940" s="14"/>
      <c r="B940" s="244"/>
      <c r="C940" s="245"/>
      <c r="D940" s="235" t="s">
        <v>166</v>
      </c>
      <c r="E940" s="246" t="s">
        <v>19</v>
      </c>
      <c r="F940" s="247" t="s">
        <v>1075</v>
      </c>
      <c r="G940" s="245"/>
      <c r="H940" s="248">
        <v>301.96300000000002</v>
      </c>
      <c r="I940" s="249"/>
      <c r="J940" s="245"/>
      <c r="K940" s="245"/>
      <c r="L940" s="250"/>
      <c r="M940" s="251"/>
      <c r="N940" s="252"/>
      <c r="O940" s="252"/>
      <c r="P940" s="252"/>
      <c r="Q940" s="252"/>
      <c r="R940" s="252"/>
      <c r="S940" s="252"/>
      <c r="T940" s="253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54" t="s">
        <v>166</v>
      </c>
      <c r="AU940" s="254" t="s">
        <v>81</v>
      </c>
      <c r="AV940" s="14" t="s">
        <v>81</v>
      </c>
      <c r="AW940" s="14" t="s">
        <v>33</v>
      </c>
      <c r="AX940" s="14" t="s">
        <v>79</v>
      </c>
      <c r="AY940" s="254" t="s">
        <v>154</v>
      </c>
    </row>
    <row r="941" s="2" customFormat="1" ht="24.15" customHeight="1">
      <c r="A941" s="41"/>
      <c r="B941" s="42"/>
      <c r="C941" s="215" t="s">
        <v>1076</v>
      </c>
      <c r="D941" s="215" t="s">
        <v>157</v>
      </c>
      <c r="E941" s="216" t="s">
        <v>1077</v>
      </c>
      <c r="F941" s="217" t="s">
        <v>1078</v>
      </c>
      <c r="G941" s="218" t="s">
        <v>239</v>
      </c>
      <c r="H941" s="219">
        <v>42.200000000000003</v>
      </c>
      <c r="I941" s="220"/>
      <c r="J941" s="221">
        <f>ROUND(I941*H941,2)</f>
        <v>0</v>
      </c>
      <c r="K941" s="217" t="s">
        <v>161</v>
      </c>
      <c r="L941" s="47"/>
      <c r="M941" s="222" t="s">
        <v>19</v>
      </c>
      <c r="N941" s="223" t="s">
        <v>43</v>
      </c>
      <c r="O941" s="87"/>
      <c r="P941" s="224">
        <f>O941*H941</f>
        <v>0</v>
      </c>
      <c r="Q941" s="224">
        <v>1.0000000000000001E-05</v>
      </c>
      <c r="R941" s="224">
        <f>Q941*H941</f>
        <v>0.00042200000000000007</v>
      </c>
      <c r="S941" s="224">
        <v>0</v>
      </c>
      <c r="T941" s="225">
        <f>S941*H941</f>
        <v>0</v>
      </c>
      <c r="U941" s="41"/>
      <c r="V941" s="41"/>
      <c r="W941" s="41"/>
      <c r="X941" s="41"/>
      <c r="Y941" s="41"/>
      <c r="Z941" s="41"/>
      <c r="AA941" s="41"/>
      <c r="AB941" s="41"/>
      <c r="AC941" s="41"/>
      <c r="AD941" s="41"/>
      <c r="AE941" s="41"/>
      <c r="AR941" s="226" t="s">
        <v>288</v>
      </c>
      <c r="AT941" s="226" t="s">
        <v>157</v>
      </c>
      <c r="AU941" s="226" t="s">
        <v>81</v>
      </c>
      <c r="AY941" s="20" t="s">
        <v>154</v>
      </c>
      <c r="BE941" s="227">
        <f>IF(N941="základní",J941,0)</f>
        <v>0</v>
      </c>
      <c r="BF941" s="227">
        <f>IF(N941="snížená",J941,0)</f>
        <v>0</v>
      </c>
      <c r="BG941" s="227">
        <f>IF(N941="zákl. přenesená",J941,0)</f>
        <v>0</v>
      </c>
      <c r="BH941" s="227">
        <f>IF(N941="sníž. přenesená",J941,0)</f>
        <v>0</v>
      </c>
      <c r="BI941" s="227">
        <f>IF(N941="nulová",J941,0)</f>
        <v>0</v>
      </c>
      <c r="BJ941" s="20" t="s">
        <v>79</v>
      </c>
      <c r="BK941" s="227">
        <f>ROUND(I941*H941,2)</f>
        <v>0</v>
      </c>
      <c r="BL941" s="20" t="s">
        <v>288</v>
      </c>
      <c r="BM941" s="226" t="s">
        <v>1079</v>
      </c>
    </row>
    <row r="942" s="2" customFormat="1">
      <c r="A942" s="41"/>
      <c r="B942" s="42"/>
      <c r="C942" s="43"/>
      <c r="D942" s="228" t="s">
        <v>164</v>
      </c>
      <c r="E942" s="43"/>
      <c r="F942" s="229" t="s">
        <v>1080</v>
      </c>
      <c r="G942" s="43"/>
      <c r="H942" s="43"/>
      <c r="I942" s="230"/>
      <c r="J942" s="43"/>
      <c r="K942" s="43"/>
      <c r="L942" s="47"/>
      <c r="M942" s="231"/>
      <c r="N942" s="232"/>
      <c r="O942" s="87"/>
      <c r="P942" s="87"/>
      <c r="Q942" s="87"/>
      <c r="R942" s="87"/>
      <c r="S942" s="87"/>
      <c r="T942" s="88"/>
      <c r="U942" s="41"/>
      <c r="V942" s="41"/>
      <c r="W942" s="41"/>
      <c r="X942" s="41"/>
      <c r="Y942" s="41"/>
      <c r="Z942" s="41"/>
      <c r="AA942" s="41"/>
      <c r="AB942" s="41"/>
      <c r="AC942" s="41"/>
      <c r="AD942" s="41"/>
      <c r="AE942" s="41"/>
      <c r="AT942" s="20" t="s">
        <v>164</v>
      </c>
      <c r="AU942" s="20" t="s">
        <v>81</v>
      </c>
    </row>
    <row r="943" s="13" customFormat="1">
      <c r="A943" s="13"/>
      <c r="B943" s="233"/>
      <c r="C943" s="234"/>
      <c r="D943" s="235" t="s">
        <v>166</v>
      </c>
      <c r="E943" s="236" t="s">
        <v>19</v>
      </c>
      <c r="F943" s="237" t="s">
        <v>1068</v>
      </c>
      <c r="G943" s="234"/>
      <c r="H943" s="236" t="s">
        <v>19</v>
      </c>
      <c r="I943" s="238"/>
      <c r="J943" s="234"/>
      <c r="K943" s="234"/>
      <c r="L943" s="239"/>
      <c r="M943" s="240"/>
      <c r="N943" s="241"/>
      <c r="O943" s="241"/>
      <c r="P943" s="241"/>
      <c r="Q943" s="241"/>
      <c r="R943" s="241"/>
      <c r="S943" s="241"/>
      <c r="T943" s="242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3" t="s">
        <v>166</v>
      </c>
      <c r="AU943" s="243" t="s">
        <v>81</v>
      </c>
      <c r="AV943" s="13" t="s">
        <v>79</v>
      </c>
      <c r="AW943" s="13" t="s">
        <v>33</v>
      </c>
      <c r="AX943" s="13" t="s">
        <v>72</v>
      </c>
      <c r="AY943" s="243" t="s">
        <v>154</v>
      </c>
    </row>
    <row r="944" s="14" customFormat="1">
      <c r="A944" s="14"/>
      <c r="B944" s="244"/>
      <c r="C944" s="245"/>
      <c r="D944" s="235" t="s">
        <v>166</v>
      </c>
      <c r="E944" s="246" t="s">
        <v>19</v>
      </c>
      <c r="F944" s="247" t="s">
        <v>1081</v>
      </c>
      <c r="G944" s="245"/>
      <c r="H944" s="248">
        <v>42.200000000000003</v>
      </c>
      <c r="I944" s="249"/>
      <c r="J944" s="245"/>
      <c r="K944" s="245"/>
      <c r="L944" s="250"/>
      <c r="M944" s="251"/>
      <c r="N944" s="252"/>
      <c r="O944" s="252"/>
      <c r="P944" s="252"/>
      <c r="Q944" s="252"/>
      <c r="R944" s="252"/>
      <c r="S944" s="252"/>
      <c r="T944" s="253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4" t="s">
        <v>166</v>
      </c>
      <c r="AU944" s="254" t="s">
        <v>81</v>
      </c>
      <c r="AV944" s="14" t="s">
        <v>81</v>
      </c>
      <c r="AW944" s="14" t="s">
        <v>33</v>
      </c>
      <c r="AX944" s="14" t="s">
        <v>79</v>
      </c>
      <c r="AY944" s="254" t="s">
        <v>154</v>
      </c>
    </row>
    <row r="945" s="2" customFormat="1" ht="21.75" customHeight="1">
      <c r="A945" s="41"/>
      <c r="B945" s="42"/>
      <c r="C945" s="215" t="s">
        <v>1082</v>
      </c>
      <c r="D945" s="215" t="s">
        <v>157</v>
      </c>
      <c r="E945" s="216" t="s">
        <v>1083</v>
      </c>
      <c r="F945" s="217" t="s">
        <v>1084</v>
      </c>
      <c r="G945" s="218" t="s">
        <v>160</v>
      </c>
      <c r="H945" s="219">
        <v>301.96300000000002</v>
      </c>
      <c r="I945" s="220"/>
      <c r="J945" s="221">
        <f>ROUND(I945*H945,2)</f>
        <v>0</v>
      </c>
      <c r="K945" s="217" t="s">
        <v>161</v>
      </c>
      <c r="L945" s="47"/>
      <c r="M945" s="222" t="s">
        <v>19</v>
      </c>
      <c r="N945" s="223" t="s">
        <v>43</v>
      </c>
      <c r="O945" s="87"/>
      <c r="P945" s="224">
        <f>O945*H945</f>
        <v>0</v>
      </c>
      <c r="Q945" s="224">
        <v>0.00069999999999999999</v>
      </c>
      <c r="R945" s="224">
        <f>Q945*H945</f>
        <v>0.21137410000000001</v>
      </c>
      <c r="S945" s="224">
        <v>0</v>
      </c>
      <c r="T945" s="225">
        <f>S945*H945</f>
        <v>0</v>
      </c>
      <c r="U945" s="41"/>
      <c r="V945" s="41"/>
      <c r="W945" s="41"/>
      <c r="X945" s="41"/>
      <c r="Y945" s="41"/>
      <c r="Z945" s="41"/>
      <c r="AA945" s="41"/>
      <c r="AB945" s="41"/>
      <c r="AC945" s="41"/>
      <c r="AD945" s="41"/>
      <c r="AE945" s="41"/>
      <c r="AR945" s="226" t="s">
        <v>288</v>
      </c>
      <c r="AT945" s="226" t="s">
        <v>157</v>
      </c>
      <c r="AU945" s="226" t="s">
        <v>81</v>
      </c>
      <c r="AY945" s="20" t="s">
        <v>154</v>
      </c>
      <c r="BE945" s="227">
        <f>IF(N945="základní",J945,0)</f>
        <v>0</v>
      </c>
      <c r="BF945" s="227">
        <f>IF(N945="snížená",J945,0)</f>
        <v>0</v>
      </c>
      <c r="BG945" s="227">
        <f>IF(N945="zákl. přenesená",J945,0)</f>
        <v>0</v>
      </c>
      <c r="BH945" s="227">
        <f>IF(N945="sníž. přenesená",J945,0)</f>
        <v>0</v>
      </c>
      <c r="BI945" s="227">
        <f>IF(N945="nulová",J945,0)</f>
        <v>0</v>
      </c>
      <c r="BJ945" s="20" t="s">
        <v>79</v>
      </c>
      <c r="BK945" s="227">
        <f>ROUND(I945*H945,2)</f>
        <v>0</v>
      </c>
      <c r="BL945" s="20" t="s">
        <v>288</v>
      </c>
      <c r="BM945" s="226" t="s">
        <v>1085</v>
      </c>
    </row>
    <row r="946" s="2" customFormat="1">
      <c r="A946" s="41"/>
      <c r="B946" s="42"/>
      <c r="C946" s="43"/>
      <c r="D946" s="228" t="s">
        <v>164</v>
      </c>
      <c r="E946" s="43"/>
      <c r="F946" s="229" t="s">
        <v>1086</v>
      </c>
      <c r="G946" s="43"/>
      <c r="H946" s="43"/>
      <c r="I946" s="230"/>
      <c r="J946" s="43"/>
      <c r="K946" s="43"/>
      <c r="L946" s="47"/>
      <c r="M946" s="231"/>
      <c r="N946" s="232"/>
      <c r="O946" s="87"/>
      <c r="P946" s="87"/>
      <c r="Q946" s="87"/>
      <c r="R946" s="87"/>
      <c r="S946" s="87"/>
      <c r="T946" s="88"/>
      <c r="U946" s="41"/>
      <c r="V946" s="41"/>
      <c r="W946" s="41"/>
      <c r="X946" s="41"/>
      <c r="Y946" s="41"/>
      <c r="Z946" s="41"/>
      <c r="AA946" s="41"/>
      <c r="AB946" s="41"/>
      <c r="AC946" s="41"/>
      <c r="AD946" s="41"/>
      <c r="AE946" s="41"/>
      <c r="AT946" s="20" t="s">
        <v>164</v>
      </c>
      <c r="AU946" s="20" t="s">
        <v>81</v>
      </c>
    </row>
    <row r="947" s="14" customFormat="1">
      <c r="A947" s="14"/>
      <c r="B947" s="244"/>
      <c r="C947" s="245"/>
      <c r="D947" s="235" t="s">
        <v>166</v>
      </c>
      <c r="E947" s="246" t="s">
        <v>19</v>
      </c>
      <c r="F947" s="247" t="s">
        <v>1075</v>
      </c>
      <c r="G947" s="245"/>
      <c r="H947" s="248">
        <v>301.96300000000002</v>
      </c>
      <c r="I947" s="249"/>
      <c r="J947" s="245"/>
      <c r="K947" s="245"/>
      <c r="L947" s="250"/>
      <c r="M947" s="251"/>
      <c r="N947" s="252"/>
      <c r="O947" s="252"/>
      <c r="P947" s="252"/>
      <c r="Q947" s="252"/>
      <c r="R947" s="252"/>
      <c r="S947" s="252"/>
      <c r="T947" s="253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4" t="s">
        <v>166</v>
      </c>
      <c r="AU947" s="254" t="s">
        <v>81</v>
      </c>
      <c r="AV947" s="14" t="s">
        <v>81</v>
      </c>
      <c r="AW947" s="14" t="s">
        <v>33</v>
      </c>
      <c r="AX947" s="14" t="s">
        <v>79</v>
      </c>
      <c r="AY947" s="254" t="s">
        <v>154</v>
      </c>
    </row>
    <row r="948" s="2" customFormat="1" ht="24.15" customHeight="1">
      <c r="A948" s="41"/>
      <c r="B948" s="42"/>
      <c r="C948" s="215" t="s">
        <v>1087</v>
      </c>
      <c r="D948" s="215" t="s">
        <v>157</v>
      </c>
      <c r="E948" s="216" t="s">
        <v>1088</v>
      </c>
      <c r="F948" s="217" t="s">
        <v>1089</v>
      </c>
      <c r="G948" s="218" t="s">
        <v>160</v>
      </c>
      <c r="H948" s="219">
        <v>9.8249999999999993</v>
      </c>
      <c r="I948" s="220"/>
      <c r="J948" s="221">
        <f>ROUND(I948*H948,2)</f>
        <v>0</v>
      </c>
      <c r="K948" s="217" t="s">
        <v>161</v>
      </c>
      <c r="L948" s="47"/>
      <c r="M948" s="222" t="s">
        <v>19</v>
      </c>
      <c r="N948" s="223" t="s">
        <v>43</v>
      </c>
      <c r="O948" s="87"/>
      <c r="P948" s="224">
        <f>O948*H948</f>
        <v>0</v>
      </c>
      <c r="Q948" s="224">
        <v>0.01464</v>
      </c>
      <c r="R948" s="224">
        <f>Q948*H948</f>
        <v>0.14383799999999999</v>
      </c>
      <c r="S948" s="224">
        <v>0</v>
      </c>
      <c r="T948" s="225">
        <f>S948*H948</f>
        <v>0</v>
      </c>
      <c r="U948" s="41"/>
      <c r="V948" s="41"/>
      <c r="W948" s="41"/>
      <c r="X948" s="41"/>
      <c r="Y948" s="41"/>
      <c r="Z948" s="41"/>
      <c r="AA948" s="41"/>
      <c r="AB948" s="41"/>
      <c r="AC948" s="41"/>
      <c r="AD948" s="41"/>
      <c r="AE948" s="41"/>
      <c r="AR948" s="226" t="s">
        <v>288</v>
      </c>
      <c r="AT948" s="226" t="s">
        <v>157</v>
      </c>
      <c r="AU948" s="226" t="s">
        <v>81</v>
      </c>
      <c r="AY948" s="20" t="s">
        <v>154</v>
      </c>
      <c r="BE948" s="227">
        <f>IF(N948="základní",J948,0)</f>
        <v>0</v>
      </c>
      <c r="BF948" s="227">
        <f>IF(N948="snížená",J948,0)</f>
        <v>0</v>
      </c>
      <c r="BG948" s="227">
        <f>IF(N948="zákl. přenesená",J948,0)</f>
        <v>0</v>
      </c>
      <c r="BH948" s="227">
        <f>IF(N948="sníž. přenesená",J948,0)</f>
        <v>0</v>
      </c>
      <c r="BI948" s="227">
        <f>IF(N948="nulová",J948,0)</f>
        <v>0</v>
      </c>
      <c r="BJ948" s="20" t="s">
        <v>79</v>
      </c>
      <c r="BK948" s="227">
        <f>ROUND(I948*H948,2)</f>
        <v>0</v>
      </c>
      <c r="BL948" s="20" t="s">
        <v>288</v>
      </c>
      <c r="BM948" s="226" t="s">
        <v>1090</v>
      </c>
    </row>
    <row r="949" s="2" customFormat="1">
      <c r="A949" s="41"/>
      <c r="B949" s="42"/>
      <c r="C949" s="43"/>
      <c r="D949" s="228" t="s">
        <v>164</v>
      </c>
      <c r="E949" s="43"/>
      <c r="F949" s="229" t="s">
        <v>1091</v>
      </c>
      <c r="G949" s="43"/>
      <c r="H949" s="43"/>
      <c r="I949" s="230"/>
      <c r="J949" s="43"/>
      <c r="K949" s="43"/>
      <c r="L949" s="47"/>
      <c r="M949" s="231"/>
      <c r="N949" s="232"/>
      <c r="O949" s="87"/>
      <c r="P949" s="87"/>
      <c r="Q949" s="87"/>
      <c r="R949" s="87"/>
      <c r="S949" s="87"/>
      <c r="T949" s="88"/>
      <c r="U949" s="41"/>
      <c r="V949" s="41"/>
      <c r="W949" s="41"/>
      <c r="X949" s="41"/>
      <c r="Y949" s="41"/>
      <c r="Z949" s="41"/>
      <c r="AA949" s="41"/>
      <c r="AB949" s="41"/>
      <c r="AC949" s="41"/>
      <c r="AD949" s="41"/>
      <c r="AE949" s="41"/>
      <c r="AT949" s="20" t="s">
        <v>164</v>
      </c>
      <c r="AU949" s="20" t="s">
        <v>81</v>
      </c>
    </row>
    <row r="950" s="13" customFormat="1">
      <c r="A950" s="13"/>
      <c r="B950" s="233"/>
      <c r="C950" s="234"/>
      <c r="D950" s="235" t="s">
        <v>166</v>
      </c>
      <c r="E950" s="236" t="s">
        <v>19</v>
      </c>
      <c r="F950" s="237" t="s">
        <v>1092</v>
      </c>
      <c r="G950" s="234"/>
      <c r="H950" s="236" t="s">
        <v>19</v>
      </c>
      <c r="I950" s="238"/>
      <c r="J950" s="234"/>
      <c r="K950" s="234"/>
      <c r="L950" s="239"/>
      <c r="M950" s="240"/>
      <c r="N950" s="241"/>
      <c r="O950" s="241"/>
      <c r="P950" s="241"/>
      <c r="Q950" s="241"/>
      <c r="R950" s="241"/>
      <c r="S950" s="241"/>
      <c r="T950" s="242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43" t="s">
        <v>166</v>
      </c>
      <c r="AU950" s="243" t="s">
        <v>81</v>
      </c>
      <c r="AV950" s="13" t="s">
        <v>79</v>
      </c>
      <c r="AW950" s="13" t="s">
        <v>33</v>
      </c>
      <c r="AX950" s="13" t="s">
        <v>72</v>
      </c>
      <c r="AY950" s="243" t="s">
        <v>154</v>
      </c>
    </row>
    <row r="951" s="14" customFormat="1">
      <c r="A951" s="14"/>
      <c r="B951" s="244"/>
      <c r="C951" s="245"/>
      <c r="D951" s="235" t="s">
        <v>166</v>
      </c>
      <c r="E951" s="246" t="s">
        <v>19</v>
      </c>
      <c r="F951" s="247" t="s">
        <v>1093</v>
      </c>
      <c r="G951" s="245"/>
      <c r="H951" s="248">
        <v>9.8249999999999993</v>
      </c>
      <c r="I951" s="249"/>
      <c r="J951" s="245"/>
      <c r="K951" s="245"/>
      <c r="L951" s="250"/>
      <c r="M951" s="251"/>
      <c r="N951" s="252"/>
      <c r="O951" s="252"/>
      <c r="P951" s="252"/>
      <c r="Q951" s="252"/>
      <c r="R951" s="252"/>
      <c r="S951" s="252"/>
      <c r="T951" s="253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4" t="s">
        <v>166</v>
      </c>
      <c r="AU951" s="254" t="s">
        <v>81</v>
      </c>
      <c r="AV951" s="14" t="s">
        <v>81</v>
      </c>
      <c r="AW951" s="14" t="s">
        <v>33</v>
      </c>
      <c r="AX951" s="14" t="s">
        <v>79</v>
      </c>
      <c r="AY951" s="254" t="s">
        <v>154</v>
      </c>
    </row>
    <row r="952" s="2" customFormat="1" ht="24.15" customHeight="1">
      <c r="A952" s="41"/>
      <c r="B952" s="42"/>
      <c r="C952" s="215" t="s">
        <v>1094</v>
      </c>
      <c r="D952" s="215" t="s">
        <v>157</v>
      </c>
      <c r="E952" s="216" t="s">
        <v>1095</v>
      </c>
      <c r="F952" s="217" t="s">
        <v>1096</v>
      </c>
      <c r="G952" s="218" t="s">
        <v>160</v>
      </c>
      <c r="H952" s="219">
        <v>21.149999999999999</v>
      </c>
      <c r="I952" s="220"/>
      <c r="J952" s="221">
        <f>ROUND(I952*H952,2)</f>
        <v>0</v>
      </c>
      <c r="K952" s="217" t="s">
        <v>161</v>
      </c>
      <c r="L952" s="47"/>
      <c r="M952" s="222" t="s">
        <v>19</v>
      </c>
      <c r="N952" s="223" t="s">
        <v>43</v>
      </c>
      <c r="O952" s="87"/>
      <c r="P952" s="224">
        <f>O952*H952</f>
        <v>0</v>
      </c>
      <c r="Q952" s="224">
        <v>0.00132</v>
      </c>
      <c r="R952" s="224">
        <f>Q952*H952</f>
        <v>0.027917999999999998</v>
      </c>
      <c r="S952" s="224">
        <v>0</v>
      </c>
      <c r="T952" s="225">
        <f>S952*H952</f>
        <v>0</v>
      </c>
      <c r="U952" s="41"/>
      <c r="V952" s="41"/>
      <c r="W952" s="41"/>
      <c r="X952" s="41"/>
      <c r="Y952" s="41"/>
      <c r="Z952" s="41"/>
      <c r="AA952" s="41"/>
      <c r="AB952" s="41"/>
      <c r="AC952" s="41"/>
      <c r="AD952" s="41"/>
      <c r="AE952" s="41"/>
      <c r="AR952" s="226" t="s">
        <v>288</v>
      </c>
      <c r="AT952" s="226" t="s">
        <v>157</v>
      </c>
      <c r="AU952" s="226" t="s">
        <v>81</v>
      </c>
      <c r="AY952" s="20" t="s">
        <v>154</v>
      </c>
      <c r="BE952" s="227">
        <f>IF(N952="základní",J952,0)</f>
        <v>0</v>
      </c>
      <c r="BF952" s="227">
        <f>IF(N952="snížená",J952,0)</f>
        <v>0</v>
      </c>
      <c r="BG952" s="227">
        <f>IF(N952="zákl. přenesená",J952,0)</f>
        <v>0</v>
      </c>
      <c r="BH952" s="227">
        <f>IF(N952="sníž. přenesená",J952,0)</f>
        <v>0</v>
      </c>
      <c r="BI952" s="227">
        <f>IF(N952="nulová",J952,0)</f>
        <v>0</v>
      </c>
      <c r="BJ952" s="20" t="s">
        <v>79</v>
      </c>
      <c r="BK952" s="227">
        <f>ROUND(I952*H952,2)</f>
        <v>0</v>
      </c>
      <c r="BL952" s="20" t="s">
        <v>288</v>
      </c>
      <c r="BM952" s="226" t="s">
        <v>1097</v>
      </c>
    </row>
    <row r="953" s="2" customFormat="1">
      <c r="A953" s="41"/>
      <c r="B953" s="42"/>
      <c r="C953" s="43"/>
      <c r="D953" s="228" t="s">
        <v>164</v>
      </c>
      <c r="E953" s="43"/>
      <c r="F953" s="229" t="s">
        <v>1098</v>
      </c>
      <c r="G953" s="43"/>
      <c r="H953" s="43"/>
      <c r="I953" s="230"/>
      <c r="J953" s="43"/>
      <c r="K953" s="43"/>
      <c r="L953" s="47"/>
      <c r="M953" s="231"/>
      <c r="N953" s="232"/>
      <c r="O953" s="87"/>
      <c r="P953" s="87"/>
      <c r="Q953" s="87"/>
      <c r="R953" s="87"/>
      <c r="S953" s="87"/>
      <c r="T953" s="88"/>
      <c r="U953" s="41"/>
      <c r="V953" s="41"/>
      <c r="W953" s="41"/>
      <c r="X953" s="41"/>
      <c r="Y953" s="41"/>
      <c r="Z953" s="41"/>
      <c r="AA953" s="41"/>
      <c r="AB953" s="41"/>
      <c r="AC953" s="41"/>
      <c r="AD953" s="41"/>
      <c r="AE953" s="41"/>
      <c r="AT953" s="20" t="s">
        <v>164</v>
      </c>
      <c r="AU953" s="20" t="s">
        <v>81</v>
      </c>
    </row>
    <row r="954" s="13" customFormat="1">
      <c r="A954" s="13"/>
      <c r="B954" s="233"/>
      <c r="C954" s="234"/>
      <c r="D954" s="235" t="s">
        <v>166</v>
      </c>
      <c r="E954" s="236" t="s">
        <v>19</v>
      </c>
      <c r="F954" s="237" t="s">
        <v>909</v>
      </c>
      <c r="G954" s="234"/>
      <c r="H954" s="236" t="s">
        <v>19</v>
      </c>
      <c r="I954" s="238"/>
      <c r="J954" s="234"/>
      <c r="K954" s="234"/>
      <c r="L954" s="239"/>
      <c r="M954" s="240"/>
      <c r="N954" s="241"/>
      <c r="O954" s="241"/>
      <c r="P954" s="241"/>
      <c r="Q954" s="241"/>
      <c r="R954" s="241"/>
      <c r="S954" s="241"/>
      <c r="T954" s="242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3" t="s">
        <v>166</v>
      </c>
      <c r="AU954" s="243" t="s">
        <v>81</v>
      </c>
      <c r="AV954" s="13" t="s">
        <v>79</v>
      </c>
      <c r="AW954" s="13" t="s">
        <v>33</v>
      </c>
      <c r="AX954" s="13" t="s">
        <v>72</v>
      </c>
      <c r="AY954" s="243" t="s">
        <v>154</v>
      </c>
    </row>
    <row r="955" s="14" customFormat="1">
      <c r="A955" s="14"/>
      <c r="B955" s="244"/>
      <c r="C955" s="245"/>
      <c r="D955" s="235" t="s">
        <v>166</v>
      </c>
      <c r="E955" s="246" t="s">
        <v>19</v>
      </c>
      <c r="F955" s="247" t="s">
        <v>1099</v>
      </c>
      <c r="G955" s="245"/>
      <c r="H955" s="248">
        <v>14.699999999999999</v>
      </c>
      <c r="I955" s="249"/>
      <c r="J955" s="245"/>
      <c r="K955" s="245"/>
      <c r="L955" s="250"/>
      <c r="M955" s="251"/>
      <c r="N955" s="252"/>
      <c r="O955" s="252"/>
      <c r="P955" s="252"/>
      <c r="Q955" s="252"/>
      <c r="R955" s="252"/>
      <c r="S955" s="252"/>
      <c r="T955" s="253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4" t="s">
        <v>166</v>
      </c>
      <c r="AU955" s="254" t="s">
        <v>81</v>
      </c>
      <c r="AV955" s="14" t="s">
        <v>81</v>
      </c>
      <c r="AW955" s="14" t="s">
        <v>33</v>
      </c>
      <c r="AX955" s="14" t="s">
        <v>72</v>
      </c>
      <c r="AY955" s="254" t="s">
        <v>154</v>
      </c>
    </row>
    <row r="956" s="13" customFormat="1">
      <c r="A956" s="13"/>
      <c r="B956" s="233"/>
      <c r="C956" s="234"/>
      <c r="D956" s="235" t="s">
        <v>166</v>
      </c>
      <c r="E956" s="236" t="s">
        <v>19</v>
      </c>
      <c r="F956" s="237" t="s">
        <v>173</v>
      </c>
      <c r="G956" s="234"/>
      <c r="H956" s="236" t="s">
        <v>19</v>
      </c>
      <c r="I956" s="238"/>
      <c r="J956" s="234"/>
      <c r="K956" s="234"/>
      <c r="L956" s="239"/>
      <c r="M956" s="240"/>
      <c r="N956" s="241"/>
      <c r="O956" s="241"/>
      <c r="P956" s="241"/>
      <c r="Q956" s="241"/>
      <c r="R956" s="241"/>
      <c r="S956" s="241"/>
      <c r="T956" s="242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3" t="s">
        <v>166</v>
      </c>
      <c r="AU956" s="243" t="s">
        <v>81</v>
      </c>
      <c r="AV956" s="13" t="s">
        <v>79</v>
      </c>
      <c r="AW956" s="13" t="s">
        <v>33</v>
      </c>
      <c r="AX956" s="13" t="s">
        <v>72</v>
      </c>
      <c r="AY956" s="243" t="s">
        <v>154</v>
      </c>
    </row>
    <row r="957" s="14" customFormat="1">
      <c r="A957" s="14"/>
      <c r="B957" s="244"/>
      <c r="C957" s="245"/>
      <c r="D957" s="235" t="s">
        <v>166</v>
      </c>
      <c r="E957" s="246" t="s">
        <v>19</v>
      </c>
      <c r="F957" s="247" t="s">
        <v>1100</v>
      </c>
      <c r="G957" s="245"/>
      <c r="H957" s="248">
        <v>6.4500000000000002</v>
      </c>
      <c r="I957" s="249"/>
      <c r="J957" s="245"/>
      <c r="K957" s="245"/>
      <c r="L957" s="250"/>
      <c r="M957" s="251"/>
      <c r="N957" s="252"/>
      <c r="O957" s="252"/>
      <c r="P957" s="252"/>
      <c r="Q957" s="252"/>
      <c r="R957" s="252"/>
      <c r="S957" s="252"/>
      <c r="T957" s="253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4" t="s">
        <v>166</v>
      </c>
      <c r="AU957" s="254" t="s">
        <v>81</v>
      </c>
      <c r="AV957" s="14" t="s">
        <v>81</v>
      </c>
      <c r="AW957" s="14" t="s">
        <v>33</v>
      </c>
      <c r="AX957" s="14" t="s">
        <v>72</v>
      </c>
      <c r="AY957" s="254" t="s">
        <v>154</v>
      </c>
    </row>
    <row r="958" s="15" customFormat="1">
      <c r="A958" s="15"/>
      <c r="B958" s="255"/>
      <c r="C958" s="256"/>
      <c r="D958" s="235" t="s">
        <v>166</v>
      </c>
      <c r="E958" s="257" t="s">
        <v>19</v>
      </c>
      <c r="F958" s="258" t="s">
        <v>181</v>
      </c>
      <c r="G958" s="256"/>
      <c r="H958" s="259">
        <v>21.149999999999999</v>
      </c>
      <c r="I958" s="260"/>
      <c r="J958" s="256"/>
      <c r="K958" s="256"/>
      <c r="L958" s="261"/>
      <c r="M958" s="262"/>
      <c r="N958" s="263"/>
      <c r="O958" s="263"/>
      <c r="P958" s="263"/>
      <c r="Q958" s="263"/>
      <c r="R958" s="263"/>
      <c r="S958" s="263"/>
      <c r="T958" s="264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T958" s="265" t="s">
        <v>166</v>
      </c>
      <c r="AU958" s="265" t="s">
        <v>81</v>
      </c>
      <c r="AV958" s="15" t="s">
        <v>162</v>
      </c>
      <c r="AW958" s="15" t="s">
        <v>33</v>
      </c>
      <c r="AX958" s="15" t="s">
        <v>79</v>
      </c>
      <c r="AY958" s="265" t="s">
        <v>154</v>
      </c>
    </row>
    <row r="959" s="2" customFormat="1" ht="21.75" customHeight="1">
      <c r="A959" s="41"/>
      <c r="B959" s="42"/>
      <c r="C959" s="277" t="s">
        <v>1101</v>
      </c>
      <c r="D959" s="277" t="s">
        <v>432</v>
      </c>
      <c r="E959" s="278" t="s">
        <v>1102</v>
      </c>
      <c r="F959" s="279" t="s">
        <v>1103</v>
      </c>
      <c r="G959" s="280" t="s">
        <v>160</v>
      </c>
      <c r="H959" s="281">
        <v>21.149999999999999</v>
      </c>
      <c r="I959" s="282"/>
      <c r="J959" s="283">
        <f>ROUND(I959*H959,2)</f>
        <v>0</v>
      </c>
      <c r="K959" s="279" t="s">
        <v>19</v>
      </c>
      <c r="L959" s="284"/>
      <c r="M959" s="285" t="s">
        <v>19</v>
      </c>
      <c r="N959" s="286" t="s">
        <v>43</v>
      </c>
      <c r="O959" s="87"/>
      <c r="P959" s="224">
        <f>O959*H959</f>
        <v>0</v>
      </c>
      <c r="Q959" s="224">
        <v>0.0030000000000000001</v>
      </c>
      <c r="R959" s="224">
        <f>Q959*H959</f>
        <v>0.063449999999999993</v>
      </c>
      <c r="S959" s="224">
        <v>0</v>
      </c>
      <c r="T959" s="225">
        <f>S959*H959</f>
        <v>0</v>
      </c>
      <c r="U959" s="41"/>
      <c r="V959" s="41"/>
      <c r="W959" s="41"/>
      <c r="X959" s="41"/>
      <c r="Y959" s="41"/>
      <c r="Z959" s="41"/>
      <c r="AA959" s="41"/>
      <c r="AB959" s="41"/>
      <c r="AC959" s="41"/>
      <c r="AD959" s="41"/>
      <c r="AE959" s="41"/>
      <c r="AR959" s="226" t="s">
        <v>451</v>
      </c>
      <c r="AT959" s="226" t="s">
        <v>432</v>
      </c>
      <c r="AU959" s="226" t="s">
        <v>81</v>
      </c>
      <c r="AY959" s="20" t="s">
        <v>154</v>
      </c>
      <c r="BE959" s="227">
        <f>IF(N959="základní",J959,0)</f>
        <v>0</v>
      </c>
      <c r="BF959" s="227">
        <f>IF(N959="snížená",J959,0)</f>
        <v>0</v>
      </c>
      <c r="BG959" s="227">
        <f>IF(N959="zákl. přenesená",J959,0)</f>
        <v>0</v>
      </c>
      <c r="BH959" s="227">
        <f>IF(N959="sníž. přenesená",J959,0)</f>
        <v>0</v>
      </c>
      <c r="BI959" s="227">
        <f>IF(N959="nulová",J959,0)</f>
        <v>0</v>
      </c>
      <c r="BJ959" s="20" t="s">
        <v>79</v>
      </c>
      <c r="BK959" s="227">
        <f>ROUND(I959*H959,2)</f>
        <v>0</v>
      </c>
      <c r="BL959" s="20" t="s">
        <v>288</v>
      </c>
      <c r="BM959" s="226" t="s">
        <v>1104</v>
      </c>
    </row>
    <row r="960" s="2" customFormat="1">
      <c r="A960" s="41"/>
      <c r="B960" s="42"/>
      <c r="C960" s="43"/>
      <c r="D960" s="235" t="s">
        <v>436</v>
      </c>
      <c r="E960" s="43"/>
      <c r="F960" s="287" t="s">
        <v>1105</v>
      </c>
      <c r="G960" s="43"/>
      <c r="H960" s="43"/>
      <c r="I960" s="230"/>
      <c r="J960" s="43"/>
      <c r="K960" s="43"/>
      <c r="L960" s="47"/>
      <c r="M960" s="231"/>
      <c r="N960" s="232"/>
      <c r="O960" s="87"/>
      <c r="P960" s="87"/>
      <c r="Q960" s="87"/>
      <c r="R960" s="87"/>
      <c r="S960" s="87"/>
      <c r="T960" s="88"/>
      <c r="U960" s="41"/>
      <c r="V960" s="41"/>
      <c r="W960" s="41"/>
      <c r="X960" s="41"/>
      <c r="Y960" s="41"/>
      <c r="Z960" s="41"/>
      <c r="AA960" s="41"/>
      <c r="AB960" s="41"/>
      <c r="AC960" s="41"/>
      <c r="AD960" s="41"/>
      <c r="AE960" s="41"/>
      <c r="AT960" s="20" t="s">
        <v>436</v>
      </c>
      <c r="AU960" s="20" t="s">
        <v>81</v>
      </c>
    </row>
    <row r="961" s="2" customFormat="1" ht="16.5" customHeight="1">
      <c r="A961" s="41"/>
      <c r="B961" s="42"/>
      <c r="C961" s="215" t="s">
        <v>1106</v>
      </c>
      <c r="D961" s="215" t="s">
        <v>157</v>
      </c>
      <c r="E961" s="216" t="s">
        <v>1107</v>
      </c>
      <c r="F961" s="217" t="s">
        <v>1108</v>
      </c>
      <c r="G961" s="218" t="s">
        <v>571</v>
      </c>
      <c r="H961" s="219">
        <v>24</v>
      </c>
      <c r="I961" s="220"/>
      <c r="J961" s="221">
        <f>ROUND(I961*H961,2)</f>
        <v>0</v>
      </c>
      <c r="K961" s="217" t="s">
        <v>19</v>
      </c>
      <c r="L961" s="47"/>
      <c r="M961" s="222" t="s">
        <v>19</v>
      </c>
      <c r="N961" s="223" t="s">
        <v>43</v>
      </c>
      <c r="O961" s="87"/>
      <c r="P961" s="224">
        <f>O961*H961</f>
        <v>0</v>
      </c>
      <c r="Q961" s="224">
        <v>0</v>
      </c>
      <c r="R961" s="224">
        <f>Q961*H961</f>
        <v>0</v>
      </c>
      <c r="S961" s="224">
        <v>0</v>
      </c>
      <c r="T961" s="225">
        <f>S961*H961</f>
        <v>0</v>
      </c>
      <c r="U961" s="41"/>
      <c r="V961" s="41"/>
      <c r="W961" s="41"/>
      <c r="X961" s="41"/>
      <c r="Y961" s="41"/>
      <c r="Z961" s="41"/>
      <c r="AA961" s="41"/>
      <c r="AB961" s="41"/>
      <c r="AC961" s="41"/>
      <c r="AD961" s="41"/>
      <c r="AE961" s="41"/>
      <c r="AR961" s="226" t="s">
        <v>288</v>
      </c>
      <c r="AT961" s="226" t="s">
        <v>157</v>
      </c>
      <c r="AU961" s="226" t="s">
        <v>81</v>
      </c>
      <c r="AY961" s="20" t="s">
        <v>154</v>
      </c>
      <c r="BE961" s="227">
        <f>IF(N961="základní",J961,0)</f>
        <v>0</v>
      </c>
      <c r="BF961" s="227">
        <f>IF(N961="snížená",J961,0)</f>
        <v>0</v>
      </c>
      <c r="BG961" s="227">
        <f>IF(N961="zákl. přenesená",J961,0)</f>
        <v>0</v>
      </c>
      <c r="BH961" s="227">
        <f>IF(N961="sníž. přenesená",J961,0)</f>
        <v>0</v>
      </c>
      <c r="BI961" s="227">
        <f>IF(N961="nulová",J961,0)</f>
        <v>0</v>
      </c>
      <c r="BJ961" s="20" t="s">
        <v>79</v>
      </c>
      <c r="BK961" s="227">
        <f>ROUND(I961*H961,2)</f>
        <v>0</v>
      </c>
      <c r="BL961" s="20" t="s">
        <v>288</v>
      </c>
      <c r="BM961" s="226" t="s">
        <v>1109</v>
      </c>
    </row>
    <row r="962" s="13" customFormat="1">
      <c r="A962" s="13"/>
      <c r="B962" s="233"/>
      <c r="C962" s="234"/>
      <c r="D962" s="235" t="s">
        <v>166</v>
      </c>
      <c r="E962" s="236" t="s">
        <v>19</v>
      </c>
      <c r="F962" s="237" t="s">
        <v>1055</v>
      </c>
      <c r="G962" s="234"/>
      <c r="H962" s="236" t="s">
        <v>19</v>
      </c>
      <c r="I962" s="238"/>
      <c r="J962" s="234"/>
      <c r="K962" s="234"/>
      <c r="L962" s="239"/>
      <c r="M962" s="240"/>
      <c r="N962" s="241"/>
      <c r="O962" s="241"/>
      <c r="P962" s="241"/>
      <c r="Q962" s="241"/>
      <c r="R962" s="241"/>
      <c r="S962" s="241"/>
      <c r="T962" s="242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43" t="s">
        <v>166</v>
      </c>
      <c r="AU962" s="243" t="s">
        <v>81</v>
      </c>
      <c r="AV962" s="13" t="s">
        <v>79</v>
      </c>
      <c r="AW962" s="13" t="s">
        <v>33</v>
      </c>
      <c r="AX962" s="13" t="s">
        <v>72</v>
      </c>
      <c r="AY962" s="243" t="s">
        <v>154</v>
      </c>
    </row>
    <row r="963" s="14" customFormat="1">
      <c r="A963" s="14"/>
      <c r="B963" s="244"/>
      <c r="C963" s="245"/>
      <c r="D963" s="235" t="s">
        <v>166</v>
      </c>
      <c r="E963" s="246" t="s">
        <v>19</v>
      </c>
      <c r="F963" s="247" t="s">
        <v>1110</v>
      </c>
      <c r="G963" s="245"/>
      <c r="H963" s="248">
        <v>24</v>
      </c>
      <c r="I963" s="249"/>
      <c r="J963" s="245"/>
      <c r="K963" s="245"/>
      <c r="L963" s="250"/>
      <c r="M963" s="251"/>
      <c r="N963" s="252"/>
      <c r="O963" s="252"/>
      <c r="P963" s="252"/>
      <c r="Q963" s="252"/>
      <c r="R963" s="252"/>
      <c r="S963" s="252"/>
      <c r="T963" s="253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4" t="s">
        <v>166</v>
      </c>
      <c r="AU963" s="254" t="s">
        <v>81</v>
      </c>
      <c r="AV963" s="14" t="s">
        <v>81</v>
      </c>
      <c r="AW963" s="14" t="s">
        <v>33</v>
      </c>
      <c r="AX963" s="14" t="s">
        <v>79</v>
      </c>
      <c r="AY963" s="254" t="s">
        <v>154</v>
      </c>
    </row>
    <row r="964" s="2" customFormat="1" ht="16.5" customHeight="1">
      <c r="A964" s="41"/>
      <c r="B964" s="42"/>
      <c r="C964" s="277" t="s">
        <v>1111</v>
      </c>
      <c r="D964" s="277" t="s">
        <v>432</v>
      </c>
      <c r="E964" s="278" t="s">
        <v>1112</v>
      </c>
      <c r="F964" s="279" t="s">
        <v>1113</v>
      </c>
      <c r="G964" s="280" t="s">
        <v>571</v>
      </c>
      <c r="H964" s="281">
        <v>24</v>
      </c>
      <c r="I964" s="282"/>
      <c r="J964" s="283">
        <f>ROUND(I964*H964,2)</f>
        <v>0</v>
      </c>
      <c r="K964" s="279" t="s">
        <v>19</v>
      </c>
      <c r="L964" s="284"/>
      <c r="M964" s="285" t="s">
        <v>19</v>
      </c>
      <c r="N964" s="286" t="s">
        <v>43</v>
      </c>
      <c r="O964" s="87"/>
      <c r="P964" s="224">
        <f>O964*H964</f>
        <v>0</v>
      </c>
      <c r="Q964" s="224">
        <v>0</v>
      </c>
      <c r="R964" s="224">
        <f>Q964*H964</f>
        <v>0</v>
      </c>
      <c r="S964" s="224">
        <v>0</v>
      </c>
      <c r="T964" s="225">
        <f>S964*H964</f>
        <v>0</v>
      </c>
      <c r="U964" s="41"/>
      <c r="V964" s="41"/>
      <c r="W964" s="41"/>
      <c r="X964" s="41"/>
      <c r="Y964" s="41"/>
      <c r="Z964" s="41"/>
      <c r="AA964" s="41"/>
      <c r="AB964" s="41"/>
      <c r="AC964" s="41"/>
      <c r="AD964" s="41"/>
      <c r="AE964" s="41"/>
      <c r="AR964" s="226" t="s">
        <v>451</v>
      </c>
      <c r="AT964" s="226" t="s">
        <v>432</v>
      </c>
      <c r="AU964" s="226" t="s">
        <v>81</v>
      </c>
      <c r="AY964" s="20" t="s">
        <v>154</v>
      </c>
      <c r="BE964" s="227">
        <f>IF(N964="základní",J964,0)</f>
        <v>0</v>
      </c>
      <c r="BF964" s="227">
        <f>IF(N964="snížená",J964,0)</f>
        <v>0</v>
      </c>
      <c r="BG964" s="227">
        <f>IF(N964="zákl. přenesená",J964,0)</f>
        <v>0</v>
      </c>
      <c r="BH964" s="227">
        <f>IF(N964="sníž. přenesená",J964,0)</f>
        <v>0</v>
      </c>
      <c r="BI964" s="227">
        <f>IF(N964="nulová",J964,0)</f>
        <v>0</v>
      </c>
      <c r="BJ964" s="20" t="s">
        <v>79</v>
      </c>
      <c r="BK964" s="227">
        <f>ROUND(I964*H964,2)</f>
        <v>0</v>
      </c>
      <c r="BL964" s="20" t="s">
        <v>288</v>
      </c>
      <c r="BM964" s="226" t="s">
        <v>1114</v>
      </c>
    </row>
    <row r="965" s="2" customFormat="1" ht="37.8" customHeight="1">
      <c r="A965" s="41"/>
      <c r="B965" s="42"/>
      <c r="C965" s="215" t="s">
        <v>1115</v>
      </c>
      <c r="D965" s="215" t="s">
        <v>157</v>
      </c>
      <c r="E965" s="216" t="s">
        <v>1116</v>
      </c>
      <c r="F965" s="217" t="s">
        <v>1117</v>
      </c>
      <c r="G965" s="218" t="s">
        <v>941</v>
      </c>
      <c r="H965" s="288"/>
      <c r="I965" s="220"/>
      <c r="J965" s="221">
        <f>ROUND(I965*H965,2)</f>
        <v>0</v>
      </c>
      <c r="K965" s="217" t="s">
        <v>161</v>
      </c>
      <c r="L965" s="47"/>
      <c r="M965" s="222" t="s">
        <v>19</v>
      </c>
      <c r="N965" s="223" t="s">
        <v>43</v>
      </c>
      <c r="O965" s="87"/>
      <c r="P965" s="224">
        <f>O965*H965</f>
        <v>0</v>
      </c>
      <c r="Q965" s="224">
        <v>0</v>
      </c>
      <c r="R965" s="224">
        <f>Q965*H965</f>
        <v>0</v>
      </c>
      <c r="S965" s="224">
        <v>0</v>
      </c>
      <c r="T965" s="225">
        <f>S965*H965</f>
        <v>0</v>
      </c>
      <c r="U965" s="41"/>
      <c r="V965" s="41"/>
      <c r="W965" s="41"/>
      <c r="X965" s="41"/>
      <c r="Y965" s="41"/>
      <c r="Z965" s="41"/>
      <c r="AA965" s="41"/>
      <c r="AB965" s="41"/>
      <c r="AC965" s="41"/>
      <c r="AD965" s="41"/>
      <c r="AE965" s="41"/>
      <c r="AR965" s="226" t="s">
        <v>288</v>
      </c>
      <c r="AT965" s="226" t="s">
        <v>157</v>
      </c>
      <c r="AU965" s="226" t="s">
        <v>81</v>
      </c>
      <c r="AY965" s="20" t="s">
        <v>154</v>
      </c>
      <c r="BE965" s="227">
        <f>IF(N965="základní",J965,0)</f>
        <v>0</v>
      </c>
      <c r="BF965" s="227">
        <f>IF(N965="snížená",J965,0)</f>
        <v>0</v>
      </c>
      <c r="BG965" s="227">
        <f>IF(N965="zákl. přenesená",J965,0)</f>
        <v>0</v>
      </c>
      <c r="BH965" s="227">
        <f>IF(N965="sníž. přenesená",J965,0)</f>
        <v>0</v>
      </c>
      <c r="BI965" s="227">
        <f>IF(N965="nulová",J965,0)</f>
        <v>0</v>
      </c>
      <c r="BJ965" s="20" t="s">
        <v>79</v>
      </c>
      <c r="BK965" s="227">
        <f>ROUND(I965*H965,2)</f>
        <v>0</v>
      </c>
      <c r="BL965" s="20" t="s">
        <v>288</v>
      </c>
      <c r="BM965" s="226" t="s">
        <v>1118</v>
      </c>
    </row>
    <row r="966" s="2" customFormat="1">
      <c r="A966" s="41"/>
      <c r="B966" s="42"/>
      <c r="C966" s="43"/>
      <c r="D966" s="228" t="s">
        <v>164</v>
      </c>
      <c r="E966" s="43"/>
      <c r="F966" s="229" t="s">
        <v>1119</v>
      </c>
      <c r="G966" s="43"/>
      <c r="H966" s="43"/>
      <c r="I966" s="230"/>
      <c r="J966" s="43"/>
      <c r="K966" s="43"/>
      <c r="L966" s="47"/>
      <c r="M966" s="231"/>
      <c r="N966" s="232"/>
      <c r="O966" s="87"/>
      <c r="P966" s="87"/>
      <c r="Q966" s="87"/>
      <c r="R966" s="87"/>
      <c r="S966" s="87"/>
      <c r="T966" s="88"/>
      <c r="U966" s="41"/>
      <c r="V966" s="41"/>
      <c r="W966" s="41"/>
      <c r="X966" s="41"/>
      <c r="Y966" s="41"/>
      <c r="Z966" s="41"/>
      <c r="AA966" s="41"/>
      <c r="AB966" s="41"/>
      <c r="AC966" s="41"/>
      <c r="AD966" s="41"/>
      <c r="AE966" s="41"/>
      <c r="AT966" s="20" t="s">
        <v>164</v>
      </c>
      <c r="AU966" s="20" t="s">
        <v>81</v>
      </c>
    </row>
    <row r="967" s="12" customFormat="1" ht="22.8" customHeight="1">
      <c r="A967" s="12"/>
      <c r="B967" s="199"/>
      <c r="C967" s="200"/>
      <c r="D967" s="201" t="s">
        <v>71</v>
      </c>
      <c r="E967" s="213" t="s">
        <v>1120</v>
      </c>
      <c r="F967" s="213" t="s">
        <v>1121</v>
      </c>
      <c r="G967" s="200"/>
      <c r="H967" s="200"/>
      <c r="I967" s="203"/>
      <c r="J967" s="214">
        <f>BK967</f>
        <v>0</v>
      </c>
      <c r="K967" s="200"/>
      <c r="L967" s="205"/>
      <c r="M967" s="206"/>
      <c r="N967" s="207"/>
      <c r="O967" s="207"/>
      <c r="P967" s="208">
        <f>SUM(P968:P1046)</f>
        <v>0</v>
      </c>
      <c r="Q967" s="207"/>
      <c r="R967" s="208">
        <f>SUM(R968:R1046)</f>
        <v>0.4987700000000001</v>
      </c>
      <c r="S967" s="207"/>
      <c r="T967" s="209">
        <f>SUM(T968:T1046)</f>
        <v>1.3732944</v>
      </c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R967" s="210" t="s">
        <v>81</v>
      </c>
      <c r="AT967" s="211" t="s">
        <v>71</v>
      </c>
      <c r="AU967" s="211" t="s">
        <v>79</v>
      </c>
      <c r="AY967" s="210" t="s">
        <v>154</v>
      </c>
      <c r="BK967" s="212">
        <f>SUM(BK968:BK1046)</f>
        <v>0</v>
      </c>
    </row>
    <row r="968" s="2" customFormat="1" ht="16.5" customHeight="1">
      <c r="A968" s="41"/>
      <c r="B968" s="42"/>
      <c r="C968" s="215" t="s">
        <v>1122</v>
      </c>
      <c r="D968" s="215" t="s">
        <v>157</v>
      </c>
      <c r="E968" s="216" t="s">
        <v>1123</v>
      </c>
      <c r="F968" s="217" t="s">
        <v>1124</v>
      </c>
      <c r="G968" s="218" t="s">
        <v>566</v>
      </c>
      <c r="H968" s="219">
        <v>200</v>
      </c>
      <c r="I968" s="220"/>
      <c r="J968" s="221">
        <f>ROUND(I968*H968,2)</f>
        <v>0</v>
      </c>
      <c r="K968" s="217" t="s">
        <v>19</v>
      </c>
      <c r="L968" s="47"/>
      <c r="M968" s="222" t="s">
        <v>19</v>
      </c>
      <c r="N968" s="223" t="s">
        <v>43</v>
      </c>
      <c r="O968" s="87"/>
      <c r="P968" s="224">
        <f>O968*H968</f>
        <v>0</v>
      </c>
      <c r="Q968" s="224">
        <v>0</v>
      </c>
      <c r="R968" s="224">
        <f>Q968*H968</f>
        <v>0</v>
      </c>
      <c r="S968" s="224">
        <v>0</v>
      </c>
      <c r="T968" s="225">
        <f>S968*H968</f>
        <v>0</v>
      </c>
      <c r="U968" s="41"/>
      <c r="V968" s="41"/>
      <c r="W968" s="41"/>
      <c r="X968" s="41"/>
      <c r="Y968" s="41"/>
      <c r="Z968" s="41"/>
      <c r="AA968" s="41"/>
      <c r="AB968" s="41"/>
      <c r="AC968" s="41"/>
      <c r="AD968" s="41"/>
      <c r="AE968" s="41"/>
      <c r="AR968" s="226" t="s">
        <v>288</v>
      </c>
      <c r="AT968" s="226" t="s">
        <v>157</v>
      </c>
      <c r="AU968" s="226" t="s">
        <v>81</v>
      </c>
      <c r="AY968" s="20" t="s">
        <v>154</v>
      </c>
      <c r="BE968" s="227">
        <f>IF(N968="základní",J968,0)</f>
        <v>0</v>
      </c>
      <c r="BF968" s="227">
        <f>IF(N968="snížená",J968,0)</f>
        <v>0</v>
      </c>
      <c r="BG968" s="227">
        <f>IF(N968="zákl. přenesená",J968,0)</f>
        <v>0</v>
      </c>
      <c r="BH968" s="227">
        <f>IF(N968="sníž. přenesená",J968,0)</f>
        <v>0</v>
      </c>
      <c r="BI968" s="227">
        <f>IF(N968="nulová",J968,0)</f>
        <v>0</v>
      </c>
      <c r="BJ968" s="20" t="s">
        <v>79</v>
      </c>
      <c r="BK968" s="227">
        <f>ROUND(I968*H968,2)</f>
        <v>0</v>
      </c>
      <c r="BL968" s="20" t="s">
        <v>288</v>
      </c>
      <c r="BM968" s="226" t="s">
        <v>1125</v>
      </c>
    </row>
    <row r="969" s="13" customFormat="1">
      <c r="A969" s="13"/>
      <c r="B969" s="233"/>
      <c r="C969" s="234"/>
      <c r="D969" s="235" t="s">
        <v>166</v>
      </c>
      <c r="E969" s="236" t="s">
        <v>19</v>
      </c>
      <c r="F969" s="237" t="s">
        <v>1126</v>
      </c>
      <c r="G969" s="234"/>
      <c r="H969" s="236" t="s">
        <v>19</v>
      </c>
      <c r="I969" s="238"/>
      <c r="J969" s="234"/>
      <c r="K969" s="234"/>
      <c r="L969" s="239"/>
      <c r="M969" s="240"/>
      <c r="N969" s="241"/>
      <c r="O969" s="241"/>
      <c r="P969" s="241"/>
      <c r="Q969" s="241"/>
      <c r="R969" s="241"/>
      <c r="S969" s="241"/>
      <c r="T969" s="242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43" t="s">
        <v>166</v>
      </c>
      <c r="AU969" s="243" t="s">
        <v>81</v>
      </c>
      <c r="AV969" s="13" t="s">
        <v>79</v>
      </c>
      <c r="AW969" s="13" t="s">
        <v>33</v>
      </c>
      <c r="AX969" s="13" t="s">
        <v>72</v>
      </c>
      <c r="AY969" s="243" t="s">
        <v>154</v>
      </c>
    </row>
    <row r="970" s="14" customFormat="1">
      <c r="A970" s="14"/>
      <c r="B970" s="244"/>
      <c r="C970" s="245"/>
      <c r="D970" s="235" t="s">
        <v>166</v>
      </c>
      <c r="E970" s="246" t="s">
        <v>19</v>
      </c>
      <c r="F970" s="247" t="s">
        <v>1127</v>
      </c>
      <c r="G970" s="245"/>
      <c r="H970" s="248">
        <v>200</v>
      </c>
      <c r="I970" s="249"/>
      <c r="J970" s="245"/>
      <c r="K970" s="245"/>
      <c r="L970" s="250"/>
      <c r="M970" s="251"/>
      <c r="N970" s="252"/>
      <c r="O970" s="252"/>
      <c r="P970" s="252"/>
      <c r="Q970" s="252"/>
      <c r="R970" s="252"/>
      <c r="S970" s="252"/>
      <c r="T970" s="253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4" t="s">
        <v>166</v>
      </c>
      <c r="AU970" s="254" t="s">
        <v>81</v>
      </c>
      <c r="AV970" s="14" t="s">
        <v>81</v>
      </c>
      <c r="AW970" s="14" t="s">
        <v>33</v>
      </c>
      <c r="AX970" s="14" t="s">
        <v>79</v>
      </c>
      <c r="AY970" s="254" t="s">
        <v>154</v>
      </c>
    </row>
    <row r="971" s="2" customFormat="1" ht="16.5" customHeight="1">
      <c r="A971" s="41"/>
      <c r="B971" s="42"/>
      <c r="C971" s="215" t="s">
        <v>1128</v>
      </c>
      <c r="D971" s="215" t="s">
        <v>157</v>
      </c>
      <c r="E971" s="216" t="s">
        <v>1129</v>
      </c>
      <c r="F971" s="217" t="s">
        <v>1130</v>
      </c>
      <c r="G971" s="218" t="s">
        <v>160</v>
      </c>
      <c r="H971" s="219">
        <v>29.399999999999999</v>
      </c>
      <c r="I971" s="220"/>
      <c r="J971" s="221">
        <f>ROUND(I971*H971,2)</f>
        <v>0</v>
      </c>
      <c r="K971" s="217" t="s">
        <v>161</v>
      </c>
      <c r="L971" s="47"/>
      <c r="M971" s="222" t="s">
        <v>19</v>
      </c>
      <c r="N971" s="223" t="s">
        <v>43</v>
      </c>
      <c r="O971" s="87"/>
      <c r="P971" s="224">
        <f>O971*H971</f>
        <v>0</v>
      </c>
      <c r="Q971" s="224">
        <v>0</v>
      </c>
      <c r="R971" s="224">
        <f>Q971*H971</f>
        <v>0</v>
      </c>
      <c r="S971" s="224">
        <v>0.024649999999999998</v>
      </c>
      <c r="T971" s="225">
        <f>S971*H971</f>
        <v>0.72470999999999997</v>
      </c>
      <c r="U971" s="41"/>
      <c r="V971" s="41"/>
      <c r="W971" s="41"/>
      <c r="X971" s="41"/>
      <c r="Y971" s="41"/>
      <c r="Z971" s="41"/>
      <c r="AA971" s="41"/>
      <c r="AB971" s="41"/>
      <c r="AC971" s="41"/>
      <c r="AD971" s="41"/>
      <c r="AE971" s="41"/>
      <c r="AR971" s="226" t="s">
        <v>288</v>
      </c>
      <c r="AT971" s="226" t="s">
        <v>157</v>
      </c>
      <c r="AU971" s="226" t="s">
        <v>81</v>
      </c>
      <c r="AY971" s="20" t="s">
        <v>154</v>
      </c>
      <c r="BE971" s="227">
        <f>IF(N971="základní",J971,0)</f>
        <v>0</v>
      </c>
      <c r="BF971" s="227">
        <f>IF(N971="snížená",J971,0)</f>
        <v>0</v>
      </c>
      <c r="BG971" s="227">
        <f>IF(N971="zákl. přenesená",J971,0)</f>
        <v>0</v>
      </c>
      <c r="BH971" s="227">
        <f>IF(N971="sníž. přenesená",J971,0)</f>
        <v>0</v>
      </c>
      <c r="BI971" s="227">
        <f>IF(N971="nulová",J971,0)</f>
        <v>0</v>
      </c>
      <c r="BJ971" s="20" t="s">
        <v>79</v>
      </c>
      <c r="BK971" s="227">
        <f>ROUND(I971*H971,2)</f>
        <v>0</v>
      </c>
      <c r="BL971" s="20" t="s">
        <v>288</v>
      </c>
      <c r="BM971" s="226" t="s">
        <v>1131</v>
      </c>
    </row>
    <row r="972" s="2" customFormat="1">
      <c r="A972" s="41"/>
      <c r="B972" s="42"/>
      <c r="C972" s="43"/>
      <c r="D972" s="228" t="s">
        <v>164</v>
      </c>
      <c r="E972" s="43"/>
      <c r="F972" s="229" t="s">
        <v>1132</v>
      </c>
      <c r="G972" s="43"/>
      <c r="H972" s="43"/>
      <c r="I972" s="230"/>
      <c r="J972" s="43"/>
      <c r="K972" s="43"/>
      <c r="L972" s="47"/>
      <c r="M972" s="231"/>
      <c r="N972" s="232"/>
      <c r="O972" s="87"/>
      <c r="P972" s="87"/>
      <c r="Q972" s="87"/>
      <c r="R972" s="87"/>
      <c r="S972" s="87"/>
      <c r="T972" s="88"/>
      <c r="U972" s="41"/>
      <c r="V972" s="41"/>
      <c r="W972" s="41"/>
      <c r="X972" s="41"/>
      <c r="Y972" s="41"/>
      <c r="Z972" s="41"/>
      <c r="AA972" s="41"/>
      <c r="AB972" s="41"/>
      <c r="AC972" s="41"/>
      <c r="AD972" s="41"/>
      <c r="AE972" s="41"/>
      <c r="AT972" s="20" t="s">
        <v>164</v>
      </c>
      <c r="AU972" s="20" t="s">
        <v>81</v>
      </c>
    </row>
    <row r="973" s="13" customFormat="1">
      <c r="A973" s="13"/>
      <c r="B973" s="233"/>
      <c r="C973" s="234"/>
      <c r="D973" s="235" t="s">
        <v>166</v>
      </c>
      <c r="E973" s="236" t="s">
        <v>19</v>
      </c>
      <c r="F973" s="237" t="s">
        <v>1133</v>
      </c>
      <c r="G973" s="234"/>
      <c r="H973" s="236" t="s">
        <v>19</v>
      </c>
      <c r="I973" s="238"/>
      <c r="J973" s="234"/>
      <c r="K973" s="234"/>
      <c r="L973" s="239"/>
      <c r="M973" s="240"/>
      <c r="N973" s="241"/>
      <c r="O973" s="241"/>
      <c r="P973" s="241"/>
      <c r="Q973" s="241"/>
      <c r="R973" s="241"/>
      <c r="S973" s="241"/>
      <c r="T973" s="242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43" t="s">
        <v>166</v>
      </c>
      <c r="AU973" s="243" t="s">
        <v>81</v>
      </c>
      <c r="AV973" s="13" t="s">
        <v>79</v>
      </c>
      <c r="AW973" s="13" t="s">
        <v>33</v>
      </c>
      <c r="AX973" s="13" t="s">
        <v>72</v>
      </c>
      <c r="AY973" s="243" t="s">
        <v>154</v>
      </c>
    </row>
    <row r="974" s="14" customFormat="1">
      <c r="A974" s="14"/>
      <c r="B974" s="244"/>
      <c r="C974" s="245"/>
      <c r="D974" s="235" t="s">
        <v>166</v>
      </c>
      <c r="E974" s="246" t="s">
        <v>19</v>
      </c>
      <c r="F974" s="247" t="s">
        <v>1134</v>
      </c>
      <c r="G974" s="245"/>
      <c r="H974" s="248">
        <v>29.399999999999999</v>
      </c>
      <c r="I974" s="249"/>
      <c r="J974" s="245"/>
      <c r="K974" s="245"/>
      <c r="L974" s="250"/>
      <c r="M974" s="251"/>
      <c r="N974" s="252"/>
      <c r="O974" s="252"/>
      <c r="P974" s="252"/>
      <c r="Q974" s="252"/>
      <c r="R974" s="252"/>
      <c r="S974" s="252"/>
      <c r="T974" s="253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54" t="s">
        <v>166</v>
      </c>
      <c r="AU974" s="254" t="s">
        <v>81</v>
      </c>
      <c r="AV974" s="14" t="s">
        <v>81</v>
      </c>
      <c r="AW974" s="14" t="s">
        <v>33</v>
      </c>
      <c r="AX974" s="14" t="s">
        <v>79</v>
      </c>
      <c r="AY974" s="254" t="s">
        <v>154</v>
      </c>
    </row>
    <row r="975" s="2" customFormat="1" ht="16.5" customHeight="1">
      <c r="A975" s="41"/>
      <c r="B975" s="42"/>
      <c r="C975" s="215" t="s">
        <v>1135</v>
      </c>
      <c r="D975" s="215" t="s">
        <v>157</v>
      </c>
      <c r="E975" s="216" t="s">
        <v>1136</v>
      </c>
      <c r="F975" s="217" t="s">
        <v>1137</v>
      </c>
      <c r="G975" s="218" t="s">
        <v>160</v>
      </c>
      <c r="H975" s="219">
        <v>21.780000000000001</v>
      </c>
      <c r="I975" s="220"/>
      <c r="J975" s="221">
        <f>ROUND(I975*H975,2)</f>
        <v>0</v>
      </c>
      <c r="K975" s="217" t="s">
        <v>161</v>
      </c>
      <c r="L975" s="47"/>
      <c r="M975" s="222" t="s">
        <v>19</v>
      </c>
      <c r="N975" s="223" t="s">
        <v>43</v>
      </c>
      <c r="O975" s="87"/>
      <c r="P975" s="224">
        <f>O975*H975</f>
        <v>0</v>
      </c>
      <c r="Q975" s="224">
        <v>0</v>
      </c>
      <c r="R975" s="224">
        <f>Q975*H975</f>
        <v>0</v>
      </c>
      <c r="S975" s="224">
        <v>0.01098</v>
      </c>
      <c r="T975" s="225">
        <f>S975*H975</f>
        <v>0.23914440000000001</v>
      </c>
      <c r="U975" s="41"/>
      <c r="V975" s="41"/>
      <c r="W975" s="41"/>
      <c r="X975" s="41"/>
      <c r="Y975" s="41"/>
      <c r="Z975" s="41"/>
      <c r="AA975" s="41"/>
      <c r="AB975" s="41"/>
      <c r="AC975" s="41"/>
      <c r="AD975" s="41"/>
      <c r="AE975" s="41"/>
      <c r="AR975" s="226" t="s">
        <v>288</v>
      </c>
      <c r="AT975" s="226" t="s">
        <v>157</v>
      </c>
      <c r="AU975" s="226" t="s">
        <v>81</v>
      </c>
      <c r="AY975" s="20" t="s">
        <v>154</v>
      </c>
      <c r="BE975" s="227">
        <f>IF(N975="základní",J975,0)</f>
        <v>0</v>
      </c>
      <c r="BF975" s="227">
        <f>IF(N975="snížená",J975,0)</f>
        <v>0</v>
      </c>
      <c r="BG975" s="227">
        <f>IF(N975="zákl. přenesená",J975,0)</f>
        <v>0</v>
      </c>
      <c r="BH975" s="227">
        <f>IF(N975="sníž. přenesená",J975,0)</f>
        <v>0</v>
      </c>
      <c r="BI975" s="227">
        <f>IF(N975="nulová",J975,0)</f>
        <v>0</v>
      </c>
      <c r="BJ975" s="20" t="s">
        <v>79</v>
      </c>
      <c r="BK975" s="227">
        <f>ROUND(I975*H975,2)</f>
        <v>0</v>
      </c>
      <c r="BL975" s="20" t="s">
        <v>288</v>
      </c>
      <c r="BM975" s="226" t="s">
        <v>1138</v>
      </c>
    </row>
    <row r="976" s="2" customFormat="1">
      <c r="A976" s="41"/>
      <c r="B976" s="42"/>
      <c r="C976" s="43"/>
      <c r="D976" s="228" t="s">
        <v>164</v>
      </c>
      <c r="E976" s="43"/>
      <c r="F976" s="229" t="s">
        <v>1139</v>
      </c>
      <c r="G976" s="43"/>
      <c r="H976" s="43"/>
      <c r="I976" s="230"/>
      <c r="J976" s="43"/>
      <c r="K976" s="43"/>
      <c r="L976" s="47"/>
      <c r="M976" s="231"/>
      <c r="N976" s="232"/>
      <c r="O976" s="87"/>
      <c r="P976" s="87"/>
      <c r="Q976" s="87"/>
      <c r="R976" s="87"/>
      <c r="S976" s="87"/>
      <c r="T976" s="88"/>
      <c r="U976" s="41"/>
      <c r="V976" s="41"/>
      <c r="W976" s="41"/>
      <c r="X976" s="41"/>
      <c r="Y976" s="41"/>
      <c r="Z976" s="41"/>
      <c r="AA976" s="41"/>
      <c r="AB976" s="41"/>
      <c r="AC976" s="41"/>
      <c r="AD976" s="41"/>
      <c r="AE976" s="41"/>
      <c r="AT976" s="20" t="s">
        <v>164</v>
      </c>
      <c r="AU976" s="20" t="s">
        <v>81</v>
      </c>
    </row>
    <row r="977" s="13" customFormat="1">
      <c r="A977" s="13"/>
      <c r="B977" s="233"/>
      <c r="C977" s="234"/>
      <c r="D977" s="235" t="s">
        <v>166</v>
      </c>
      <c r="E977" s="236" t="s">
        <v>19</v>
      </c>
      <c r="F977" s="237" t="s">
        <v>779</v>
      </c>
      <c r="G977" s="234"/>
      <c r="H977" s="236" t="s">
        <v>19</v>
      </c>
      <c r="I977" s="238"/>
      <c r="J977" s="234"/>
      <c r="K977" s="234"/>
      <c r="L977" s="239"/>
      <c r="M977" s="240"/>
      <c r="N977" s="241"/>
      <c r="O977" s="241"/>
      <c r="P977" s="241"/>
      <c r="Q977" s="241"/>
      <c r="R977" s="241"/>
      <c r="S977" s="241"/>
      <c r="T977" s="242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3" t="s">
        <v>166</v>
      </c>
      <c r="AU977" s="243" t="s">
        <v>81</v>
      </c>
      <c r="AV977" s="13" t="s">
        <v>79</v>
      </c>
      <c r="AW977" s="13" t="s">
        <v>33</v>
      </c>
      <c r="AX977" s="13" t="s">
        <v>72</v>
      </c>
      <c r="AY977" s="243" t="s">
        <v>154</v>
      </c>
    </row>
    <row r="978" s="14" customFormat="1">
      <c r="A978" s="14"/>
      <c r="B978" s="244"/>
      <c r="C978" s="245"/>
      <c r="D978" s="235" t="s">
        <v>166</v>
      </c>
      <c r="E978" s="246" t="s">
        <v>19</v>
      </c>
      <c r="F978" s="247" t="s">
        <v>1140</v>
      </c>
      <c r="G978" s="245"/>
      <c r="H978" s="248">
        <v>8.4700000000000006</v>
      </c>
      <c r="I978" s="249"/>
      <c r="J978" s="245"/>
      <c r="K978" s="245"/>
      <c r="L978" s="250"/>
      <c r="M978" s="251"/>
      <c r="N978" s="252"/>
      <c r="O978" s="252"/>
      <c r="P978" s="252"/>
      <c r="Q978" s="252"/>
      <c r="R978" s="252"/>
      <c r="S978" s="252"/>
      <c r="T978" s="253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4" t="s">
        <v>166</v>
      </c>
      <c r="AU978" s="254" t="s">
        <v>81</v>
      </c>
      <c r="AV978" s="14" t="s">
        <v>81</v>
      </c>
      <c r="AW978" s="14" t="s">
        <v>33</v>
      </c>
      <c r="AX978" s="14" t="s">
        <v>72</v>
      </c>
      <c r="AY978" s="254" t="s">
        <v>154</v>
      </c>
    </row>
    <row r="979" s="13" customFormat="1">
      <c r="A979" s="13"/>
      <c r="B979" s="233"/>
      <c r="C979" s="234"/>
      <c r="D979" s="235" t="s">
        <v>166</v>
      </c>
      <c r="E979" s="236" t="s">
        <v>19</v>
      </c>
      <c r="F979" s="237" t="s">
        <v>781</v>
      </c>
      <c r="G979" s="234"/>
      <c r="H979" s="236" t="s">
        <v>19</v>
      </c>
      <c r="I979" s="238"/>
      <c r="J979" s="234"/>
      <c r="K979" s="234"/>
      <c r="L979" s="239"/>
      <c r="M979" s="240"/>
      <c r="N979" s="241"/>
      <c r="O979" s="241"/>
      <c r="P979" s="241"/>
      <c r="Q979" s="241"/>
      <c r="R979" s="241"/>
      <c r="S979" s="241"/>
      <c r="T979" s="242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43" t="s">
        <v>166</v>
      </c>
      <c r="AU979" s="243" t="s">
        <v>81</v>
      </c>
      <c r="AV979" s="13" t="s">
        <v>79</v>
      </c>
      <c r="AW979" s="13" t="s">
        <v>33</v>
      </c>
      <c r="AX979" s="13" t="s">
        <v>72</v>
      </c>
      <c r="AY979" s="243" t="s">
        <v>154</v>
      </c>
    </row>
    <row r="980" s="14" customFormat="1">
      <c r="A980" s="14"/>
      <c r="B980" s="244"/>
      <c r="C980" s="245"/>
      <c r="D980" s="235" t="s">
        <v>166</v>
      </c>
      <c r="E980" s="246" t="s">
        <v>19</v>
      </c>
      <c r="F980" s="247" t="s">
        <v>1141</v>
      </c>
      <c r="G980" s="245"/>
      <c r="H980" s="248">
        <v>15.289999999999999</v>
      </c>
      <c r="I980" s="249"/>
      <c r="J980" s="245"/>
      <c r="K980" s="245"/>
      <c r="L980" s="250"/>
      <c r="M980" s="251"/>
      <c r="N980" s="252"/>
      <c r="O980" s="252"/>
      <c r="P980" s="252"/>
      <c r="Q980" s="252"/>
      <c r="R980" s="252"/>
      <c r="S980" s="252"/>
      <c r="T980" s="253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54" t="s">
        <v>166</v>
      </c>
      <c r="AU980" s="254" t="s">
        <v>81</v>
      </c>
      <c r="AV980" s="14" t="s">
        <v>81</v>
      </c>
      <c r="AW980" s="14" t="s">
        <v>33</v>
      </c>
      <c r="AX980" s="14" t="s">
        <v>72</v>
      </c>
      <c r="AY980" s="254" t="s">
        <v>154</v>
      </c>
    </row>
    <row r="981" s="14" customFormat="1">
      <c r="A981" s="14"/>
      <c r="B981" s="244"/>
      <c r="C981" s="245"/>
      <c r="D981" s="235" t="s">
        <v>166</v>
      </c>
      <c r="E981" s="246" t="s">
        <v>19</v>
      </c>
      <c r="F981" s="247" t="s">
        <v>1142</v>
      </c>
      <c r="G981" s="245"/>
      <c r="H981" s="248">
        <v>-1.98</v>
      </c>
      <c r="I981" s="249"/>
      <c r="J981" s="245"/>
      <c r="K981" s="245"/>
      <c r="L981" s="250"/>
      <c r="M981" s="251"/>
      <c r="N981" s="252"/>
      <c r="O981" s="252"/>
      <c r="P981" s="252"/>
      <c r="Q981" s="252"/>
      <c r="R981" s="252"/>
      <c r="S981" s="252"/>
      <c r="T981" s="253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4" t="s">
        <v>166</v>
      </c>
      <c r="AU981" s="254" t="s">
        <v>81</v>
      </c>
      <c r="AV981" s="14" t="s">
        <v>81</v>
      </c>
      <c r="AW981" s="14" t="s">
        <v>33</v>
      </c>
      <c r="AX981" s="14" t="s">
        <v>72</v>
      </c>
      <c r="AY981" s="254" t="s">
        <v>154</v>
      </c>
    </row>
    <row r="982" s="15" customFormat="1">
      <c r="A982" s="15"/>
      <c r="B982" s="255"/>
      <c r="C982" s="256"/>
      <c r="D982" s="235" t="s">
        <v>166</v>
      </c>
      <c r="E982" s="257" t="s">
        <v>19</v>
      </c>
      <c r="F982" s="258" t="s">
        <v>181</v>
      </c>
      <c r="G982" s="256"/>
      <c r="H982" s="259">
        <v>21.780000000000001</v>
      </c>
      <c r="I982" s="260"/>
      <c r="J982" s="256"/>
      <c r="K982" s="256"/>
      <c r="L982" s="261"/>
      <c r="M982" s="262"/>
      <c r="N982" s="263"/>
      <c r="O982" s="263"/>
      <c r="P982" s="263"/>
      <c r="Q982" s="263"/>
      <c r="R982" s="263"/>
      <c r="S982" s="263"/>
      <c r="T982" s="264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T982" s="265" t="s">
        <v>166</v>
      </c>
      <c r="AU982" s="265" t="s">
        <v>81</v>
      </c>
      <c r="AV982" s="15" t="s">
        <v>162</v>
      </c>
      <c r="AW982" s="15" t="s">
        <v>33</v>
      </c>
      <c r="AX982" s="15" t="s">
        <v>79</v>
      </c>
      <c r="AY982" s="265" t="s">
        <v>154</v>
      </c>
    </row>
    <row r="983" s="2" customFormat="1" ht="16.5" customHeight="1">
      <c r="A983" s="41"/>
      <c r="B983" s="42"/>
      <c r="C983" s="215" t="s">
        <v>1143</v>
      </c>
      <c r="D983" s="215" t="s">
        <v>157</v>
      </c>
      <c r="E983" s="216" t="s">
        <v>1144</v>
      </c>
      <c r="F983" s="217" t="s">
        <v>1145</v>
      </c>
      <c r="G983" s="218" t="s">
        <v>160</v>
      </c>
      <c r="H983" s="219">
        <v>51.18</v>
      </c>
      <c r="I983" s="220"/>
      <c r="J983" s="221">
        <f>ROUND(I983*H983,2)</f>
        <v>0</v>
      </c>
      <c r="K983" s="217" t="s">
        <v>161</v>
      </c>
      <c r="L983" s="47"/>
      <c r="M983" s="222" t="s">
        <v>19</v>
      </c>
      <c r="N983" s="223" t="s">
        <v>43</v>
      </c>
      <c r="O983" s="87"/>
      <c r="P983" s="224">
        <f>O983*H983</f>
        <v>0</v>
      </c>
      <c r="Q983" s="224">
        <v>0</v>
      </c>
      <c r="R983" s="224">
        <f>Q983*H983</f>
        <v>0</v>
      </c>
      <c r="S983" s="224">
        <v>0.0080000000000000002</v>
      </c>
      <c r="T983" s="225">
        <f>S983*H983</f>
        <v>0.40944000000000003</v>
      </c>
      <c r="U983" s="41"/>
      <c r="V983" s="41"/>
      <c r="W983" s="41"/>
      <c r="X983" s="41"/>
      <c r="Y983" s="41"/>
      <c r="Z983" s="41"/>
      <c r="AA983" s="41"/>
      <c r="AB983" s="41"/>
      <c r="AC983" s="41"/>
      <c r="AD983" s="41"/>
      <c r="AE983" s="41"/>
      <c r="AR983" s="226" t="s">
        <v>288</v>
      </c>
      <c r="AT983" s="226" t="s">
        <v>157</v>
      </c>
      <c r="AU983" s="226" t="s">
        <v>81</v>
      </c>
      <c r="AY983" s="20" t="s">
        <v>154</v>
      </c>
      <c r="BE983" s="227">
        <f>IF(N983="základní",J983,0)</f>
        <v>0</v>
      </c>
      <c r="BF983" s="227">
        <f>IF(N983="snížená",J983,0)</f>
        <v>0</v>
      </c>
      <c r="BG983" s="227">
        <f>IF(N983="zákl. přenesená",J983,0)</f>
        <v>0</v>
      </c>
      <c r="BH983" s="227">
        <f>IF(N983="sníž. přenesená",J983,0)</f>
        <v>0</v>
      </c>
      <c r="BI983" s="227">
        <f>IF(N983="nulová",J983,0)</f>
        <v>0</v>
      </c>
      <c r="BJ983" s="20" t="s">
        <v>79</v>
      </c>
      <c r="BK983" s="227">
        <f>ROUND(I983*H983,2)</f>
        <v>0</v>
      </c>
      <c r="BL983" s="20" t="s">
        <v>288</v>
      </c>
      <c r="BM983" s="226" t="s">
        <v>1146</v>
      </c>
    </row>
    <row r="984" s="2" customFormat="1">
      <c r="A984" s="41"/>
      <c r="B984" s="42"/>
      <c r="C984" s="43"/>
      <c r="D984" s="228" t="s">
        <v>164</v>
      </c>
      <c r="E984" s="43"/>
      <c r="F984" s="229" t="s">
        <v>1147</v>
      </c>
      <c r="G984" s="43"/>
      <c r="H984" s="43"/>
      <c r="I984" s="230"/>
      <c r="J984" s="43"/>
      <c r="K984" s="43"/>
      <c r="L984" s="47"/>
      <c r="M984" s="231"/>
      <c r="N984" s="232"/>
      <c r="O984" s="87"/>
      <c r="P984" s="87"/>
      <c r="Q984" s="87"/>
      <c r="R984" s="87"/>
      <c r="S984" s="87"/>
      <c r="T984" s="88"/>
      <c r="U984" s="41"/>
      <c r="V984" s="41"/>
      <c r="W984" s="41"/>
      <c r="X984" s="41"/>
      <c r="Y984" s="41"/>
      <c r="Z984" s="41"/>
      <c r="AA984" s="41"/>
      <c r="AB984" s="41"/>
      <c r="AC984" s="41"/>
      <c r="AD984" s="41"/>
      <c r="AE984" s="41"/>
      <c r="AT984" s="20" t="s">
        <v>164</v>
      </c>
      <c r="AU984" s="20" t="s">
        <v>81</v>
      </c>
    </row>
    <row r="985" s="14" customFormat="1">
      <c r="A985" s="14"/>
      <c r="B985" s="244"/>
      <c r="C985" s="245"/>
      <c r="D985" s="235" t="s">
        <v>166</v>
      </c>
      <c r="E985" s="246" t="s">
        <v>19</v>
      </c>
      <c r="F985" s="247" t="s">
        <v>1148</v>
      </c>
      <c r="G985" s="245"/>
      <c r="H985" s="248">
        <v>51.18</v>
      </c>
      <c r="I985" s="249"/>
      <c r="J985" s="245"/>
      <c r="K985" s="245"/>
      <c r="L985" s="250"/>
      <c r="M985" s="251"/>
      <c r="N985" s="252"/>
      <c r="O985" s="252"/>
      <c r="P985" s="252"/>
      <c r="Q985" s="252"/>
      <c r="R985" s="252"/>
      <c r="S985" s="252"/>
      <c r="T985" s="253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4" t="s">
        <v>166</v>
      </c>
      <c r="AU985" s="254" t="s">
        <v>81</v>
      </c>
      <c r="AV985" s="14" t="s">
        <v>81</v>
      </c>
      <c r="AW985" s="14" t="s">
        <v>33</v>
      </c>
      <c r="AX985" s="14" t="s">
        <v>79</v>
      </c>
      <c r="AY985" s="254" t="s">
        <v>154</v>
      </c>
    </row>
    <row r="986" s="2" customFormat="1" ht="16.5" customHeight="1">
      <c r="A986" s="41"/>
      <c r="B986" s="42"/>
      <c r="C986" s="215" t="s">
        <v>1149</v>
      </c>
      <c r="D986" s="215" t="s">
        <v>157</v>
      </c>
      <c r="E986" s="216" t="s">
        <v>1150</v>
      </c>
      <c r="F986" s="217" t="s">
        <v>1151</v>
      </c>
      <c r="G986" s="218" t="s">
        <v>571</v>
      </c>
      <c r="H986" s="219">
        <v>2</v>
      </c>
      <c r="I986" s="220"/>
      <c r="J986" s="221">
        <f>ROUND(I986*H986,2)</f>
        <v>0</v>
      </c>
      <c r="K986" s="217" t="s">
        <v>19</v>
      </c>
      <c r="L986" s="47"/>
      <c r="M986" s="222" t="s">
        <v>19</v>
      </c>
      <c r="N986" s="223" t="s">
        <v>43</v>
      </c>
      <c r="O986" s="87"/>
      <c r="P986" s="224">
        <f>O986*H986</f>
        <v>0</v>
      </c>
      <c r="Q986" s="224">
        <v>0</v>
      </c>
      <c r="R986" s="224">
        <f>Q986*H986</f>
        <v>0</v>
      </c>
      <c r="S986" s="224">
        <v>0</v>
      </c>
      <c r="T986" s="225">
        <f>S986*H986</f>
        <v>0</v>
      </c>
      <c r="U986" s="41"/>
      <c r="V986" s="41"/>
      <c r="W986" s="41"/>
      <c r="X986" s="41"/>
      <c r="Y986" s="41"/>
      <c r="Z986" s="41"/>
      <c r="AA986" s="41"/>
      <c r="AB986" s="41"/>
      <c r="AC986" s="41"/>
      <c r="AD986" s="41"/>
      <c r="AE986" s="41"/>
      <c r="AR986" s="226" t="s">
        <v>288</v>
      </c>
      <c r="AT986" s="226" t="s">
        <v>157</v>
      </c>
      <c r="AU986" s="226" t="s">
        <v>81</v>
      </c>
      <c r="AY986" s="20" t="s">
        <v>154</v>
      </c>
      <c r="BE986" s="227">
        <f>IF(N986="základní",J986,0)</f>
        <v>0</v>
      </c>
      <c r="BF986" s="227">
        <f>IF(N986="snížená",J986,0)</f>
        <v>0</v>
      </c>
      <c r="BG986" s="227">
        <f>IF(N986="zákl. přenesená",J986,0)</f>
        <v>0</v>
      </c>
      <c r="BH986" s="227">
        <f>IF(N986="sníž. přenesená",J986,0)</f>
        <v>0</v>
      </c>
      <c r="BI986" s="227">
        <f>IF(N986="nulová",J986,0)</f>
        <v>0</v>
      </c>
      <c r="BJ986" s="20" t="s">
        <v>79</v>
      </c>
      <c r="BK986" s="227">
        <f>ROUND(I986*H986,2)</f>
        <v>0</v>
      </c>
      <c r="BL986" s="20" t="s">
        <v>288</v>
      </c>
      <c r="BM986" s="226" t="s">
        <v>1152</v>
      </c>
    </row>
    <row r="987" s="2" customFormat="1" ht="16.5" customHeight="1">
      <c r="A987" s="41"/>
      <c r="B987" s="42"/>
      <c r="C987" s="215" t="s">
        <v>1153</v>
      </c>
      <c r="D987" s="215" t="s">
        <v>157</v>
      </c>
      <c r="E987" s="216" t="s">
        <v>1154</v>
      </c>
      <c r="F987" s="217" t="s">
        <v>1155</v>
      </c>
      <c r="G987" s="218" t="s">
        <v>571</v>
      </c>
      <c r="H987" s="219">
        <v>25</v>
      </c>
      <c r="I987" s="220"/>
      <c r="J987" s="221">
        <f>ROUND(I987*H987,2)</f>
        <v>0</v>
      </c>
      <c r="K987" s="217" t="s">
        <v>19</v>
      </c>
      <c r="L987" s="47"/>
      <c r="M987" s="222" t="s">
        <v>19</v>
      </c>
      <c r="N987" s="223" t="s">
        <v>43</v>
      </c>
      <c r="O987" s="87"/>
      <c r="P987" s="224">
        <f>O987*H987</f>
        <v>0</v>
      </c>
      <c r="Q987" s="224">
        <v>0</v>
      </c>
      <c r="R987" s="224">
        <f>Q987*H987</f>
        <v>0</v>
      </c>
      <c r="S987" s="224">
        <v>0</v>
      </c>
      <c r="T987" s="225">
        <f>S987*H987</f>
        <v>0</v>
      </c>
      <c r="U987" s="41"/>
      <c r="V987" s="41"/>
      <c r="W987" s="41"/>
      <c r="X987" s="41"/>
      <c r="Y987" s="41"/>
      <c r="Z987" s="41"/>
      <c r="AA987" s="41"/>
      <c r="AB987" s="41"/>
      <c r="AC987" s="41"/>
      <c r="AD987" s="41"/>
      <c r="AE987" s="41"/>
      <c r="AR987" s="226" t="s">
        <v>288</v>
      </c>
      <c r="AT987" s="226" t="s">
        <v>157</v>
      </c>
      <c r="AU987" s="226" t="s">
        <v>81</v>
      </c>
      <c r="AY987" s="20" t="s">
        <v>154</v>
      </c>
      <c r="BE987" s="227">
        <f>IF(N987="základní",J987,0)</f>
        <v>0</v>
      </c>
      <c r="BF987" s="227">
        <f>IF(N987="snížená",J987,0)</f>
        <v>0</v>
      </c>
      <c r="BG987" s="227">
        <f>IF(N987="zákl. přenesená",J987,0)</f>
        <v>0</v>
      </c>
      <c r="BH987" s="227">
        <f>IF(N987="sníž. přenesená",J987,0)</f>
        <v>0</v>
      </c>
      <c r="BI987" s="227">
        <f>IF(N987="nulová",J987,0)</f>
        <v>0</v>
      </c>
      <c r="BJ987" s="20" t="s">
        <v>79</v>
      </c>
      <c r="BK987" s="227">
        <f>ROUND(I987*H987,2)</f>
        <v>0</v>
      </c>
      <c r="BL987" s="20" t="s">
        <v>288</v>
      </c>
      <c r="BM987" s="226" t="s">
        <v>1156</v>
      </c>
    </row>
    <row r="988" s="13" customFormat="1">
      <c r="A988" s="13"/>
      <c r="B988" s="233"/>
      <c r="C988" s="234"/>
      <c r="D988" s="235" t="s">
        <v>166</v>
      </c>
      <c r="E988" s="236" t="s">
        <v>19</v>
      </c>
      <c r="F988" s="237" t="s">
        <v>1157</v>
      </c>
      <c r="G988" s="234"/>
      <c r="H988" s="236" t="s">
        <v>19</v>
      </c>
      <c r="I988" s="238"/>
      <c r="J988" s="234"/>
      <c r="K988" s="234"/>
      <c r="L988" s="239"/>
      <c r="M988" s="240"/>
      <c r="N988" s="241"/>
      <c r="O988" s="241"/>
      <c r="P988" s="241"/>
      <c r="Q988" s="241"/>
      <c r="R988" s="241"/>
      <c r="S988" s="241"/>
      <c r="T988" s="242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3" t="s">
        <v>166</v>
      </c>
      <c r="AU988" s="243" t="s">
        <v>81</v>
      </c>
      <c r="AV988" s="13" t="s">
        <v>79</v>
      </c>
      <c r="AW988" s="13" t="s">
        <v>33</v>
      </c>
      <c r="AX988" s="13" t="s">
        <v>72</v>
      </c>
      <c r="AY988" s="243" t="s">
        <v>154</v>
      </c>
    </row>
    <row r="989" s="14" customFormat="1">
      <c r="A989" s="14"/>
      <c r="B989" s="244"/>
      <c r="C989" s="245"/>
      <c r="D989" s="235" t="s">
        <v>166</v>
      </c>
      <c r="E989" s="246" t="s">
        <v>19</v>
      </c>
      <c r="F989" s="247" t="s">
        <v>405</v>
      </c>
      <c r="G989" s="245"/>
      <c r="H989" s="248">
        <v>25</v>
      </c>
      <c r="I989" s="249"/>
      <c r="J989" s="245"/>
      <c r="K989" s="245"/>
      <c r="L989" s="250"/>
      <c r="M989" s="251"/>
      <c r="N989" s="252"/>
      <c r="O989" s="252"/>
      <c r="P989" s="252"/>
      <c r="Q989" s="252"/>
      <c r="R989" s="252"/>
      <c r="S989" s="252"/>
      <c r="T989" s="253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4" t="s">
        <v>166</v>
      </c>
      <c r="AU989" s="254" t="s">
        <v>81</v>
      </c>
      <c r="AV989" s="14" t="s">
        <v>81</v>
      </c>
      <c r="AW989" s="14" t="s">
        <v>33</v>
      </c>
      <c r="AX989" s="14" t="s">
        <v>79</v>
      </c>
      <c r="AY989" s="254" t="s">
        <v>154</v>
      </c>
    </row>
    <row r="990" s="2" customFormat="1" ht="21.75" customHeight="1">
      <c r="A990" s="41"/>
      <c r="B990" s="42"/>
      <c r="C990" s="215" t="s">
        <v>1158</v>
      </c>
      <c r="D990" s="215" t="s">
        <v>157</v>
      </c>
      <c r="E990" s="216" t="s">
        <v>1159</v>
      </c>
      <c r="F990" s="217" t="s">
        <v>1160</v>
      </c>
      <c r="G990" s="218" t="s">
        <v>571</v>
      </c>
      <c r="H990" s="219">
        <v>2</v>
      </c>
      <c r="I990" s="220"/>
      <c r="J990" s="221">
        <f>ROUND(I990*H990,2)</f>
        <v>0</v>
      </c>
      <c r="K990" s="217" t="s">
        <v>19</v>
      </c>
      <c r="L990" s="47"/>
      <c r="M990" s="222" t="s">
        <v>19</v>
      </c>
      <c r="N990" s="223" t="s">
        <v>43</v>
      </c>
      <c r="O990" s="87"/>
      <c r="P990" s="224">
        <f>O990*H990</f>
        <v>0</v>
      </c>
      <c r="Q990" s="224">
        <v>0</v>
      </c>
      <c r="R990" s="224">
        <f>Q990*H990</f>
        <v>0</v>
      </c>
      <c r="S990" s="224">
        <v>0</v>
      </c>
      <c r="T990" s="225">
        <f>S990*H990</f>
        <v>0</v>
      </c>
      <c r="U990" s="41"/>
      <c r="V990" s="41"/>
      <c r="W990" s="41"/>
      <c r="X990" s="41"/>
      <c r="Y990" s="41"/>
      <c r="Z990" s="41"/>
      <c r="AA990" s="41"/>
      <c r="AB990" s="41"/>
      <c r="AC990" s="41"/>
      <c r="AD990" s="41"/>
      <c r="AE990" s="41"/>
      <c r="AR990" s="226" t="s">
        <v>288</v>
      </c>
      <c r="AT990" s="226" t="s">
        <v>157</v>
      </c>
      <c r="AU990" s="226" t="s">
        <v>81</v>
      </c>
      <c r="AY990" s="20" t="s">
        <v>154</v>
      </c>
      <c r="BE990" s="227">
        <f>IF(N990="základní",J990,0)</f>
        <v>0</v>
      </c>
      <c r="BF990" s="227">
        <f>IF(N990="snížená",J990,0)</f>
        <v>0</v>
      </c>
      <c r="BG990" s="227">
        <f>IF(N990="zákl. přenesená",J990,0)</f>
        <v>0</v>
      </c>
      <c r="BH990" s="227">
        <f>IF(N990="sníž. přenesená",J990,0)</f>
        <v>0</v>
      </c>
      <c r="BI990" s="227">
        <f>IF(N990="nulová",J990,0)</f>
        <v>0</v>
      </c>
      <c r="BJ990" s="20" t="s">
        <v>79</v>
      </c>
      <c r="BK990" s="227">
        <f>ROUND(I990*H990,2)</f>
        <v>0</v>
      </c>
      <c r="BL990" s="20" t="s">
        <v>288</v>
      </c>
      <c r="BM990" s="226" t="s">
        <v>1161</v>
      </c>
    </row>
    <row r="991" s="2" customFormat="1" ht="24.15" customHeight="1">
      <c r="A991" s="41"/>
      <c r="B991" s="42"/>
      <c r="C991" s="215" t="s">
        <v>1162</v>
      </c>
      <c r="D991" s="215" t="s">
        <v>157</v>
      </c>
      <c r="E991" s="216" t="s">
        <v>1163</v>
      </c>
      <c r="F991" s="217" t="s">
        <v>1164</v>
      </c>
      <c r="G991" s="218" t="s">
        <v>191</v>
      </c>
      <c r="H991" s="219">
        <v>24</v>
      </c>
      <c r="I991" s="220"/>
      <c r="J991" s="221">
        <f>ROUND(I991*H991,2)</f>
        <v>0</v>
      </c>
      <c r="K991" s="217" t="s">
        <v>161</v>
      </c>
      <c r="L991" s="47"/>
      <c r="M991" s="222" t="s">
        <v>19</v>
      </c>
      <c r="N991" s="223" t="s">
        <v>43</v>
      </c>
      <c r="O991" s="87"/>
      <c r="P991" s="224">
        <f>O991*H991</f>
        <v>0</v>
      </c>
      <c r="Q991" s="224">
        <v>0</v>
      </c>
      <c r="R991" s="224">
        <f>Q991*H991</f>
        <v>0</v>
      </c>
      <c r="S991" s="224">
        <v>0</v>
      </c>
      <c r="T991" s="225">
        <f>S991*H991</f>
        <v>0</v>
      </c>
      <c r="U991" s="41"/>
      <c r="V991" s="41"/>
      <c r="W991" s="41"/>
      <c r="X991" s="41"/>
      <c r="Y991" s="41"/>
      <c r="Z991" s="41"/>
      <c r="AA991" s="41"/>
      <c r="AB991" s="41"/>
      <c r="AC991" s="41"/>
      <c r="AD991" s="41"/>
      <c r="AE991" s="41"/>
      <c r="AR991" s="226" t="s">
        <v>288</v>
      </c>
      <c r="AT991" s="226" t="s">
        <v>157</v>
      </c>
      <c r="AU991" s="226" t="s">
        <v>81</v>
      </c>
      <c r="AY991" s="20" t="s">
        <v>154</v>
      </c>
      <c r="BE991" s="227">
        <f>IF(N991="základní",J991,0)</f>
        <v>0</v>
      </c>
      <c r="BF991" s="227">
        <f>IF(N991="snížená",J991,0)</f>
        <v>0</v>
      </c>
      <c r="BG991" s="227">
        <f>IF(N991="zákl. přenesená",J991,0)</f>
        <v>0</v>
      </c>
      <c r="BH991" s="227">
        <f>IF(N991="sníž. přenesená",J991,0)</f>
        <v>0</v>
      </c>
      <c r="BI991" s="227">
        <f>IF(N991="nulová",J991,0)</f>
        <v>0</v>
      </c>
      <c r="BJ991" s="20" t="s">
        <v>79</v>
      </c>
      <c r="BK991" s="227">
        <f>ROUND(I991*H991,2)</f>
        <v>0</v>
      </c>
      <c r="BL991" s="20" t="s">
        <v>288</v>
      </c>
      <c r="BM991" s="226" t="s">
        <v>1165</v>
      </c>
    </row>
    <row r="992" s="2" customFormat="1">
      <c r="A992" s="41"/>
      <c r="B992" s="42"/>
      <c r="C992" s="43"/>
      <c r="D992" s="228" t="s">
        <v>164</v>
      </c>
      <c r="E992" s="43"/>
      <c r="F992" s="229" t="s">
        <v>1166</v>
      </c>
      <c r="G992" s="43"/>
      <c r="H992" s="43"/>
      <c r="I992" s="230"/>
      <c r="J992" s="43"/>
      <c r="K992" s="43"/>
      <c r="L992" s="47"/>
      <c r="M992" s="231"/>
      <c r="N992" s="232"/>
      <c r="O992" s="87"/>
      <c r="P992" s="87"/>
      <c r="Q992" s="87"/>
      <c r="R992" s="87"/>
      <c r="S992" s="87"/>
      <c r="T992" s="88"/>
      <c r="U992" s="41"/>
      <c r="V992" s="41"/>
      <c r="W992" s="41"/>
      <c r="X992" s="41"/>
      <c r="Y992" s="41"/>
      <c r="Z992" s="41"/>
      <c r="AA992" s="41"/>
      <c r="AB992" s="41"/>
      <c r="AC992" s="41"/>
      <c r="AD992" s="41"/>
      <c r="AE992" s="41"/>
      <c r="AT992" s="20" t="s">
        <v>164</v>
      </c>
      <c r="AU992" s="20" t="s">
        <v>81</v>
      </c>
    </row>
    <row r="993" s="13" customFormat="1">
      <c r="A993" s="13"/>
      <c r="B993" s="233"/>
      <c r="C993" s="234"/>
      <c r="D993" s="235" t="s">
        <v>166</v>
      </c>
      <c r="E993" s="236" t="s">
        <v>19</v>
      </c>
      <c r="F993" s="237" t="s">
        <v>1167</v>
      </c>
      <c r="G993" s="234"/>
      <c r="H993" s="236" t="s">
        <v>19</v>
      </c>
      <c r="I993" s="238"/>
      <c r="J993" s="234"/>
      <c r="K993" s="234"/>
      <c r="L993" s="239"/>
      <c r="M993" s="240"/>
      <c r="N993" s="241"/>
      <c r="O993" s="241"/>
      <c r="P993" s="241"/>
      <c r="Q993" s="241"/>
      <c r="R993" s="241"/>
      <c r="S993" s="241"/>
      <c r="T993" s="242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43" t="s">
        <v>166</v>
      </c>
      <c r="AU993" s="243" t="s">
        <v>81</v>
      </c>
      <c r="AV993" s="13" t="s">
        <v>79</v>
      </c>
      <c r="AW993" s="13" t="s">
        <v>33</v>
      </c>
      <c r="AX993" s="13" t="s">
        <v>72</v>
      </c>
      <c r="AY993" s="243" t="s">
        <v>154</v>
      </c>
    </row>
    <row r="994" s="14" customFormat="1">
      <c r="A994" s="14"/>
      <c r="B994" s="244"/>
      <c r="C994" s="245"/>
      <c r="D994" s="235" t="s">
        <v>166</v>
      </c>
      <c r="E994" s="246" t="s">
        <v>19</v>
      </c>
      <c r="F994" s="247" t="s">
        <v>79</v>
      </c>
      <c r="G994" s="245"/>
      <c r="H994" s="248">
        <v>1</v>
      </c>
      <c r="I994" s="249"/>
      <c r="J994" s="245"/>
      <c r="K994" s="245"/>
      <c r="L994" s="250"/>
      <c r="M994" s="251"/>
      <c r="N994" s="252"/>
      <c r="O994" s="252"/>
      <c r="P994" s="252"/>
      <c r="Q994" s="252"/>
      <c r="R994" s="252"/>
      <c r="S994" s="252"/>
      <c r="T994" s="253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4" t="s">
        <v>166</v>
      </c>
      <c r="AU994" s="254" t="s">
        <v>81</v>
      </c>
      <c r="AV994" s="14" t="s">
        <v>81</v>
      </c>
      <c r="AW994" s="14" t="s">
        <v>33</v>
      </c>
      <c r="AX994" s="14" t="s">
        <v>72</v>
      </c>
      <c r="AY994" s="254" t="s">
        <v>154</v>
      </c>
    </row>
    <row r="995" s="13" customFormat="1">
      <c r="A995" s="13"/>
      <c r="B995" s="233"/>
      <c r="C995" s="234"/>
      <c r="D995" s="235" t="s">
        <v>166</v>
      </c>
      <c r="E995" s="236" t="s">
        <v>19</v>
      </c>
      <c r="F995" s="237" t="s">
        <v>1168</v>
      </c>
      <c r="G995" s="234"/>
      <c r="H995" s="236" t="s">
        <v>19</v>
      </c>
      <c r="I995" s="238"/>
      <c r="J995" s="234"/>
      <c r="K995" s="234"/>
      <c r="L995" s="239"/>
      <c r="M995" s="240"/>
      <c r="N995" s="241"/>
      <c r="O995" s="241"/>
      <c r="P995" s="241"/>
      <c r="Q995" s="241"/>
      <c r="R995" s="241"/>
      <c r="S995" s="241"/>
      <c r="T995" s="242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43" t="s">
        <v>166</v>
      </c>
      <c r="AU995" s="243" t="s">
        <v>81</v>
      </c>
      <c r="AV995" s="13" t="s">
        <v>79</v>
      </c>
      <c r="AW995" s="13" t="s">
        <v>33</v>
      </c>
      <c r="AX995" s="13" t="s">
        <v>72</v>
      </c>
      <c r="AY995" s="243" t="s">
        <v>154</v>
      </c>
    </row>
    <row r="996" s="14" customFormat="1">
      <c r="A996" s="14"/>
      <c r="B996" s="244"/>
      <c r="C996" s="245"/>
      <c r="D996" s="235" t="s">
        <v>166</v>
      </c>
      <c r="E996" s="246" t="s">
        <v>19</v>
      </c>
      <c r="F996" s="247" t="s">
        <v>188</v>
      </c>
      <c r="G996" s="245"/>
      <c r="H996" s="248">
        <v>5</v>
      </c>
      <c r="I996" s="249"/>
      <c r="J996" s="245"/>
      <c r="K996" s="245"/>
      <c r="L996" s="250"/>
      <c r="M996" s="251"/>
      <c r="N996" s="252"/>
      <c r="O996" s="252"/>
      <c r="P996" s="252"/>
      <c r="Q996" s="252"/>
      <c r="R996" s="252"/>
      <c r="S996" s="252"/>
      <c r="T996" s="253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4" t="s">
        <v>166</v>
      </c>
      <c r="AU996" s="254" t="s">
        <v>81</v>
      </c>
      <c r="AV996" s="14" t="s">
        <v>81</v>
      </c>
      <c r="AW996" s="14" t="s">
        <v>33</v>
      </c>
      <c r="AX996" s="14" t="s">
        <v>72</v>
      </c>
      <c r="AY996" s="254" t="s">
        <v>154</v>
      </c>
    </row>
    <row r="997" s="13" customFormat="1">
      <c r="A997" s="13"/>
      <c r="B997" s="233"/>
      <c r="C997" s="234"/>
      <c r="D997" s="235" t="s">
        <v>166</v>
      </c>
      <c r="E997" s="236" t="s">
        <v>19</v>
      </c>
      <c r="F997" s="237" t="s">
        <v>1169</v>
      </c>
      <c r="G997" s="234"/>
      <c r="H997" s="236" t="s">
        <v>19</v>
      </c>
      <c r="I997" s="238"/>
      <c r="J997" s="234"/>
      <c r="K997" s="234"/>
      <c r="L997" s="239"/>
      <c r="M997" s="240"/>
      <c r="N997" s="241"/>
      <c r="O997" s="241"/>
      <c r="P997" s="241"/>
      <c r="Q997" s="241"/>
      <c r="R997" s="241"/>
      <c r="S997" s="241"/>
      <c r="T997" s="242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43" t="s">
        <v>166</v>
      </c>
      <c r="AU997" s="243" t="s">
        <v>81</v>
      </c>
      <c r="AV997" s="13" t="s">
        <v>79</v>
      </c>
      <c r="AW997" s="13" t="s">
        <v>33</v>
      </c>
      <c r="AX997" s="13" t="s">
        <v>72</v>
      </c>
      <c r="AY997" s="243" t="s">
        <v>154</v>
      </c>
    </row>
    <row r="998" s="14" customFormat="1">
      <c r="A998" s="14"/>
      <c r="B998" s="244"/>
      <c r="C998" s="245"/>
      <c r="D998" s="235" t="s">
        <v>166</v>
      </c>
      <c r="E998" s="246" t="s">
        <v>19</v>
      </c>
      <c r="F998" s="247" t="s">
        <v>79</v>
      </c>
      <c r="G998" s="245"/>
      <c r="H998" s="248">
        <v>1</v>
      </c>
      <c r="I998" s="249"/>
      <c r="J998" s="245"/>
      <c r="K998" s="245"/>
      <c r="L998" s="250"/>
      <c r="M998" s="251"/>
      <c r="N998" s="252"/>
      <c r="O998" s="252"/>
      <c r="P998" s="252"/>
      <c r="Q998" s="252"/>
      <c r="R998" s="252"/>
      <c r="S998" s="252"/>
      <c r="T998" s="253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54" t="s">
        <v>166</v>
      </c>
      <c r="AU998" s="254" t="s">
        <v>81</v>
      </c>
      <c r="AV998" s="14" t="s">
        <v>81</v>
      </c>
      <c r="AW998" s="14" t="s">
        <v>33</v>
      </c>
      <c r="AX998" s="14" t="s">
        <v>72</v>
      </c>
      <c r="AY998" s="254" t="s">
        <v>154</v>
      </c>
    </row>
    <row r="999" s="13" customFormat="1">
      <c r="A999" s="13"/>
      <c r="B999" s="233"/>
      <c r="C999" s="234"/>
      <c r="D999" s="235" t="s">
        <v>166</v>
      </c>
      <c r="E999" s="236" t="s">
        <v>19</v>
      </c>
      <c r="F999" s="237" t="s">
        <v>1170</v>
      </c>
      <c r="G999" s="234"/>
      <c r="H999" s="236" t="s">
        <v>19</v>
      </c>
      <c r="I999" s="238"/>
      <c r="J999" s="234"/>
      <c r="K999" s="234"/>
      <c r="L999" s="239"/>
      <c r="M999" s="240"/>
      <c r="N999" s="241"/>
      <c r="O999" s="241"/>
      <c r="P999" s="241"/>
      <c r="Q999" s="241"/>
      <c r="R999" s="241"/>
      <c r="S999" s="241"/>
      <c r="T999" s="242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43" t="s">
        <v>166</v>
      </c>
      <c r="AU999" s="243" t="s">
        <v>81</v>
      </c>
      <c r="AV999" s="13" t="s">
        <v>79</v>
      </c>
      <c r="AW999" s="13" t="s">
        <v>33</v>
      </c>
      <c r="AX999" s="13" t="s">
        <v>72</v>
      </c>
      <c r="AY999" s="243" t="s">
        <v>154</v>
      </c>
    </row>
    <row r="1000" s="14" customFormat="1">
      <c r="A1000" s="14"/>
      <c r="B1000" s="244"/>
      <c r="C1000" s="245"/>
      <c r="D1000" s="235" t="s">
        <v>166</v>
      </c>
      <c r="E1000" s="246" t="s">
        <v>19</v>
      </c>
      <c r="F1000" s="247" t="s">
        <v>206</v>
      </c>
      <c r="G1000" s="245"/>
      <c r="H1000" s="248">
        <v>7</v>
      </c>
      <c r="I1000" s="249"/>
      <c r="J1000" s="245"/>
      <c r="K1000" s="245"/>
      <c r="L1000" s="250"/>
      <c r="M1000" s="251"/>
      <c r="N1000" s="252"/>
      <c r="O1000" s="252"/>
      <c r="P1000" s="252"/>
      <c r="Q1000" s="252"/>
      <c r="R1000" s="252"/>
      <c r="S1000" s="252"/>
      <c r="T1000" s="253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54" t="s">
        <v>166</v>
      </c>
      <c r="AU1000" s="254" t="s">
        <v>81</v>
      </c>
      <c r="AV1000" s="14" t="s">
        <v>81</v>
      </c>
      <c r="AW1000" s="14" t="s">
        <v>33</v>
      </c>
      <c r="AX1000" s="14" t="s">
        <v>72</v>
      </c>
      <c r="AY1000" s="254" t="s">
        <v>154</v>
      </c>
    </row>
    <row r="1001" s="13" customFormat="1">
      <c r="A1001" s="13"/>
      <c r="B1001" s="233"/>
      <c r="C1001" s="234"/>
      <c r="D1001" s="235" t="s">
        <v>166</v>
      </c>
      <c r="E1001" s="236" t="s">
        <v>19</v>
      </c>
      <c r="F1001" s="237" t="s">
        <v>1171</v>
      </c>
      <c r="G1001" s="234"/>
      <c r="H1001" s="236" t="s">
        <v>19</v>
      </c>
      <c r="I1001" s="238"/>
      <c r="J1001" s="234"/>
      <c r="K1001" s="234"/>
      <c r="L1001" s="239"/>
      <c r="M1001" s="240"/>
      <c r="N1001" s="241"/>
      <c r="O1001" s="241"/>
      <c r="P1001" s="241"/>
      <c r="Q1001" s="241"/>
      <c r="R1001" s="241"/>
      <c r="S1001" s="241"/>
      <c r="T1001" s="242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43" t="s">
        <v>166</v>
      </c>
      <c r="AU1001" s="243" t="s">
        <v>81</v>
      </c>
      <c r="AV1001" s="13" t="s">
        <v>79</v>
      </c>
      <c r="AW1001" s="13" t="s">
        <v>33</v>
      </c>
      <c r="AX1001" s="13" t="s">
        <v>72</v>
      </c>
      <c r="AY1001" s="243" t="s">
        <v>154</v>
      </c>
    </row>
    <row r="1002" s="14" customFormat="1">
      <c r="A1002" s="14"/>
      <c r="B1002" s="244"/>
      <c r="C1002" s="245"/>
      <c r="D1002" s="235" t="s">
        <v>166</v>
      </c>
      <c r="E1002" s="246" t="s">
        <v>19</v>
      </c>
      <c r="F1002" s="247" t="s">
        <v>81</v>
      </c>
      <c r="G1002" s="245"/>
      <c r="H1002" s="248">
        <v>2</v>
      </c>
      <c r="I1002" s="249"/>
      <c r="J1002" s="245"/>
      <c r="K1002" s="245"/>
      <c r="L1002" s="250"/>
      <c r="M1002" s="251"/>
      <c r="N1002" s="252"/>
      <c r="O1002" s="252"/>
      <c r="P1002" s="252"/>
      <c r="Q1002" s="252"/>
      <c r="R1002" s="252"/>
      <c r="S1002" s="252"/>
      <c r="T1002" s="253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54" t="s">
        <v>166</v>
      </c>
      <c r="AU1002" s="254" t="s">
        <v>81</v>
      </c>
      <c r="AV1002" s="14" t="s">
        <v>81</v>
      </c>
      <c r="AW1002" s="14" t="s">
        <v>33</v>
      </c>
      <c r="AX1002" s="14" t="s">
        <v>72</v>
      </c>
      <c r="AY1002" s="254" t="s">
        <v>154</v>
      </c>
    </row>
    <row r="1003" s="13" customFormat="1">
      <c r="A1003" s="13"/>
      <c r="B1003" s="233"/>
      <c r="C1003" s="234"/>
      <c r="D1003" s="235" t="s">
        <v>166</v>
      </c>
      <c r="E1003" s="236" t="s">
        <v>19</v>
      </c>
      <c r="F1003" s="237" t="s">
        <v>1172</v>
      </c>
      <c r="G1003" s="234"/>
      <c r="H1003" s="236" t="s">
        <v>19</v>
      </c>
      <c r="I1003" s="238"/>
      <c r="J1003" s="234"/>
      <c r="K1003" s="234"/>
      <c r="L1003" s="239"/>
      <c r="M1003" s="240"/>
      <c r="N1003" s="241"/>
      <c r="O1003" s="241"/>
      <c r="P1003" s="241"/>
      <c r="Q1003" s="241"/>
      <c r="R1003" s="241"/>
      <c r="S1003" s="241"/>
      <c r="T1003" s="242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43" t="s">
        <v>166</v>
      </c>
      <c r="AU1003" s="243" t="s">
        <v>81</v>
      </c>
      <c r="AV1003" s="13" t="s">
        <v>79</v>
      </c>
      <c r="AW1003" s="13" t="s">
        <v>33</v>
      </c>
      <c r="AX1003" s="13" t="s">
        <v>72</v>
      </c>
      <c r="AY1003" s="243" t="s">
        <v>154</v>
      </c>
    </row>
    <row r="1004" s="14" customFormat="1">
      <c r="A1004" s="14"/>
      <c r="B1004" s="244"/>
      <c r="C1004" s="245"/>
      <c r="D1004" s="235" t="s">
        <v>166</v>
      </c>
      <c r="E1004" s="246" t="s">
        <v>19</v>
      </c>
      <c r="F1004" s="247" t="s">
        <v>206</v>
      </c>
      <c r="G1004" s="245"/>
      <c r="H1004" s="248">
        <v>7</v>
      </c>
      <c r="I1004" s="249"/>
      <c r="J1004" s="245"/>
      <c r="K1004" s="245"/>
      <c r="L1004" s="250"/>
      <c r="M1004" s="251"/>
      <c r="N1004" s="252"/>
      <c r="O1004" s="252"/>
      <c r="P1004" s="252"/>
      <c r="Q1004" s="252"/>
      <c r="R1004" s="252"/>
      <c r="S1004" s="252"/>
      <c r="T1004" s="253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54" t="s">
        <v>166</v>
      </c>
      <c r="AU1004" s="254" t="s">
        <v>81</v>
      </c>
      <c r="AV1004" s="14" t="s">
        <v>81</v>
      </c>
      <c r="AW1004" s="14" t="s">
        <v>33</v>
      </c>
      <c r="AX1004" s="14" t="s">
        <v>72</v>
      </c>
      <c r="AY1004" s="254" t="s">
        <v>154</v>
      </c>
    </row>
    <row r="1005" s="13" customFormat="1">
      <c r="A1005" s="13"/>
      <c r="B1005" s="233"/>
      <c r="C1005" s="234"/>
      <c r="D1005" s="235" t="s">
        <v>166</v>
      </c>
      <c r="E1005" s="236" t="s">
        <v>19</v>
      </c>
      <c r="F1005" s="237" t="s">
        <v>1173</v>
      </c>
      <c r="G1005" s="234"/>
      <c r="H1005" s="236" t="s">
        <v>19</v>
      </c>
      <c r="I1005" s="238"/>
      <c r="J1005" s="234"/>
      <c r="K1005" s="234"/>
      <c r="L1005" s="239"/>
      <c r="M1005" s="240"/>
      <c r="N1005" s="241"/>
      <c r="O1005" s="241"/>
      <c r="P1005" s="241"/>
      <c r="Q1005" s="241"/>
      <c r="R1005" s="241"/>
      <c r="S1005" s="241"/>
      <c r="T1005" s="242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43" t="s">
        <v>166</v>
      </c>
      <c r="AU1005" s="243" t="s">
        <v>81</v>
      </c>
      <c r="AV1005" s="13" t="s">
        <v>79</v>
      </c>
      <c r="AW1005" s="13" t="s">
        <v>33</v>
      </c>
      <c r="AX1005" s="13" t="s">
        <v>72</v>
      </c>
      <c r="AY1005" s="243" t="s">
        <v>154</v>
      </c>
    </row>
    <row r="1006" s="14" customFormat="1">
      <c r="A1006" s="14"/>
      <c r="B1006" s="244"/>
      <c r="C1006" s="245"/>
      <c r="D1006" s="235" t="s">
        <v>166</v>
      </c>
      <c r="E1006" s="246" t="s">
        <v>19</v>
      </c>
      <c r="F1006" s="247" t="s">
        <v>79</v>
      </c>
      <c r="G1006" s="245"/>
      <c r="H1006" s="248">
        <v>1</v>
      </c>
      <c r="I1006" s="249"/>
      <c r="J1006" s="245"/>
      <c r="K1006" s="245"/>
      <c r="L1006" s="250"/>
      <c r="M1006" s="251"/>
      <c r="N1006" s="252"/>
      <c r="O1006" s="252"/>
      <c r="P1006" s="252"/>
      <c r="Q1006" s="252"/>
      <c r="R1006" s="252"/>
      <c r="S1006" s="252"/>
      <c r="T1006" s="253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54" t="s">
        <v>166</v>
      </c>
      <c r="AU1006" s="254" t="s">
        <v>81</v>
      </c>
      <c r="AV1006" s="14" t="s">
        <v>81</v>
      </c>
      <c r="AW1006" s="14" t="s">
        <v>33</v>
      </c>
      <c r="AX1006" s="14" t="s">
        <v>72</v>
      </c>
      <c r="AY1006" s="254" t="s">
        <v>154</v>
      </c>
    </row>
    <row r="1007" s="15" customFormat="1">
      <c r="A1007" s="15"/>
      <c r="B1007" s="255"/>
      <c r="C1007" s="256"/>
      <c r="D1007" s="235" t="s">
        <v>166</v>
      </c>
      <c r="E1007" s="257" t="s">
        <v>19</v>
      </c>
      <c r="F1007" s="258" t="s">
        <v>181</v>
      </c>
      <c r="G1007" s="256"/>
      <c r="H1007" s="259">
        <v>24</v>
      </c>
      <c r="I1007" s="260"/>
      <c r="J1007" s="256"/>
      <c r="K1007" s="256"/>
      <c r="L1007" s="261"/>
      <c r="M1007" s="262"/>
      <c r="N1007" s="263"/>
      <c r="O1007" s="263"/>
      <c r="P1007" s="263"/>
      <c r="Q1007" s="263"/>
      <c r="R1007" s="263"/>
      <c r="S1007" s="263"/>
      <c r="T1007" s="264"/>
      <c r="U1007" s="15"/>
      <c r="V1007" s="15"/>
      <c r="W1007" s="15"/>
      <c r="X1007" s="15"/>
      <c r="Y1007" s="15"/>
      <c r="Z1007" s="15"/>
      <c r="AA1007" s="15"/>
      <c r="AB1007" s="15"/>
      <c r="AC1007" s="15"/>
      <c r="AD1007" s="15"/>
      <c r="AE1007" s="15"/>
      <c r="AT1007" s="265" t="s">
        <v>166</v>
      </c>
      <c r="AU1007" s="265" t="s">
        <v>81</v>
      </c>
      <c r="AV1007" s="15" t="s">
        <v>162</v>
      </c>
      <c r="AW1007" s="15" t="s">
        <v>33</v>
      </c>
      <c r="AX1007" s="15" t="s">
        <v>79</v>
      </c>
      <c r="AY1007" s="265" t="s">
        <v>154</v>
      </c>
    </row>
    <row r="1008" s="2" customFormat="1" ht="16.5" customHeight="1">
      <c r="A1008" s="41"/>
      <c r="B1008" s="42"/>
      <c r="C1008" s="277" t="s">
        <v>1174</v>
      </c>
      <c r="D1008" s="277" t="s">
        <v>432</v>
      </c>
      <c r="E1008" s="278" t="s">
        <v>1175</v>
      </c>
      <c r="F1008" s="279" t="s">
        <v>1176</v>
      </c>
      <c r="G1008" s="280" t="s">
        <v>191</v>
      </c>
      <c r="H1008" s="281">
        <v>1</v>
      </c>
      <c r="I1008" s="282"/>
      <c r="J1008" s="283">
        <f>ROUND(I1008*H1008,2)</f>
        <v>0</v>
      </c>
      <c r="K1008" s="279" t="s">
        <v>161</v>
      </c>
      <c r="L1008" s="284"/>
      <c r="M1008" s="285" t="s">
        <v>19</v>
      </c>
      <c r="N1008" s="286" t="s">
        <v>43</v>
      </c>
      <c r="O1008" s="87"/>
      <c r="P1008" s="224">
        <f>O1008*H1008</f>
        <v>0</v>
      </c>
      <c r="Q1008" s="224">
        <v>0.012999999999999999</v>
      </c>
      <c r="R1008" s="224">
        <f>Q1008*H1008</f>
        <v>0.012999999999999999</v>
      </c>
      <c r="S1008" s="224">
        <v>0</v>
      </c>
      <c r="T1008" s="225">
        <f>S1008*H1008</f>
        <v>0</v>
      </c>
      <c r="U1008" s="41"/>
      <c r="V1008" s="41"/>
      <c r="W1008" s="41"/>
      <c r="X1008" s="41"/>
      <c r="Y1008" s="41"/>
      <c r="Z1008" s="41"/>
      <c r="AA1008" s="41"/>
      <c r="AB1008" s="41"/>
      <c r="AC1008" s="41"/>
      <c r="AD1008" s="41"/>
      <c r="AE1008" s="41"/>
      <c r="AR1008" s="226" t="s">
        <v>451</v>
      </c>
      <c r="AT1008" s="226" t="s">
        <v>432</v>
      </c>
      <c r="AU1008" s="226" t="s">
        <v>81</v>
      </c>
      <c r="AY1008" s="20" t="s">
        <v>154</v>
      </c>
      <c r="BE1008" s="227">
        <f>IF(N1008="základní",J1008,0)</f>
        <v>0</v>
      </c>
      <c r="BF1008" s="227">
        <f>IF(N1008="snížená",J1008,0)</f>
        <v>0</v>
      </c>
      <c r="BG1008" s="227">
        <f>IF(N1008="zákl. přenesená",J1008,0)</f>
        <v>0</v>
      </c>
      <c r="BH1008" s="227">
        <f>IF(N1008="sníž. přenesená",J1008,0)</f>
        <v>0</v>
      </c>
      <c r="BI1008" s="227">
        <f>IF(N1008="nulová",J1008,0)</f>
        <v>0</v>
      </c>
      <c r="BJ1008" s="20" t="s">
        <v>79</v>
      </c>
      <c r="BK1008" s="227">
        <f>ROUND(I1008*H1008,2)</f>
        <v>0</v>
      </c>
      <c r="BL1008" s="20" t="s">
        <v>288</v>
      </c>
      <c r="BM1008" s="226" t="s">
        <v>1177</v>
      </c>
    </row>
    <row r="1009" s="13" customFormat="1">
      <c r="A1009" s="13"/>
      <c r="B1009" s="233"/>
      <c r="C1009" s="234"/>
      <c r="D1009" s="235" t="s">
        <v>166</v>
      </c>
      <c r="E1009" s="236" t="s">
        <v>19</v>
      </c>
      <c r="F1009" s="237" t="s">
        <v>1167</v>
      </c>
      <c r="G1009" s="234"/>
      <c r="H1009" s="236" t="s">
        <v>19</v>
      </c>
      <c r="I1009" s="238"/>
      <c r="J1009" s="234"/>
      <c r="K1009" s="234"/>
      <c r="L1009" s="239"/>
      <c r="M1009" s="240"/>
      <c r="N1009" s="241"/>
      <c r="O1009" s="241"/>
      <c r="P1009" s="241"/>
      <c r="Q1009" s="241"/>
      <c r="R1009" s="241"/>
      <c r="S1009" s="241"/>
      <c r="T1009" s="242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43" t="s">
        <v>166</v>
      </c>
      <c r="AU1009" s="243" t="s">
        <v>81</v>
      </c>
      <c r="AV1009" s="13" t="s">
        <v>79</v>
      </c>
      <c r="AW1009" s="13" t="s">
        <v>33</v>
      </c>
      <c r="AX1009" s="13" t="s">
        <v>72</v>
      </c>
      <c r="AY1009" s="243" t="s">
        <v>154</v>
      </c>
    </row>
    <row r="1010" s="14" customFormat="1">
      <c r="A1010" s="14"/>
      <c r="B1010" s="244"/>
      <c r="C1010" s="245"/>
      <c r="D1010" s="235" t="s">
        <v>166</v>
      </c>
      <c r="E1010" s="246" t="s">
        <v>19</v>
      </c>
      <c r="F1010" s="247" t="s">
        <v>79</v>
      </c>
      <c r="G1010" s="245"/>
      <c r="H1010" s="248">
        <v>1</v>
      </c>
      <c r="I1010" s="249"/>
      <c r="J1010" s="245"/>
      <c r="K1010" s="245"/>
      <c r="L1010" s="250"/>
      <c r="M1010" s="251"/>
      <c r="N1010" s="252"/>
      <c r="O1010" s="252"/>
      <c r="P1010" s="252"/>
      <c r="Q1010" s="252"/>
      <c r="R1010" s="252"/>
      <c r="S1010" s="252"/>
      <c r="T1010" s="253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54" t="s">
        <v>166</v>
      </c>
      <c r="AU1010" s="254" t="s">
        <v>81</v>
      </c>
      <c r="AV1010" s="14" t="s">
        <v>81</v>
      </c>
      <c r="AW1010" s="14" t="s">
        <v>33</v>
      </c>
      <c r="AX1010" s="14" t="s">
        <v>79</v>
      </c>
      <c r="AY1010" s="254" t="s">
        <v>154</v>
      </c>
    </row>
    <row r="1011" s="2" customFormat="1" ht="16.5" customHeight="1">
      <c r="A1011" s="41"/>
      <c r="B1011" s="42"/>
      <c r="C1011" s="277" t="s">
        <v>1178</v>
      </c>
      <c r="D1011" s="277" t="s">
        <v>432</v>
      </c>
      <c r="E1011" s="278" t="s">
        <v>1179</v>
      </c>
      <c r="F1011" s="279" t="s">
        <v>1180</v>
      </c>
      <c r="G1011" s="280" t="s">
        <v>191</v>
      </c>
      <c r="H1011" s="281">
        <v>5</v>
      </c>
      <c r="I1011" s="282"/>
      <c r="J1011" s="283">
        <f>ROUND(I1011*H1011,2)</f>
        <v>0</v>
      </c>
      <c r="K1011" s="279" t="s">
        <v>161</v>
      </c>
      <c r="L1011" s="284"/>
      <c r="M1011" s="285" t="s">
        <v>19</v>
      </c>
      <c r="N1011" s="286" t="s">
        <v>43</v>
      </c>
      <c r="O1011" s="87"/>
      <c r="P1011" s="224">
        <f>O1011*H1011</f>
        <v>0</v>
      </c>
      <c r="Q1011" s="224">
        <v>0.016</v>
      </c>
      <c r="R1011" s="224">
        <f>Q1011*H1011</f>
        <v>0.080000000000000002</v>
      </c>
      <c r="S1011" s="224">
        <v>0</v>
      </c>
      <c r="T1011" s="225">
        <f>S1011*H1011</f>
        <v>0</v>
      </c>
      <c r="U1011" s="41"/>
      <c r="V1011" s="41"/>
      <c r="W1011" s="41"/>
      <c r="X1011" s="41"/>
      <c r="Y1011" s="41"/>
      <c r="Z1011" s="41"/>
      <c r="AA1011" s="41"/>
      <c r="AB1011" s="41"/>
      <c r="AC1011" s="41"/>
      <c r="AD1011" s="41"/>
      <c r="AE1011" s="41"/>
      <c r="AR1011" s="226" t="s">
        <v>451</v>
      </c>
      <c r="AT1011" s="226" t="s">
        <v>432</v>
      </c>
      <c r="AU1011" s="226" t="s">
        <v>81</v>
      </c>
      <c r="AY1011" s="20" t="s">
        <v>154</v>
      </c>
      <c r="BE1011" s="227">
        <f>IF(N1011="základní",J1011,0)</f>
        <v>0</v>
      </c>
      <c r="BF1011" s="227">
        <f>IF(N1011="snížená",J1011,0)</f>
        <v>0</v>
      </c>
      <c r="BG1011" s="227">
        <f>IF(N1011="zákl. přenesená",J1011,0)</f>
        <v>0</v>
      </c>
      <c r="BH1011" s="227">
        <f>IF(N1011="sníž. přenesená",J1011,0)</f>
        <v>0</v>
      </c>
      <c r="BI1011" s="227">
        <f>IF(N1011="nulová",J1011,0)</f>
        <v>0</v>
      </c>
      <c r="BJ1011" s="20" t="s">
        <v>79</v>
      </c>
      <c r="BK1011" s="227">
        <f>ROUND(I1011*H1011,2)</f>
        <v>0</v>
      </c>
      <c r="BL1011" s="20" t="s">
        <v>288</v>
      </c>
      <c r="BM1011" s="226" t="s">
        <v>1181</v>
      </c>
    </row>
    <row r="1012" s="13" customFormat="1">
      <c r="A1012" s="13"/>
      <c r="B1012" s="233"/>
      <c r="C1012" s="234"/>
      <c r="D1012" s="235" t="s">
        <v>166</v>
      </c>
      <c r="E1012" s="236" t="s">
        <v>19</v>
      </c>
      <c r="F1012" s="237" t="s">
        <v>1168</v>
      </c>
      <c r="G1012" s="234"/>
      <c r="H1012" s="236" t="s">
        <v>19</v>
      </c>
      <c r="I1012" s="238"/>
      <c r="J1012" s="234"/>
      <c r="K1012" s="234"/>
      <c r="L1012" s="239"/>
      <c r="M1012" s="240"/>
      <c r="N1012" s="241"/>
      <c r="O1012" s="241"/>
      <c r="P1012" s="241"/>
      <c r="Q1012" s="241"/>
      <c r="R1012" s="241"/>
      <c r="S1012" s="241"/>
      <c r="T1012" s="242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3" t="s">
        <v>166</v>
      </c>
      <c r="AU1012" s="243" t="s">
        <v>81</v>
      </c>
      <c r="AV1012" s="13" t="s">
        <v>79</v>
      </c>
      <c r="AW1012" s="13" t="s">
        <v>33</v>
      </c>
      <c r="AX1012" s="13" t="s">
        <v>72</v>
      </c>
      <c r="AY1012" s="243" t="s">
        <v>154</v>
      </c>
    </row>
    <row r="1013" s="14" customFormat="1">
      <c r="A1013" s="14"/>
      <c r="B1013" s="244"/>
      <c r="C1013" s="245"/>
      <c r="D1013" s="235" t="s">
        <v>166</v>
      </c>
      <c r="E1013" s="246" t="s">
        <v>19</v>
      </c>
      <c r="F1013" s="247" t="s">
        <v>188</v>
      </c>
      <c r="G1013" s="245"/>
      <c r="H1013" s="248">
        <v>5</v>
      </c>
      <c r="I1013" s="249"/>
      <c r="J1013" s="245"/>
      <c r="K1013" s="245"/>
      <c r="L1013" s="250"/>
      <c r="M1013" s="251"/>
      <c r="N1013" s="252"/>
      <c r="O1013" s="252"/>
      <c r="P1013" s="252"/>
      <c r="Q1013" s="252"/>
      <c r="R1013" s="252"/>
      <c r="S1013" s="252"/>
      <c r="T1013" s="253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4" t="s">
        <v>166</v>
      </c>
      <c r="AU1013" s="254" t="s">
        <v>81</v>
      </c>
      <c r="AV1013" s="14" t="s">
        <v>81</v>
      </c>
      <c r="AW1013" s="14" t="s">
        <v>33</v>
      </c>
      <c r="AX1013" s="14" t="s">
        <v>79</v>
      </c>
      <c r="AY1013" s="254" t="s">
        <v>154</v>
      </c>
    </row>
    <row r="1014" s="2" customFormat="1" ht="16.5" customHeight="1">
      <c r="A1014" s="41"/>
      <c r="B1014" s="42"/>
      <c r="C1014" s="277" t="s">
        <v>1182</v>
      </c>
      <c r="D1014" s="277" t="s">
        <v>432</v>
      </c>
      <c r="E1014" s="278" t="s">
        <v>1183</v>
      </c>
      <c r="F1014" s="279" t="s">
        <v>1184</v>
      </c>
      <c r="G1014" s="280" t="s">
        <v>191</v>
      </c>
      <c r="H1014" s="281">
        <v>4</v>
      </c>
      <c r="I1014" s="282"/>
      <c r="J1014" s="283">
        <f>ROUND(I1014*H1014,2)</f>
        <v>0</v>
      </c>
      <c r="K1014" s="279" t="s">
        <v>161</v>
      </c>
      <c r="L1014" s="284"/>
      <c r="M1014" s="285" t="s">
        <v>19</v>
      </c>
      <c r="N1014" s="286" t="s">
        <v>43</v>
      </c>
      <c r="O1014" s="87"/>
      <c r="P1014" s="224">
        <f>O1014*H1014</f>
        <v>0</v>
      </c>
      <c r="Q1014" s="224">
        <v>0.014500000000000001</v>
      </c>
      <c r="R1014" s="224">
        <f>Q1014*H1014</f>
        <v>0.058000000000000003</v>
      </c>
      <c r="S1014" s="224">
        <v>0</v>
      </c>
      <c r="T1014" s="225">
        <f>S1014*H1014</f>
        <v>0</v>
      </c>
      <c r="U1014" s="41"/>
      <c r="V1014" s="41"/>
      <c r="W1014" s="41"/>
      <c r="X1014" s="41"/>
      <c r="Y1014" s="41"/>
      <c r="Z1014" s="41"/>
      <c r="AA1014" s="41"/>
      <c r="AB1014" s="41"/>
      <c r="AC1014" s="41"/>
      <c r="AD1014" s="41"/>
      <c r="AE1014" s="41"/>
      <c r="AR1014" s="226" t="s">
        <v>451</v>
      </c>
      <c r="AT1014" s="226" t="s">
        <v>432</v>
      </c>
      <c r="AU1014" s="226" t="s">
        <v>81</v>
      </c>
      <c r="AY1014" s="20" t="s">
        <v>154</v>
      </c>
      <c r="BE1014" s="227">
        <f>IF(N1014="základní",J1014,0)</f>
        <v>0</v>
      </c>
      <c r="BF1014" s="227">
        <f>IF(N1014="snížená",J1014,0)</f>
        <v>0</v>
      </c>
      <c r="BG1014" s="227">
        <f>IF(N1014="zákl. přenesená",J1014,0)</f>
        <v>0</v>
      </c>
      <c r="BH1014" s="227">
        <f>IF(N1014="sníž. přenesená",J1014,0)</f>
        <v>0</v>
      </c>
      <c r="BI1014" s="227">
        <f>IF(N1014="nulová",J1014,0)</f>
        <v>0</v>
      </c>
      <c r="BJ1014" s="20" t="s">
        <v>79</v>
      </c>
      <c r="BK1014" s="227">
        <f>ROUND(I1014*H1014,2)</f>
        <v>0</v>
      </c>
      <c r="BL1014" s="20" t="s">
        <v>288</v>
      </c>
      <c r="BM1014" s="226" t="s">
        <v>1185</v>
      </c>
    </row>
    <row r="1015" s="13" customFormat="1">
      <c r="A1015" s="13"/>
      <c r="B1015" s="233"/>
      <c r="C1015" s="234"/>
      <c r="D1015" s="235" t="s">
        <v>166</v>
      </c>
      <c r="E1015" s="236" t="s">
        <v>19</v>
      </c>
      <c r="F1015" s="237" t="s">
        <v>1186</v>
      </c>
      <c r="G1015" s="234"/>
      <c r="H1015" s="236" t="s">
        <v>19</v>
      </c>
      <c r="I1015" s="238"/>
      <c r="J1015" s="234"/>
      <c r="K1015" s="234"/>
      <c r="L1015" s="239"/>
      <c r="M1015" s="240"/>
      <c r="N1015" s="241"/>
      <c r="O1015" s="241"/>
      <c r="P1015" s="241"/>
      <c r="Q1015" s="241"/>
      <c r="R1015" s="241"/>
      <c r="S1015" s="241"/>
      <c r="T1015" s="242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43" t="s">
        <v>166</v>
      </c>
      <c r="AU1015" s="243" t="s">
        <v>81</v>
      </c>
      <c r="AV1015" s="13" t="s">
        <v>79</v>
      </c>
      <c r="AW1015" s="13" t="s">
        <v>33</v>
      </c>
      <c r="AX1015" s="13" t="s">
        <v>72</v>
      </c>
      <c r="AY1015" s="243" t="s">
        <v>154</v>
      </c>
    </row>
    <row r="1016" s="14" customFormat="1">
      <c r="A1016" s="14"/>
      <c r="B1016" s="244"/>
      <c r="C1016" s="245"/>
      <c r="D1016" s="235" t="s">
        <v>166</v>
      </c>
      <c r="E1016" s="246" t="s">
        <v>19</v>
      </c>
      <c r="F1016" s="247" t="s">
        <v>162</v>
      </c>
      <c r="G1016" s="245"/>
      <c r="H1016" s="248">
        <v>4</v>
      </c>
      <c r="I1016" s="249"/>
      <c r="J1016" s="245"/>
      <c r="K1016" s="245"/>
      <c r="L1016" s="250"/>
      <c r="M1016" s="251"/>
      <c r="N1016" s="252"/>
      <c r="O1016" s="252"/>
      <c r="P1016" s="252"/>
      <c r="Q1016" s="252"/>
      <c r="R1016" s="252"/>
      <c r="S1016" s="252"/>
      <c r="T1016" s="253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54" t="s">
        <v>166</v>
      </c>
      <c r="AU1016" s="254" t="s">
        <v>81</v>
      </c>
      <c r="AV1016" s="14" t="s">
        <v>81</v>
      </c>
      <c r="AW1016" s="14" t="s">
        <v>33</v>
      </c>
      <c r="AX1016" s="14" t="s">
        <v>79</v>
      </c>
      <c r="AY1016" s="254" t="s">
        <v>154</v>
      </c>
    </row>
    <row r="1017" s="2" customFormat="1" ht="16.5" customHeight="1">
      <c r="A1017" s="41"/>
      <c r="B1017" s="42"/>
      <c r="C1017" s="277" t="s">
        <v>1187</v>
      </c>
      <c r="D1017" s="277" t="s">
        <v>432</v>
      </c>
      <c r="E1017" s="278" t="s">
        <v>1188</v>
      </c>
      <c r="F1017" s="279" t="s">
        <v>1189</v>
      </c>
      <c r="G1017" s="280" t="s">
        <v>191</v>
      </c>
      <c r="H1017" s="281">
        <v>3</v>
      </c>
      <c r="I1017" s="282"/>
      <c r="J1017" s="283">
        <f>ROUND(I1017*H1017,2)</f>
        <v>0</v>
      </c>
      <c r="K1017" s="279" t="s">
        <v>19</v>
      </c>
      <c r="L1017" s="284"/>
      <c r="M1017" s="285" t="s">
        <v>19</v>
      </c>
      <c r="N1017" s="286" t="s">
        <v>43</v>
      </c>
      <c r="O1017" s="87"/>
      <c r="P1017" s="224">
        <f>O1017*H1017</f>
        <v>0</v>
      </c>
      <c r="Q1017" s="224">
        <v>0.014500000000000001</v>
      </c>
      <c r="R1017" s="224">
        <f>Q1017*H1017</f>
        <v>0.043500000000000004</v>
      </c>
      <c r="S1017" s="224">
        <v>0</v>
      </c>
      <c r="T1017" s="225">
        <f>S1017*H1017</f>
        <v>0</v>
      </c>
      <c r="U1017" s="41"/>
      <c r="V1017" s="41"/>
      <c r="W1017" s="41"/>
      <c r="X1017" s="41"/>
      <c r="Y1017" s="41"/>
      <c r="Z1017" s="41"/>
      <c r="AA1017" s="41"/>
      <c r="AB1017" s="41"/>
      <c r="AC1017" s="41"/>
      <c r="AD1017" s="41"/>
      <c r="AE1017" s="41"/>
      <c r="AR1017" s="226" t="s">
        <v>451</v>
      </c>
      <c r="AT1017" s="226" t="s">
        <v>432</v>
      </c>
      <c r="AU1017" s="226" t="s">
        <v>81</v>
      </c>
      <c r="AY1017" s="20" t="s">
        <v>154</v>
      </c>
      <c r="BE1017" s="227">
        <f>IF(N1017="základní",J1017,0)</f>
        <v>0</v>
      </c>
      <c r="BF1017" s="227">
        <f>IF(N1017="snížená",J1017,0)</f>
        <v>0</v>
      </c>
      <c r="BG1017" s="227">
        <f>IF(N1017="zákl. přenesená",J1017,0)</f>
        <v>0</v>
      </c>
      <c r="BH1017" s="227">
        <f>IF(N1017="sníž. přenesená",J1017,0)</f>
        <v>0</v>
      </c>
      <c r="BI1017" s="227">
        <f>IF(N1017="nulová",J1017,0)</f>
        <v>0</v>
      </c>
      <c r="BJ1017" s="20" t="s">
        <v>79</v>
      </c>
      <c r="BK1017" s="227">
        <f>ROUND(I1017*H1017,2)</f>
        <v>0</v>
      </c>
      <c r="BL1017" s="20" t="s">
        <v>288</v>
      </c>
      <c r="BM1017" s="226" t="s">
        <v>1190</v>
      </c>
    </row>
    <row r="1018" s="13" customFormat="1">
      <c r="A1018" s="13"/>
      <c r="B1018" s="233"/>
      <c r="C1018" s="234"/>
      <c r="D1018" s="235" t="s">
        <v>166</v>
      </c>
      <c r="E1018" s="236" t="s">
        <v>19</v>
      </c>
      <c r="F1018" s="237" t="s">
        <v>1191</v>
      </c>
      <c r="G1018" s="234"/>
      <c r="H1018" s="236" t="s">
        <v>19</v>
      </c>
      <c r="I1018" s="238"/>
      <c r="J1018" s="234"/>
      <c r="K1018" s="234"/>
      <c r="L1018" s="239"/>
      <c r="M1018" s="240"/>
      <c r="N1018" s="241"/>
      <c r="O1018" s="241"/>
      <c r="P1018" s="241"/>
      <c r="Q1018" s="241"/>
      <c r="R1018" s="241"/>
      <c r="S1018" s="241"/>
      <c r="T1018" s="242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43" t="s">
        <v>166</v>
      </c>
      <c r="AU1018" s="243" t="s">
        <v>81</v>
      </c>
      <c r="AV1018" s="13" t="s">
        <v>79</v>
      </c>
      <c r="AW1018" s="13" t="s">
        <v>33</v>
      </c>
      <c r="AX1018" s="13" t="s">
        <v>72</v>
      </c>
      <c r="AY1018" s="243" t="s">
        <v>154</v>
      </c>
    </row>
    <row r="1019" s="14" customFormat="1">
      <c r="A1019" s="14"/>
      <c r="B1019" s="244"/>
      <c r="C1019" s="245"/>
      <c r="D1019" s="235" t="s">
        <v>166</v>
      </c>
      <c r="E1019" s="246" t="s">
        <v>19</v>
      </c>
      <c r="F1019" s="247" t="s">
        <v>155</v>
      </c>
      <c r="G1019" s="245"/>
      <c r="H1019" s="248">
        <v>3</v>
      </c>
      <c r="I1019" s="249"/>
      <c r="J1019" s="245"/>
      <c r="K1019" s="245"/>
      <c r="L1019" s="250"/>
      <c r="M1019" s="251"/>
      <c r="N1019" s="252"/>
      <c r="O1019" s="252"/>
      <c r="P1019" s="252"/>
      <c r="Q1019" s="252"/>
      <c r="R1019" s="252"/>
      <c r="S1019" s="252"/>
      <c r="T1019" s="253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4" t="s">
        <v>166</v>
      </c>
      <c r="AU1019" s="254" t="s">
        <v>81</v>
      </c>
      <c r="AV1019" s="14" t="s">
        <v>81</v>
      </c>
      <c r="AW1019" s="14" t="s">
        <v>33</v>
      </c>
      <c r="AX1019" s="14" t="s">
        <v>79</v>
      </c>
      <c r="AY1019" s="254" t="s">
        <v>154</v>
      </c>
    </row>
    <row r="1020" s="2" customFormat="1" ht="16.5" customHeight="1">
      <c r="A1020" s="41"/>
      <c r="B1020" s="42"/>
      <c r="C1020" s="277" t="s">
        <v>1192</v>
      </c>
      <c r="D1020" s="277" t="s">
        <v>432</v>
      </c>
      <c r="E1020" s="278" t="s">
        <v>1193</v>
      </c>
      <c r="F1020" s="279" t="s">
        <v>1194</v>
      </c>
      <c r="G1020" s="280" t="s">
        <v>191</v>
      </c>
      <c r="H1020" s="281">
        <v>1</v>
      </c>
      <c r="I1020" s="282"/>
      <c r="J1020" s="283">
        <f>ROUND(I1020*H1020,2)</f>
        <v>0</v>
      </c>
      <c r="K1020" s="279" t="s">
        <v>161</v>
      </c>
      <c r="L1020" s="284"/>
      <c r="M1020" s="285" t="s">
        <v>19</v>
      </c>
      <c r="N1020" s="286" t="s">
        <v>43</v>
      </c>
      <c r="O1020" s="87"/>
      <c r="P1020" s="224">
        <f>O1020*H1020</f>
        <v>0</v>
      </c>
      <c r="Q1020" s="224">
        <v>0.017000000000000001</v>
      </c>
      <c r="R1020" s="224">
        <f>Q1020*H1020</f>
        <v>0.017000000000000001</v>
      </c>
      <c r="S1020" s="224">
        <v>0</v>
      </c>
      <c r="T1020" s="225">
        <f>S1020*H1020</f>
        <v>0</v>
      </c>
      <c r="U1020" s="41"/>
      <c r="V1020" s="41"/>
      <c r="W1020" s="41"/>
      <c r="X1020" s="41"/>
      <c r="Y1020" s="41"/>
      <c r="Z1020" s="41"/>
      <c r="AA1020" s="41"/>
      <c r="AB1020" s="41"/>
      <c r="AC1020" s="41"/>
      <c r="AD1020" s="41"/>
      <c r="AE1020" s="41"/>
      <c r="AR1020" s="226" t="s">
        <v>451</v>
      </c>
      <c r="AT1020" s="226" t="s">
        <v>432</v>
      </c>
      <c r="AU1020" s="226" t="s">
        <v>81</v>
      </c>
      <c r="AY1020" s="20" t="s">
        <v>154</v>
      </c>
      <c r="BE1020" s="227">
        <f>IF(N1020="základní",J1020,0)</f>
        <v>0</v>
      </c>
      <c r="BF1020" s="227">
        <f>IF(N1020="snížená",J1020,0)</f>
        <v>0</v>
      </c>
      <c r="BG1020" s="227">
        <f>IF(N1020="zákl. přenesená",J1020,0)</f>
        <v>0</v>
      </c>
      <c r="BH1020" s="227">
        <f>IF(N1020="sníž. přenesená",J1020,0)</f>
        <v>0</v>
      </c>
      <c r="BI1020" s="227">
        <f>IF(N1020="nulová",J1020,0)</f>
        <v>0</v>
      </c>
      <c r="BJ1020" s="20" t="s">
        <v>79</v>
      </c>
      <c r="BK1020" s="227">
        <f>ROUND(I1020*H1020,2)</f>
        <v>0</v>
      </c>
      <c r="BL1020" s="20" t="s">
        <v>288</v>
      </c>
      <c r="BM1020" s="226" t="s">
        <v>1195</v>
      </c>
    </row>
    <row r="1021" s="13" customFormat="1">
      <c r="A1021" s="13"/>
      <c r="B1021" s="233"/>
      <c r="C1021" s="234"/>
      <c r="D1021" s="235" t="s">
        <v>166</v>
      </c>
      <c r="E1021" s="236" t="s">
        <v>19</v>
      </c>
      <c r="F1021" s="237" t="s">
        <v>1169</v>
      </c>
      <c r="G1021" s="234"/>
      <c r="H1021" s="236" t="s">
        <v>19</v>
      </c>
      <c r="I1021" s="238"/>
      <c r="J1021" s="234"/>
      <c r="K1021" s="234"/>
      <c r="L1021" s="239"/>
      <c r="M1021" s="240"/>
      <c r="N1021" s="241"/>
      <c r="O1021" s="241"/>
      <c r="P1021" s="241"/>
      <c r="Q1021" s="241"/>
      <c r="R1021" s="241"/>
      <c r="S1021" s="241"/>
      <c r="T1021" s="242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43" t="s">
        <v>166</v>
      </c>
      <c r="AU1021" s="243" t="s">
        <v>81</v>
      </c>
      <c r="AV1021" s="13" t="s">
        <v>79</v>
      </c>
      <c r="AW1021" s="13" t="s">
        <v>33</v>
      </c>
      <c r="AX1021" s="13" t="s">
        <v>72</v>
      </c>
      <c r="AY1021" s="243" t="s">
        <v>154</v>
      </c>
    </row>
    <row r="1022" s="14" customFormat="1">
      <c r="A1022" s="14"/>
      <c r="B1022" s="244"/>
      <c r="C1022" s="245"/>
      <c r="D1022" s="235" t="s">
        <v>166</v>
      </c>
      <c r="E1022" s="246" t="s">
        <v>19</v>
      </c>
      <c r="F1022" s="247" t="s">
        <v>79</v>
      </c>
      <c r="G1022" s="245"/>
      <c r="H1022" s="248">
        <v>1</v>
      </c>
      <c r="I1022" s="249"/>
      <c r="J1022" s="245"/>
      <c r="K1022" s="245"/>
      <c r="L1022" s="250"/>
      <c r="M1022" s="251"/>
      <c r="N1022" s="252"/>
      <c r="O1022" s="252"/>
      <c r="P1022" s="252"/>
      <c r="Q1022" s="252"/>
      <c r="R1022" s="252"/>
      <c r="S1022" s="252"/>
      <c r="T1022" s="253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54" t="s">
        <v>166</v>
      </c>
      <c r="AU1022" s="254" t="s">
        <v>81</v>
      </c>
      <c r="AV1022" s="14" t="s">
        <v>81</v>
      </c>
      <c r="AW1022" s="14" t="s">
        <v>33</v>
      </c>
      <c r="AX1022" s="14" t="s">
        <v>79</v>
      </c>
      <c r="AY1022" s="254" t="s">
        <v>154</v>
      </c>
    </row>
    <row r="1023" s="2" customFormat="1" ht="16.5" customHeight="1">
      <c r="A1023" s="41"/>
      <c r="B1023" s="42"/>
      <c r="C1023" s="277" t="s">
        <v>1196</v>
      </c>
      <c r="D1023" s="277" t="s">
        <v>432</v>
      </c>
      <c r="E1023" s="278" t="s">
        <v>1197</v>
      </c>
      <c r="F1023" s="279" t="s">
        <v>1198</v>
      </c>
      <c r="G1023" s="280" t="s">
        <v>191</v>
      </c>
      <c r="H1023" s="281">
        <v>2</v>
      </c>
      <c r="I1023" s="282"/>
      <c r="J1023" s="283">
        <f>ROUND(I1023*H1023,2)</f>
        <v>0</v>
      </c>
      <c r="K1023" s="279" t="s">
        <v>161</v>
      </c>
      <c r="L1023" s="284"/>
      <c r="M1023" s="285" t="s">
        <v>19</v>
      </c>
      <c r="N1023" s="286" t="s">
        <v>43</v>
      </c>
      <c r="O1023" s="87"/>
      <c r="P1023" s="224">
        <f>O1023*H1023</f>
        <v>0</v>
      </c>
      <c r="Q1023" s="224">
        <v>0.020500000000000001</v>
      </c>
      <c r="R1023" s="224">
        <f>Q1023*H1023</f>
        <v>0.041000000000000002</v>
      </c>
      <c r="S1023" s="224">
        <v>0</v>
      </c>
      <c r="T1023" s="225">
        <f>S1023*H1023</f>
        <v>0</v>
      </c>
      <c r="U1023" s="41"/>
      <c r="V1023" s="41"/>
      <c r="W1023" s="41"/>
      <c r="X1023" s="41"/>
      <c r="Y1023" s="41"/>
      <c r="Z1023" s="41"/>
      <c r="AA1023" s="41"/>
      <c r="AB1023" s="41"/>
      <c r="AC1023" s="41"/>
      <c r="AD1023" s="41"/>
      <c r="AE1023" s="41"/>
      <c r="AR1023" s="226" t="s">
        <v>451</v>
      </c>
      <c r="AT1023" s="226" t="s">
        <v>432</v>
      </c>
      <c r="AU1023" s="226" t="s">
        <v>81</v>
      </c>
      <c r="AY1023" s="20" t="s">
        <v>154</v>
      </c>
      <c r="BE1023" s="227">
        <f>IF(N1023="základní",J1023,0)</f>
        <v>0</v>
      </c>
      <c r="BF1023" s="227">
        <f>IF(N1023="snížená",J1023,0)</f>
        <v>0</v>
      </c>
      <c r="BG1023" s="227">
        <f>IF(N1023="zákl. přenesená",J1023,0)</f>
        <v>0</v>
      </c>
      <c r="BH1023" s="227">
        <f>IF(N1023="sníž. přenesená",J1023,0)</f>
        <v>0</v>
      </c>
      <c r="BI1023" s="227">
        <f>IF(N1023="nulová",J1023,0)</f>
        <v>0</v>
      </c>
      <c r="BJ1023" s="20" t="s">
        <v>79</v>
      </c>
      <c r="BK1023" s="227">
        <f>ROUND(I1023*H1023,2)</f>
        <v>0</v>
      </c>
      <c r="BL1023" s="20" t="s">
        <v>288</v>
      </c>
      <c r="BM1023" s="226" t="s">
        <v>1199</v>
      </c>
    </row>
    <row r="1024" s="13" customFormat="1">
      <c r="A1024" s="13"/>
      <c r="B1024" s="233"/>
      <c r="C1024" s="234"/>
      <c r="D1024" s="235" t="s">
        <v>166</v>
      </c>
      <c r="E1024" s="236" t="s">
        <v>19</v>
      </c>
      <c r="F1024" s="237" t="s">
        <v>1171</v>
      </c>
      <c r="G1024" s="234"/>
      <c r="H1024" s="236" t="s">
        <v>19</v>
      </c>
      <c r="I1024" s="238"/>
      <c r="J1024" s="234"/>
      <c r="K1024" s="234"/>
      <c r="L1024" s="239"/>
      <c r="M1024" s="240"/>
      <c r="N1024" s="241"/>
      <c r="O1024" s="241"/>
      <c r="P1024" s="241"/>
      <c r="Q1024" s="241"/>
      <c r="R1024" s="241"/>
      <c r="S1024" s="241"/>
      <c r="T1024" s="242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43" t="s">
        <v>166</v>
      </c>
      <c r="AU1024" s="243" t="s">
        <v>81</v>
      </c>
      <c r="AV1024" s="13" t="s">
        <v>79</v>
      </c>
      <c r="AW1024" s="13" t="s">
        <v>33</v>
      </c>
      <c r="AX1024" s="13" t="s">
        <v>72</v>
      </c>
      <c r="AY1024" s="243" t="s">
        <v>154</v>
      </c>
    </row>
    <row r="1025" s="14" customFormat="1">
      <c r="A1025" s="14"/>
      <c r="B1025" s="244"/>
      <c r="C1025" s="245"/>
      <c r="D1025" s="235" t="s">
        <v>166</v>
      </c>
      <c r="E1025" s="246" t="s">
        <v>19</v>
      </c>
      <c r="F1025" s="247" t="s">
        <v>81</v>
      </c>
      <c r="G1025" s="245"/>
      <c r="H1025" s="248">
        <v>2</v>
      </c>
      <c r="I1025" s="249"/>
      <c r="J1025" s="245"/>
      <c r="K1025" s="245"/>
      <c r="L1025" s="250"/>
      <c r="M1025" s="251"/>
      <c r="N1025" s="252"/>
      <c r="O1025" s="252"/>
      <c r="P1025" s="252"/>
      <c r="Q1025" s="252"/>
      <c r="R1025" s="252"/>
      <c r="S1025" s="252"/>
      <c r="T1025" s="253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4" t="s">
        <v>166</v>
      </c>
      <c r="AU1025" s="254" t="s">
        <v>81</v>
      </c>
      <c r="AV1025" s="14" t="s">
        <v>81</v>
      </c>
      <c r="AW1025" s="14" t="s">
        <v>33</v>
      </c>
      <c r="AX1025" s="14" t="s">
        <v>79</v>
      </c>
      <c r="AY1025" s="254" t="s">
        <v>154</v>
      </c>
    </row>
    <row r="1026" s="2" customFormat="1" ht="24.15" customHeight="1">
      <c r="A1026" s="41"/>
      <c r="B1026" s="42"/>
      <c r="C1026" s="277" t="s">
        <v>1200</v>
      </c>
      <c r="D1026" s="277" t="s">
        <v>432</v>
      </c>
      <c r="E1026" s="278" t="s">
        <v>1201</v>
      </c>
      <c r="F1026" s="279" t="s">
        <v>1202</v>
      </c>
      <c r="G1026" s="280" t="s">
        <v>191</v>
      </c>
      <c r="H1026" s="281">
        <v>7</v>
      </c>
      <c r="I1026" s="282"/>
      <c r="J1026" s="283">
        <f>ROUND(I1026*H1026,2)</f>
        <v>0</v>
      </c>
      <c r="K1026" s="279" t="s">
        <v>19</v>
      </c>
      <c r="L1026" s="284"/>
      <c r="M1026" s="285" t="s">
        <v>19</v>
      </c>
      <c r="N1026" s="286" t="s">
        <v>43</v>
      </c>
      <c r="O1026" s="87"/>
      <c r="P1026" s="224">
        <f>O1026*H1026</f>
        <v>0</v>
      </c>
      <c r="Q1026" s="224">
        <v>0.020500000000000001</v>
      </c>
      <c r="R1026" s="224">
        <f>Q1026*H1026</f>
        <v>0.14350000000000002</v>
      </c>
      <c r="S1026" s="224">
        <v>0</v>
      </c>
      <c r="T1026" s="225">
        <f>S1026*H1026</f>
        <v>0</v>
      </c>
      <c r="U1026" s="41"/>
      <c r="V1026" s="41"/>
      <c r="W1026" s="41"/>
      <c r="X1026" s="41"/>
      <c r="Y1026" s="41"/>
      <c r="Z1026" s="41"/>
      <c r="AA1026" s="41"/>
      <c r="AB1026" s="41"/>
      <c r="AC1026" s="41"/>
      <c r="AD1026" s="41"/>
      <c r="AE1026" s="41"/>
      <c r="AR1026" s="226" t="s">
        <v>451</v>
      </c>
      <c r="AT1026" s="226" t="s">
        <v>432</v>
      </c>
      <c r="AU1026" s="226" t="s">
        <v>81</v>
      </c>
      <c r="AY1026" s="20" t="s">
        <v>154</v>
      </c>
      <c r="BE1026" s="227">
        <f>IF(N1026="základní",J1026,0)</f>
        <v>0</v>
      </c>
      <c r="BF1026" s="227">
        <f>IF(N1026="snížená",J1026,0)</f>
        <v>0</v>
      </c>
      <c r="BG1026" s="227">
        <f>IF(N1026="zákl. přenesená",J1026,0)</f>
        <v>0</v>
      </c>
      <c r="BH1026" s="227">
        <f>IF(N1026="sníž. přenesená",J1026,0)</f>
        <v>0</v>
      </c>
      <c r="BI1026" s="227">
        <f>IF(N1026="nulová",J1026,0)</f>
        <v>0</v>
      </c>
      <c r="BJ1026" s="20" t="s">
        <v>79</v>
      </c>
      <c r="BK1026" s="227">
        <f>ROUND(I1026*H1026,2)</f>
        <v>0</v>
      </c>
      <c r="BL1026" s="20" t="s">
        <v>288</v>
      </c>
      <c r="BM1026" s="226" t="s">
        <v>1203</v>
      </c>
    </row>
    <row r="1027" s="13" customFormat="1">
      <c r="A1027" s="13"/>
      <c r="B1027" s="233"/>
      <c r="C1027" s="234"/>
      <c r="D1027" s="235" t="s">
        <v>166</v>
      </c>
      <c r="E1027" s="236" t="s">
        <v>19</v>
      </c>
      <c r="F1027" s="237" t="s">
        <v>1172</v>
      </c>
      <c r="G1027" s="234"/>
      <c r="H1027" s="236" t="s">
        <v>19</v>
      </c>
      <c r="I1027" s="238"/>
      <c r="J1027" s="234"/>
      <c r="K1027" s="234"/>
      <c r="L1027" s="239"/>
      <c r="M1027" s="240"/>
      <c r="N1027" s="241"/>
      <c r="O1027" s="241"/>
      <c r="P1027" s="241"/>
      <c r="Q1027" s="241"/>
      <c r="R1027" s="241"/>
      <c r="S1027" s="241"/>
      <c r="T1027" s="242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43" t="s">
        <v>166</v>
      </c>
      <c r="AU1027" s="243" t="s">
        <v>81</v>
      </c>
      <c r="AV1027" s="13" t="s">
        <v>79</v>
      </c>
      <c r="AW1027" s="13" t="s">
        <v>33</v>
      </c>
      <c r="AX1027" s="13" t="s">
        <v>72</v>
      </c>
      <c r="AY1027" s="243" t="s">
        <v>154</v>
      </c>
    </row>
    <row r="1028" s="14" customFormat="1">
      <c r="A1028" s="14"/>
      <c r="B1028" s="244"/>
      <c r="C1028" s="245"/>
      <c r="D1028" s="235" t="s">
        <v>166</v>
      </c>
      <c r="E1028" s="246" t="s">
        <v>19</v>
      </c>
      <c r="F1028" s="247" t="s">
        <v>206</v>
      </c>
      <c r="G1028" s="245"/>
      <c r="H1028" s="248">
        <v>7</v>
      </c>
      <c r="I1028" s="249"/>
      <c r="J1028" s="245"/>
      <c r="K1028" s="245"/>
      <c r="L1028" s="250"/>
      <c r="M1028" s="251"/>
      <c r="N1028" s="252"/>
      <c r="O1028" s="252"/>
      <c r="P1028" s="252"/>
      <c r="Q1028" s="252"/>
      <c r="R1028" s="252"/>
      <c r="S1028" s="252"/>
      <c r="T1028" s="253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54" t="s">
        <v>166</v>
      </c>
      <c r="AU1028" s="254" t="s">
        <v>81</v>
      </c>
      <c r="AV1028" s="14" t="s">
        <v>81</v>
      </c>
      <c r="AW1028" s="14" t="s">
        <v>33</v>
      </c>
      <c r="AX1028" s="14" t="s">
        <v>79</v>
      </c>
      <c r="AY1028" s="254" t="s">
        <v>154</v>
      </c>
    </row>
    <row r="1029" s="2" customFormat="1" ht="24.15" customHeight="1">
      <c r="A1029" s="41"/>
      <c r="B1029" s="42"/>
      <c r="C1029" s="277" t="s">
        <v>1204</v>
      </c>
      <c r="D1029" s="277" t="s">
        <v>432</v>
      </c>
      <c r="E1029" s="278" t="s">
        <v>1205</v>
      </c>
      <c r="F1029" s="279" t="s">
        <v>1202</v>
      </c>
      <c r="G1029" s="280" t="s">
        <v>191</v>
      </c>
      <c r="H1029" s="281">
        <v>1</v>
      </c>
      <c r="I1029" s="282"/>
      <c r="J1029" s="283">
        <f>ROUND(I1029*H1029,2)</f>
        <v>0</v>
      </c>
      <c r="K1029" s="279" t="s">
        <v>19</v>
      </c>
      <c r="L1029" s="284"/>
      <c r="M1029" s="285" t="s">
        <v>19</v>
      </c>
      <c r="N1029" s="286" t="s">
        <v>43</v>
      </c>
      <c r="O1029" s="87"/>
      <c r="P1029" s="224">
        <f>O1029*H1029</f>
        <v>0</v>
      </c>
      <c r="Q1029" s="224">
        <v>0.020500000000000001</v>
      </c>
      <c r="R1029" s="224">
        <f>Q1029*H1029</f>
        <v>0.020500000000000001</v>
      </c>
      <c r="S1029" s="224">
        <v>0</v>
      </c>
      <c r="T1029" s="225">
        <f>S1029*H1029</f>
        <v>0</v>
      </c>
      <c r="U1029" s="41"/>
      <c r="V1029" s="41"/>
      <c r="W1029" s="41"/>
      <c r="X1029" s="41"/>
      <c r="Y1029" s="41"/>
      <c r="Z1029" s="41"/>
      <c r="AA1029" s="41"/>
      <c r="AB1029" s="41"/>
      <c r="AC1029" s="41"/>
      <c r="AD1029" s="41"/>
      <c r="AE1029" s="41"/>
      <c r="AR1029" s="226" t="s">
        <v>451</v>
      </c>
      <c r="AT1029" s="226" t="s">
        <v>432</v>
      </c>
      <c r="AU1029" s="226" t="s">
        <v>81</v>
      </c>
      <c r="AY1029" s="20" t="s">
        <v>154</v>
      </c>
      <c r="BE1029" s="227">
        <f>IF(N1029="základní",J1029,0)</f>
        <v>0</v>
      </c>
      <c r="BF1029" s="227">
        <f>IF(N1029="snížená",J1029,0)</f>
        <v>0</v>
      </c>
      <c r="BG1029" s="227">
        <f>IF(N1029="zákl. přenesená",J1029,0)</f>
        <v>0</v>
      </c>
      <c r="BH1029" s="227">
        <f>IF(N1029="sníž. přenesená",J1029,0)</f>
        <v>0</v>
      </c>
      <c r="BI1029" s="227">
        <f>IF(N1029="nulová",J1029,0)</f>
        <v>0</v>
      </c>
      <c r="BJ1029" s="20" t="s">
        <v>79</v>
      </c>
      <c r="BK1029" s="227">
        <f>ROUND(I1029*H1029,2)</f>
        <v>0</v>
      </c>
      <c r="BL1029" s="20" t="s">
        <v>288</v>
      </c>
      <c r="BM1029" s="226" t="s">
        <v>1206</v>
      </c>
    </row>
    <row r="1030" s="13" customFormat="1">
      <c r="A1030" s="13"/>
      <c r="B1030" s="233"/>
      <c r="C1030" s="234"/>
      <c r="D1030" s="235" t="s">
        <v>166</v>
      </c>
      <c r="E1030" s="236" t="s">
        <v>19</v>
      </c>
      <c r="F1030" s="237" t="s">
        <v>1173</v>
      </c>
      <c r="G1030" s="234"/>
      <c r="H1030" s="236" t="s">
        <v>19</v>
      </c>
      <c r="I1030" s="238"/>
      <c r="J1030" s="234"/>
      <c r="K1030" s="234"/>
      <c r="L1030" s="239"/>
      <c r="M1030" s="240"/>
      <c r="N1030" s="241"/>
      <c r="O1030" s="241"/>
      <c r="P1030" s="241"/>
      <c r="Q1030" s="241"/>
      <c r="R1030" s="241"/>
      <c r="S1030" s="241"/>
      <c r="T1030" s="242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43" t="s">
        <v>166</v>
      </c>
      <c r="AU1030" s="243" t="s">
        <v>81</v>
      </c>
      <c r="AV1030" s="13" t="s">
        <v>79</v>
      </c>
      <c r="AW1030" s="13" t="s">
        <v>33</v>
      </c>
      <c r="AX1030" s="13" t="s">
        <v>72</v>
      </c>
      <c r="AY1030" s="243" t="s">
        <v>154</v>
      </c>
    </row>
    <row r="1031" s="14" customFormat="1">
      <c r="A1031" s="14"/>
      <c r="B1031" s="244"/>
      <c r="C1031" s="245"/>
      <c r="D1031" s="235" t="s">
        <v>166</v>
      </c>
      <c r="E1031" s="246" t="s">
        <v>19</v>
      </c>
      <c r="F1031" s="247" t="s">
        <v>79</v>
      </c>
      <c r="G1031" s="245"/>
      <c r="H1031" s="248">
        <v>1</v>
      </c>
      <c r="I1031" s="249"/>
      <c r="J1031" s="245"/>
      <c r="K1031" s="245"/>
      <c r="L1031" s="250"/>
      <c r="M1031" s="251"/>
      <c r="N1031" s="252"/>
      <c r="O1031" s="252"/>
      <c r="P1031" s="252"/>
      <c r="Q1031" s="252"/>
      <c r="R1031" s="252"/>
      <c r="S1031" s="252"/>
      <c r="T1031" s="253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54" t="s">
        <v>166</v>
      </c>
      <c r="AU1031" s="254" t="s">
        <v>81</v>
      </c>
      <c r="AV1031" s="14" t="s">
        <v>81</v>
      </c>
      <c r="AW1031" s="14" t="s">
        <v>33</v>
      </c>
      <c r="AX1031" s="14" t="s">
        <v>79</v>
      </c>
      <c r="AY1031" s="254" t="s">
        <v>154</v>
      </c>
    </row>
    <row r="1032" s="2" customFormat="1" ht="24.15" customHeight="1">
      <c r="A1032" s="41"/>
      <c r="B1032" s="42"/>
      <c r="C1032" s="215" t="s">
        <v>1207</v>
      </c>
      <c r="D1032" s="215" t="s">
        <v>157</v>
      </c>
      <c r="E1032" s="216" t="s">
        <v>1208</v>
      </c>
      <c r="F1032" s="217" t="s">
        <v>1209</v>
      </c>
      <c r="G1032" s="218" t="s">
        <v>191</v>
      </c>
      <c r="H1032" s="219">
        <v>1</v>
      </c>
      <c r="I1032" s="220"/>
      <c r="J1032" s="221">
        <f>ROUND(I1032*H1032,2)</f>
        <v>0</v>
      </c>
      <c r="K1032" s="217" t="s">
        <v>161</v>
      </c>
      <c r="L1032" s="47"/>
      <c r="M1032" s="222" t="s">
        <v>19</v>
      </c>
      <c r="N1032" s="223" t="s">
        <v>43</v>
      </c>
      <c r="O1032" s="87"/>
      <c r="P1032" s="224">
        <f>O1032*H1032</f>
        <v>0</v>
      </c>
      <c r="Q1032" s="224">
        <v>0</v>
      </c>
      <c r="R1032" s="224">
        <f>Q1032*H1032</f>
        <v>0</v>
      </c>
      <c r="S1032" s="224">
        <v>0</v>
      </c>
      <c r="T1032" s="225">
        <f>S1032*H1032</f>
        <v>0</v>
      </c>
      <c r="U1032" s="41"/>
      <c r="V1032" s="41"/>
      <c r="W1032" s="41"/>
      <c r="X1032" s="41"/>
      <c r="Y1032" s="41"/>
      <c r="Z1032" s="41"/>
      <c r="AA1032" s="41"/>
      <c r="AB1032" s="41"/>
      <c r="AC1032" s="41"/>
      <c r="AD1032" s="41"/>
      <c r="AE1032" s="41"/>
      <c r="AR1032" s="226" t="s">
        <v>288</v>
      </c>
      <c r="AT1032" s="226" t="s">
        <v>157</v>
      </c>
      <c r="AU1032" s="226" t="s">
        <v>81</v>
      </c>
      <c r="AY1032" s="20" t="s">
        <v>154</v>
      </c>
      <c r="BE1032" s="227">
        <f>IF(N1032="základní",J1032,0)</f>
        <v>0</v>
      </c>
      <c r="BF1032" s="227">
        <f>IF(N1032="snížená",J1032,0)</f>
        <v>0</v>
      </c>
      <c r="BG1032" s="227">
        <f>IF(N1032="zákl. přenesená",J1032,0)</f>
        <v>0</v>
      </c>
      <c r="BH1032" s="227">
        <f>IF(N1032="sníž. přenesená",J1032,0)</f>
        <v>0</v>
      </c>
      <c r="BI1032" s="227">
        <f>IF(N1032="nulová",J1032,0)</f>
        <v>0</v>
      </c>
      <c r="BJ1032" s="20" t="s">
        <v>79</v>
      </c>
      <c r="BK1032" s="227">
        <f>ROUND(I1032*H1032,2)</f>
        <v>0</v>
      </c>
      <c r="BL1032" s="20" t="s">
        <v>288</v>
      </c>
      <c r="BM1032" s="226" t="s">
        <v>1210</v>
      </c>
    </row>
    <row r="1033" s="2" customFormat="1">
      <c r="A1033" s="41"/>
      <c r="B1033" s="42"/>
      <c r="C1033" s="43"/>
      <c r="D1033" s="228" t="s">
        <v>164</v>
      </c>
      <c r="E1033" s="43"/>
      <c r="F1033" s="229" t="s">
        <v>1211</v>
      </c>
      <c r="G1033" s="43"/>
      <c r="H1033" s="43"/>
      <c r="I1033" s="230"/>
      <c r="J1033" s="43"/>
      <c r="K1033" s="43"/>
      <c r="L1033" s="47"/>
      <c r="M1033" s="231"/>
      <c r="N1033" s="232"/>
      <c r="O1033" s="87"/>
      <c r="P1033" s="87"/>
      <c r="Q1033" s="87"/>
      <c r="R1033" s="87"/>
      <c r="S1033" s="87"/>
      <c r="T1033" s="88"/>
      <c r="U1033" s="41"/>
      <c r="V1033" s="41"/>
      <c r="W1033" s="41"/>
      <c r="X1033" s="41"/>
      <c r="Y1033" s="41"/>
      <c r="Z1033" s="41"/>
      <c r="AA1033" s="41"/>
      <c r="AB1033" s="41"/>
      <c r="AC1033" s="41"/>
      <c r="AD1033" s="41"/>
      <c r="AE1033" s="41"/>
      <c r="AT1033" s="20" t="s">
        <v>164</v>
      </c>
      <c r="AU1033" s="20" t="s">
        <v>81</v>
      </c>
    </row>
    <row r="1034" s="13" customFormat="1">
      <c r="A1034" s="13"/>
      <c r="B1034" s="233"/>
      <c r="C1034" s="234"/>
      <c r="D1034" s="235" t="s">
        <v>166</v>
      </c>
      <c r="E1034" s="236" t="s">
        <v>19</v>
      </c>
      <c r="F1034" s="237" t="s">
        <v>1212</v>
      </c>
      <c r="G1034" s="234"/>
      <c r="H1034" s="236" t="s">
        <v>19</v>
      </c>
      <c r="I1034" s="238"/>
      <c r="J1034" s="234"/>
      <c r="K1034" s="234"/>
      <c r="L1034" s="239"/>
      <c r="M1034" s="240"/>
      <c r="N1034" s="241"/>
      <c r="O1034" s="241"/>
      <c r="P1034" s="241"/>
      <c r="Q1034" s="241"/>
      <c r="R1034" s="241"/>
      <c r="S1034" s="241"/>
      <c r="T1034" s="242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43" t="s">
        <v>166</v>
      </c>
      <c r="AU1034" s="243" t="s">
        <v>81</v>
      </c>
      <c r="AV1034" s="13" t="s">
        <v>79</v>
      </c>
      <c r="AW1034" s="13" t="s">
        <v>33</v>
      </c>
      <c r="AX1034" s="13" t="s">
        <v>72</v>
      </c>
      <c r="AY1034" s="243" t="s">
        <v>154</v>
      </c>
    </row>
    <row r="1035" s="14" customFormat="1">
      <c r="A1035" s="14"/>
      <c r="B1035" s="244"/>
      <c r="C1035" s="245"/>
      <c r="D1035" s="235" t="s">
        <v>166</v>
      </c>
      <c r="E1035" s="246" t="s">
        <v>19</v>
      </c>
      <c r="F1035" s="247" t="s">
        <v>79</v>
      </c>
      <c r="G1035" s="245"/>
      <c r="H1035" s="248">
        <v>1</v>
      </c>
      <c r="I1035" s="249"/>
      <c r="J1035" s="245"/>
      <c r="K1035" s="245"/>
      <c r="L1035" s="250"/>
      <c r="M1035" s="251"/>
      <c r="N1035" s="252"/>
      <c r="O1035" s="252"/>
      <c r="P1035" s="252"/>
      <c r="Q1035" s="252"/>
      <c r="R1035" s="252"/>
      <c r="S1035" s="252"/>
      <c r="T1035" s="253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4" t="s">
        <v>166</v>
      </c>
      <c r="AU1035" s="254" t="s">
        <v>81</v>
      </c>
      <c r="AV1035" s="14" t="s">
        <v>81</v>
      </c>
      <c r="AW1035" s="14" t="s">
        <v>33</v>
      </c>
      <c r="AX1035" s="14" t="s">
        <v>79</v>
      </c>
      <c r="AY1035" s="254" t="s">
        <v>154</v>
      </c>
    </row>
    <row r="1036" s="2" customFormat="1" ht="16.5" customHeight="1">
      <c r="A1036" s="41"/>
      <c r="B1036" s="42"/>
      <c r="C1036" s="277" t="s">
        <v>1213</v>
      </c>
      <c r="D1036" s="277" t="s">
        <v>432</v>
      </c>
      <c r="E1036" s="278" t="s">
        <v>1214</v>
      </c>
      <c r="F1036" s="279" t="s">
        <v>1215</v>
      </c>
      <c r="G1036" s="280" t="s">
        <v>191</v>
      </c>
      <c r="H1036" s="281">
        <v>1</v>
      </c>
      <c r="I1036" s="282"/>
      <c r="J1036" s="283">
        <f>ROUND(I1036*H1036,2)</f>
        <v>0</v>
      </c>
      <c r="K1036" s="279" t="s">
        <v>161</v>
      </c>
      <c r="L1036" s="284"/>
      <c r="M1036" s="285" t="s">
        <v>19</v>
      </c>
      <c r="N1036" s="286" t="s">
        <v>43</v>
      </c>
      <c r="O1036" s="87"/>
      <c r="P1036" s="224">
        <f>O1036*H1036</f>
        <v>0</v>
      </c>
      <c r="Q1036" s="224">
        <v>0.029000000000000001</v>
      </c>
      <c r="R1036" s="224">
        <f>Q1036*H1036</f>
        <v>0.029000000000000001</v>
      </c>
      <c r="S1036" s="224">
        <v>0</v>
      </c>
      <c r="T1036" s="225">
        <f>S1036*H1036</f>
        <v>0</v>
      </c>
      <c r="U1036" s="41"/>
      <c r="V1036" s="41"/>
      <c r="W1036" s="41"/>
      <c r="X1036" s="41"/>
      <c r="Y1036" s="41"/>
      <c r="Z1036" s="41"/>
      <c r="AA1036" s="41"/>
      <c r="AB1036" s="41"/>
      <c r="AC1036" s="41"/>
      <c r="AD1036" s="41"/>
      <c r="AE1036" s="41"/>
      <c r="AR1036" s="226" t="s">
        <v>451</v>
      </c>
      <c r="AT1036" s="226" t="s">
        <v>432</v>
      </c>
      <c r="AU1036" s="226" t="s">
        <v>81</v>
      </c>
      <c r="AY1036" s="20" t="s">
        <v>154</v>
      </c>
      <c r="BE1036" s="227">
        <f>IF(N1036="základní",J1036,0)</f>
        <v>0</v>
      </c>
      <c r="BF1036" s="227">
        <f>IF(N1036="snížená",J1036,0)</f>
        <v>0</v>
      </c>
      <c r="BG1036" s="227">
        <f>IF(N1036="zákl. přenesená",J1036,0)</f>
        <v>0</v>
      </c>
      <c r="BH1036" s="227">
        <f>IF(N1036="sníž. přenesená",J1036,0)</f>
        <v>0</v>
      </c>
      <c r="BI1036" s="227">
        <f>IF(N1036="nulová",J1036,0)</f>
        <v>0</v>
      </c>
      <c r="BJ1036" s="20" t="s">
        <v>79</v>
      </c>
      <c r="BK1036" s="227">
        <f>ROUND(I1036*H1036,2)</f>
        <v>0</v>
      </c>
      <c r="BL1036" s="20" t="s">
        <v>288</v>
      </c>
      <c r="BM1036" s="226" t="s">
        <v>1216</v>
      </c>
    </row>
    <row r="1037" s="2" customFormat="1" ht="16.5" customHeight="1">
      <c r="A1037" s="41"/>
      <c r="B1037" s="42"/>
      <c r="C1037" s="215" t="s">
        <v>1217</v>
      </c>
      <c r="D1037" s="215" t="s">
        <v>157</v>
      </c>
      <c r="E1037" s="216" t="s">
        <v>1218</v>
      </c>
      <c r="F1037" s="217" t="s">
        <v>1219</v>
      </c>
      <c r="G1037" s="218" t="s">
        <v>191</v>
      </c>
      <c r="H1037" s="219">
        <v>24</v>
      </c>
      <c r="I1037" s="220"/>
      <c r="J1037" s="221">
        <f>ROUND(I1037*H1037,2)</f>
        <v>0</v>
      </c>
      <c r="K1037" s="217" t="s">
        <v>161</v>
      </c>
      <c r="L1037" s="47"/>
      <c r="M1037" s="222" t="s">
        <v>19</v>
      </c>
      <c r="N1037" s="223" t="s">
        <v>43</v>
      </c>
      <c r="O1037" s="87"/>
      <c r="P1037" s="224">
        <f>O1037*H1037</f>
        <v>0</v>
      </c>
      <c r="Q1037" s="224">
        <v>0</v>
      </c>
      <c r="R1037" s="224">
        <f>Q1037*H1037</f>
        <v>0</v>
      </c>
      <c r="S1037" s="224">
        <v>0</v>
      </c>
      <c r="T1037" s="225">
        <f>S1037*H1037</f>
        <v>0</v>
      </c>
      <c r="U1037" s="41"/>
      <c r="V1037" s="41"/>
      <c r="W1037" s="41"/>
      <c r="X1037" s="41"/>
      <c r="Y1037" s="41"/>
      <c r="Z1037" s="41"/>
      <c r="AA1037" s="41"/>
      <c r="AB1037" s="41"/>
      <c r="AC1037" s="41"/>
      <c r="AD1037" s="41"/>
      <c r="AE1037" s="41"/>
      <c r="AR1037" s="226" t="s">
        <v>288</v>
      </c>
      <c r="AT1037" s="226" t="s">
        <v>157</v>
      </c>
      <c r="AU1037" s="226" t="s">
        <v>81</v>
      </c>
      <c r="AY1037" s="20" t="s">
        <v>154</v>
      </c>
      <c r="BE1037" s="227">
        <f>IF(N1037="základní",J1037,0)</f>
        <v>0</v>
      </c>
      <c r="BF1037" s="227">
        <f>IF(N1037="snížená",J1037,0)</f>
        <v>0</v>
      </c>
      <c r="BG1037" s="227">
        <f>IF(N1037="zákl. přenesená",J1037,0)</f>
        <v>0</v>
      </c>
      <c r="BH1037" s="227">
        <f>IF(N1037="sníž. přenesená",J1037,0)</f>
        <v>0</v>
      </c>
      <c r="BI1037" s="227">
        <f>IF(N1037="nulová",J1037,0)</f>
        <v>0</v>
      </c>
      <c r="BJ1037" s="20" t="s">
        <v>79</v>
      </c>
      <c r="BK1037" s="227">
        <f>ROUND(I1037*H1037,2)</f>
        <v>0</v>
      </c>
      <c r="BL1037" s="20" t="s">
        <v>288</v>
      </c>
      <c r="BM1037" s="226" t="s">
        <v>1220</v>
      </c>
    </row>
    <row r="1038" s="2" customFormat="1">
      <c r="A1038" s="41"/>
      <c r="B1038" s="42"/>
      <c r="C1038" s="43"/>
      <c r="D1038" s="228" t="s">
        <v>164</v>
      </c>
      <c r="E1038" s="43"/>
      <c r="F1038" s="229" t="s">
        <v>1221</v>
      </c>
      <c r="G1038" s="43"/>
      <c r="H1038" s="43"/>
      <c r="I1038" s="230"/>
      <c r="J1038" s="43"/>
      <c r="K1038" s="43"/>
      <c r="L1038" s="47"/>
      <c r="M1038" s="231"/>
      <c r="N1038" s="232"/>
      <c r="O1038" s="87"/>
      <c r="P1038" s="87"/>
      <c r="Q1038" s="87"/>
      <c r="R1038" s="87"/>
      <c r="S1038" s="87"/>
      <c r="T1038" s="88"/>
      <c r="U1038" s="41"/>
      <c r="V1038" s="41"/>
      <c r="W1038" s="41"/>
      <c r="X1038" s="41"/>
      <c r="Y1038" s="41"/>
      <c r="Z1038" s="41"/>
      <c r="AA1038" s="41"/>
      <c r="AB1038" s="41"/>
      <c r="AC1038" s="41"/>
      <c r="AD1038" s="41"/>
      <c r="AE1038" s="41"/>
      <c r="AT1038" s="20" t="s">
        <v>164</v>
      </c>
      <c r="AU1038" s="20" t="s">
        <v>81</v>
      </c>
    </row>
    <row r="1039" s="2" customFormat="1" ht="16.5" customHeight="1">
      <c r="A1039" s="41"/>
      <c r="B1039" s="42"/>
      <c r="C1039" s="277" t="s">
        <v>1222</v>
      </c>
      <c r="D1039" s="277" t="s">
        <v>432</v>
      </c>
      <c r="E1039" s="278" t="s">
        <v>1223</v>
      </c>
      <c r="F1039" s="279" t="s">
        <v>1224</v>
      </c>
      <c r="G1039" s="280" t="s">
        <v>191</v>
      </c>
      <c r="H1039" s="281">
        <v>24</v>
      </c>
      <c r="I1039" s="282"/>
      <c r="J1039" s="283">
        <f>ROUND(I1039*H1039,2)</f>
        <v>0</v>
      </c>
      <c r="K1039" s="279" t="s">
        <v>161</v>
      </c>
      <c r="L1039" s="284"/>
      <c r="M1039" s="285" t="s">
        <v>19</v>
      </c>
      <c r="N1039" s="286" t="s">
        <v>43</v>
      </c>
      <c r="O1039" s="87"/>
      <c r="P1039" s="224">
        <f>O1039*H1039</f>
        <v>0</v>
      </c>
      <c r="Q1039" s="224">
        <v>0.0020799999999999998</v>
      </c>
      <c r="R1039" s="224">
        <f>Q1039*H1039</f>
        <v>0.049919999999999992</v>
      </c>
      <c r="S1039" s="224">
        <v>0</v>
      </c>
      <c r="T1039" s="225">
        <f>S1039*H1039</f>
        <v>0</v>
      </c>
      <c r="U1039" s="41"/>
      <c r="V1039" s="41"/>
      <c r="W1039" s="41"/>
      <c r="X1039" s="41"/>
      <c r="Y1039" s="41"/>
      <c r="Z1039" s="41"/>
      <c r="AA1039" s="41"/>
      <c r="AB1039" s="41"/>
      <c r="AC1039" s="41"/>
      <c r="AD1039" s="41"/>
      <c r="AE1039" s="41"/>
      <c r="AR1039" s="226" t="s">
        <v>451</v>
      </c>
      <c r="AT1039" s="226" t="s">
        <v>432</v>
      </c>
      <c r="AU1039" s="226" t="s">
        <v>81</v>
      </c>
      <c r="AY1039" s="20" t="s">
        <v>154</v>
      </c>
      <c r="BE1039" s="227">
        <f>IF(N1039="základní",J1039,0)</f>
        <v>0</v>
      </c>
      <c r="BF1039" s="227">
        <f>IF(N1039="snížená",J1039,0)</f>
        <v>0</v>
      </c>
      <c r="BG1039" s="227">
        <f>IF(N1039="zákl. přenesená",J1039,0)</f>
        <v>0</v>
      </c>
      <c r="BH1039" s="227">
        <f>IF(N1039="sníž. přenesená",J1039,0)</f>
        <v>0</v>
      </c>
      <c r="BI1039" s="227">
        <f>IF(N1039="nulová",J1039,0)</f>
        <v>0</v>
      </c>
      <c r="BJ1039" s="20" t="s">
        <v>79</v>
      </c>
      <c r="BK1039" s="227">
        <f>ROUND(I1039*H1039,2)</f>
        <v>0</v>
      </c>
      <c r="BL1039" s="20" t="s">
        <v>288</v>
      </c>
      <c r="BM1039" s="226" t="s">
        <v>1225</v>
      </c>
    </row>
    <row r="1040" s="2" customFormat="1" ht="16.5" customHeight="1">
      <c r="A1040" s="41"/>
      <c r="B1040" s="42"/>
      <c r="C1040" s="215" t="s">
        <v>1226</v>
      </c>
      <c r="D1040" s="215" t="s">
        <v>157</v>
      </c>
      <c r="E1040" s="216" t="s">
        <v>1227</v>
      </c>
      <c r="F1040" s="217" t="s">
        <v>1228</v>
      </c>
      <c r="G1040" s="218" t="s">
        <v>191</v>
      </c>
      <c r="H1040" s="219">
        <v>1</v>
      </c>
      <c r="I1040" s="220"/>
      <c r="J1040" s="221">
        <f>ROUND(I1040*H1040,2)</f>
        <v>0</v>
      </c>
      <c r="K1040" s="217" t="s">
        <v>161</v>
      </c>
      <c r="L1040" s="47"/>
      <c r="M1040" s="222" t="s">
        <v>19</v>
      </c>
      <c r="N1040" s="223" t="s">
        <v>43</v>
      </c>
      <c r="O1040" s="87"/>
      <c r="P1040" s="224">
        <f>O1040*H1040</f>
        <v>0</v>
      </c>
      <c r="Q1040" s="224">
        <v>0</v>
      </c>
      <c r="R1040" s="224">
        <f>Q1040*H1040</f>
        <v>0</v>
      </c>
      <c r="S1040" s="224">
        <v>0</v>
      </c>
      <c r="T1040" s="225">
        <f>S1040*H1040</f>
        <v>0</v>
      </c>
      <c r="U1040" s="41"/>
      <c r="V1040" s="41"/>
      <c r="W1040" s="41"/>
      <c r="X1040" s="41"/>
      <c r="Y1040" s="41"/>
      <c r="Z1040" s="41"/>
      <c r="AA1040" s="41"/>
      <c r="AB1040" s="41"/>
      <c r="AC1040" s="41"/>
      <c r="AD1040" s="41"/>
      <c r="AE1040" s="41"/>
      <c r="AR1040" s="226" t="s">
        <v>288</v>
      </c>
      <c r="AT1040" s="226" t="s">
        <v>157</v>
      </c>
      <c r="AU1040" s="226" t="s">
        <v>81</v>
      </c>
      <c r="AY1040" s="20" t="s">
        <v>154</v>
      </c>
      <c r="BE1040" s="227">
        <f>IF(N1040="základní",J1040,0)</f>
        <v>0</v>
      </c>
      <c r="BF1040" s="227">
        <f>IF(N1040="snížená",J1040,0)</f>
        <v>0</v>
      </c>
      <c r="BG1040" s="227">
        <f>IF(N1040="zákl. přenesená",J1040,0)</f>
        <v>0</v>
      </c>
      <c r="BH1040" s="227">
        <f>IF(N1040="sníž. přenesená",J1040,0)</f>
        <v>0</v>
      </c>
      <c r="BI1040" s="227">
        <f>IF(N1040="nulová",J1040,0)</f>
        <v>0</v>
      </c>
      <c r="BJ1040" s="20" t="s">
        <v>79</v>
      </c>
      <c r="BK1040" s="227">
        <f>ROUND(I1040*H1040,2)</f>
        <v>0</v>
      </c>
      <c r="BL1040" s="20" t="s">
        <v>288</v>
      </c>
      <c r="BM1040" s="226" t="s">
        <v>1229</v>
      </c>
    </row>
    <row r="1041" s="2" customFormat="1">
      <c r="A1041" s="41"/>
      <c r="B1041" s="42"/>
      <c r="C1041" s="43"/>
      <c r="D1041" s="228" t="s">
        <v>164</v>
      </c>
      <c r="E1041" s="43"/>
      <c r="F1041" s="229" t="s">
        <v>1230</v>
      </c>
      <c r="G1041" s="43"/>
      <c r="H1041" s="43"/>
      <c r="I1041" s="230"/>
      <c r="J1041" s="43"/>
      <c r="K1041" s="43"/>
      <c r="L1041" s="47"/>
      <c r="M1041" s="231"/>
      <c r="N1041" s="232"/>
      <c r="O1041" s="87"/>
      <c r="P1041" s="87"/>
      <c r="Q1041" s="87"/>
      <c r="R1041" s="87"/>
      <c r="S1041" s="87"/>
      <c r="T1041" s="88"/>
      <c r="U1041" s="41"/>
      <c r="V1041" s="41"/>
      <c r="W1041" s="41"/>
      <c r="X1041" s="41"/>
      <c r="Y1041" s="41"/>
      <c r="Z1041" s="41"/>
      <c r="AA1041" s="41"/>
      <c r="AB1041" s="41"/>
      <c r="AC1041" s="41"/>
      <c r="AD1041" s="41"/>
      <c r="AE1041" s="41"/>
      <c r="AT1041" s="20" t="s">
        <v>164</v>
      </c>
      <c r="AU1041" s="20" t="s">
        <v>81</v>
      </c>
    </row>
    <row r="1042" s="2" customFormat="1" ht="16.5" customHeight="1">
      <c r="A1042" s="41"/>
      <c r="B1042" s="42"/>
      <c r="C1042" s="277" t="s">
        <v>1231</v>
      </c>
      <c r="D1042" s="277" t="s">
        <v>432</v>
      </c>
      <c r="E1042" s="278" t="s">
        <v>1232</v>
      </c>
      <c r="F1042" s="279" t="s">
        <v>1233</v>
      </c>
      <c r="G1042" s="280" t="s">
        <v>191</v>
      </c>
      <c r="H1042" s="281">
        <v>1</v>
      </c>
      <c r="I1042" s="282"/>
      <c r="J1042" s="283">
        <f>ROUND(I1042*H1042,2)</f>
        <v>0</v>
      </c>
      <c r="K1042" s="279" t="s">
        <v>161</v>
      </c>
      <c r="L1042" s="284"/>
      <c r="M1042" s="285" t="s">
        <v>19</v>
      </c>
      <c r="N1042" s="286" t="s">
        <v>43</v>
      </c>
      <c r="O1042" s="87"/>
      <c r="P1042" s="224">
        <f>O1042*H1042</f>
        <v>0</v>
      </c>
      <c r="Q1042" s="224">
        <v>0.0033500000000000001</v>
      </c>
      <c r="R1042" s="224">
        <f>Q1042*H1042</f>
        <v>0.0033500000000000001</v>
      </c>
      <c r="S1042" s="224">
        <v>0</v>
      </c>
      <c r="T1042" s="225">
        <f>S1042*H1042</f>
        <v>0</v>
      </c>
      <c r="U1042" s="41"/>
      <c r="V1042" s="41"/>
      <c r="W1042" s="41"/>
      <c r="X1042" s="41"/>
      <c r="Y1042" s="41"/>
      <c r="Z1042" s="41"/>
      <c r="AA1042" s="41"/>
      <c r="AB1042" s="41"/>
      <c r="AC1042" s="41"/>
      <c r="AD1042" s="41"/>
      <c r="AE1042" s="41"/>
      <c r="AR1042" s="226" t="s">
        <v>451</v>
      </c>
      <c r="AT1042" s="226" t="s">
        <v>432</v>
      </c>
      <c r="AU1042" s="226" t="s">
        <v>81</v>
      </c>
      <c r="AY1042" s="20" t="s">
        <v>154</v>
      </c>
      <c r="BE1042" s="227">
        <f>IF(N1042="základní",J1042,0)</f>
        <v>0</v>
      </c>
      <c r="BF1042" s="227">
        <f>IF(N1042="snížená",J1042,0)</f>
        <v>0</v>
      </c>
      <c r="BG1042" s="227">
        <f>IF(N1042="zákl. přenesená",J1042,0)</f>
        <v>0</v>
      </c>
      <c r="BH1042" s="227">
        <f>IF(N1042="sníž. přenesená",J1042,0)</f>
        <v>0</v>
      </c>
      <c r="BI1042" s="227">
        <f>IF(N1042="nulová",J1042,0)</f>
        <v>0</v>
      </c>
      <c r="BJ1042" s="20" t="s">
        <v>79</v>
      </c>
      <c r="BK1042" s="227">
        <f>ROUND(I1042*H1042,2)</f>
        <v>0</v>
      </c>
      <c r="BL1042" s="20" t="s">
        <v>288</v>
      </c>
      <c r="BM1042" s="226" t="s">
        <v>1234</v>
      </c>
    </row>
    <row r="1043" s="2" customFormat="1" ht="16.5" customHeight="1">
      <c r="A1043" s="41"/>
      <c r="B1043" s="42"/>
      <c r="C1043" s="215" t="s">
        <v>1235</v>
      </c>
      <c r="D1043" s="215" t="s">
        <v>157</v>
      </c>
      <c r="E1043" s="216" t="s">
        <v>1236</v>
      </c>
      <c r="F1043" s="217" t="s">
        <v>1237</v>
      </c>
      <c r="G1043" s="218" t="s">
        <v>160</v>
      </c>
      <c r="H1043" s="219">
        <v>49.899999999999999</v>
      </c>
      <c r="I1043" s="220"/>
      <c r="J1043" s="221">
        <f>ROUND(I1043*H1043,2)</f>
        <v>0</v>
      </c>
      <c r="K1043" s="217" t="s">
        <v>19</v>
      </c>
      <c r="L1043" s="47"/>
      <c r="M1043" s="222" t="s">
        <v>19</v>
      </c>
      <c r="N1043" s="223" t="s">
        <v>43</v>
      </c>
      <c r="O1043" s="87"/>
      <c r="P1043" s="224">
        <f>O1043*H1043</f>
        <v>0</v>
      </c>
      <c r="Q1043" s="224">
        <v>0</v>
      </c>
      <c r="R1043" s="224">
        <f>Q1043*H1043</f>
        <v>0</v>
      </c>
      <c r="S1043" s="224">
        <v>0</v>
      </c>
      <c r="T1043" s="225">
        <f>S1043*H1043</f>
        <v>0</v>
      </c>
      <c r="U1043" s="41"/>
      <c r="V1043" s="41"/>
      <c r="W1043" s="41"/>
      <c r="X1043" s="41"/>
      <c r="Y1043" s="41"/>
      <c r="Z1043" s="41"/>
      <c r="AA1043" s="41"/>
      <c r="AB1043" s="41"/>
      <c r="AC1043" s="41"/>
      <c r="AD1043" s="41"/>
      <c r="AE1043" s="41"/>
      <c r="AR1043" s="226" t="s">
        <v>288</v>
      </c>
      <c r="AT1043" s="226" t="s">
        <v>157</v>
      </c>
      <c r="AU1043" s="226" t="s">
        <v>81</v>
      </c>
      <c r="AY1043" s="20" t="s">
        <v>154</v>
      </c>
      <c r="BE1043" s="227">
        <f>IF(N1043="základní",J1043,0)</f>
        <v>0</v>
      </c>
      <c r="BF1043" s="227">
        <f>IF(N1043="snížená",J1043,0)</f>
        <v>0</v>
      </c>
      <c r="BG1043" s="227">
        <f>IF(N1043="zákl. přenesená",J1043,0)</f>
        <v>0</v>
      </c>
      <c r="BH1043" s="227">
        <f>IF(N1043="sníž. přenesená",J1043,0)</f>
        <v>0</v>
      </c>
      <c r="BI1043" s="227">
        <f>IF(N1043="nulová",J1043,0)</f>
        <v>0</v>
      </c>
      <c r="BJ1043" s="20" t="s">
        <v>79</v>
      </c>
      <c r="BK1043" s="227">
        <f>ROUND(I1043*H1043,2)</f>
        <v>0</v>
      </c>
      <c r="BL1043" s="20" t="s">
        <v>288</v>
      </c>
      <c r="BM1043" s="226" t="s">
        <v>1238</v>
      </c>
    </row>
    <row r="1044" s="2" customFormat="1" ht="16.5" customHeight="1">
      <c r="A1044" s="41"/>
      <c r="B1044" s="42"/>
      <c r="C1044" s="215" t="s">
        <v>1239</v>
      </c>
      <c r="D1044" s="215" t="s">
        <v>157</v>
      </c>
      <c r="E1044" s="216" t="s">
        <v>1240</v>
      </c>
      <c r="F1044" s="217" t="s">
        <v>1241</v>
      </c>
      <c r="G1044" s="218" t="s">
        <v>557</v>
      </c>
      <c r="H1044" s="219">
        <v>1</v>
      </c>
      <c r="I1044" s="220"/>
      <c r="J1044" s="221">
        <f>ROUND(I1044*H1044,2)</f>
        <v>0</v>
      </c>
      <c r="K1044" s="217" t="s">
        <v>19</v>
      </c>
      <c r="L1044" s="47"/>
      <c r="M1044" s="222" t="s">
        <v>19</v>
      </c>
      <c r="N1044" s="223" t="s">
        <v>43</v>
      </c>
      <c r="O1044" s="87"/>
      <c r="P1044" s="224">
        <f>O1044*H1044</f>
        <v>0</v>
      </c>
      <c r="Q1044" s="224">
        <v>0</v>
      </c>
      <c r="R1044" s="224">
        <f>Q1044*H1044</f>
        <v>0</v>
      </c>
      <c r="S1044" s="224">
        <v>0</v>
      </c>
      <c r="T1044" s="225">
        <f>S1044*H1044</f>
        <v>0</v>
      </c>
      <c r="U1044" s="41"/>
      <c r="V1044" s="41"/>
      <c r="W1044" s="41"/>
      <c r="X1044" s="41"/>
      <c r="Y1044" s="41"/>
      <c r="Z1044" s="41"/>
      <c r="AA1044" s="41"/>
      <c r="AB1044" s="41"/>
      <c r="AC1044" s="41"/>
      <c r="AD1044" s="41"/>
      <c r="AE1044" s="41"/>
      <c r="AR1044" s="226" t="s">
        <v>288</v>
      </c>
      <c r="AT1044" s="226" t="s">
        <v>157</v>
      </c>
      <c r="AU1044" s="226" t="s">
        <v>81</v>
      </c>
      <c r="AY1044" s="20" t="s">
        <v>154</v>
      </c>
      <c r="BE1044" s="227">
        <f>IF(N1044="základní",J1044,0)</f>
        <v>0</v>
      </c>
      <c r="BF1044" s="227">
        <f>IF(N1044="snížená",J1044,0)</f>
        <v>0</v>
      </c>
      <c r="BG1044" s="227">
        <f>IF(N1044="zákl. přenesená",J1044,0)</f>
        <v>0</v>
      </c>
      <c r="BH1044" s="227">
        <f>IF(N1044="sníž. přenesená",J1044,0)</f>
        <v>0</v>
      </c>
      <c r="BI1044" s="227">
        <f>IF(N1044="nulová",J1044,0)</f>
        <v>0</v>
      </c>
      <c r="BJ1044" s="20" t="s">
        <v>79</v>
      </c>
      <c r="BK1044" s="227">
        <f>ROUND(I1044*H1044,2)</f>
        <v>0</v>
      </c>
      <c r="BL1044" s="20" t="s">
        <v>288</v>
      </c>
      <c r="BM1044" s="226" t="s">
        <v>1242</v>
      </c>
    </row>
    <row r="1045" s="2" customFormat="1" ht="24.15" customHeight="1">
      <c r="A1045" s="41"/>
      <c r="B1045" s="42"/>
      <c r="C1045" s="215" t="s">
        <v>1243</v>
      </c>
      <c r="D1045" s="215" t="s">
        <v>157</v>
      </c>
      <c r="E1045" s="216" t="s">
        <v>1244</v>
      </c>
      <c r="F1045" s="217" t="s">
        <v>1245</v>
      </c>
      <c r="G1045" s="218" t="s">
        <v>941</v>
      </c>
      <c r="H1045" s="288"/>
      <c r="I1045" s="220"/>
      <c r="J1045" s="221">
        <f>ROUND(I1045*H1045,2)</f>
        <v>0</v>
      </c>
      <c r="K1045" s="217" t="s">
        <v>161</v>
      </c>
      <c r="L1045" s="47"/>
      <c r="M1045" s="222" t="s">
        <v>19</v>
      </c>
      <c r="N1045" s="223" t="s">
        <v>43</v>
      </c>
      <c r="O1045" s="87"/>
      <c r="P1045" s="224">
        <f>O1045*H1045</f>
        <v>0</v>
      </c>
      <c r="Q1045" s="224">
        <v>0</v>
      </c>
      <c r="R1045" s="224">
        <f>Q1045*H1045</f>
        <v>0</v>
      </c>
      <c r="S1045" s="224">
        <v>0</v>
      </c>
      <c r="T1045" s="225">
        <f>S1045*H1045</f>
        <v>0</v>
      </c>
      <c r="U1045" s="41"/>
      <c r="V1045" s="41"/>
      <c r="W1045" s="41"/>
      <c r="X1045" s="41"/>
      <c r="Y1045" s="41"/>
      <c r="Z1045" s="41"/>
      <c r="AA1045" s="41"/>
      <c r="AB1045" s="41"/>
      <c r="AC1045" s="41"/>
      <c r="AD1045" s="41"/>
      <c r="AE1045" s="41"/>
      <c r="AR1045" s="226" t="s">
        <v>288</v>
      </c>
      <c r="AT1045" s="226" t="s">
        <v>157</v>
      </c>
      <c r="AU1045" s="226" t="s">
        <v>81</v>
      </c>
      <c r="AY1045" s="20" t="s">
        <v>154</v>
      </c>
      <c r="BE1045" s="227">
        <f>IF(N1045="základní",J1045,0)</f>
        <v>0</v>
      </c>
      <c r="BF1045" s="227">
        <f>IF(N1045="snížená",J1045,0)</f>
        <v>0</v>
      </c>
      <c r="BG1045" s="227">
        <f>IF(N1045="zákl. přenesená",J1045,0)</f>
        <v>0</v>
      </c>
      <c r="BH1045" s="227">
        <f>IF(N1045="sníž. přenesená",J1045,0)</f>
        <v>0</v>
      </c>
      <c r="BI1045" s="227">
        <f>IF(N1045="nulová",J1045,0)</f>
        <v>0</v>
      </c>
      <c r="BJ1045" s="20" t="s">
        <v>79</v>
      </c>
      <c r="BK1045" s="227">
        <f>ROUND(I1045*H1045,2)</f>
        <v>0</v>
      </c>
      <c r="BL1045" s="20" t="s">
        <v>288</v>
      </c>
      <c r="BM1045" s="226" t="s">
        <v>1246</v>
      </c>
    </row>
    <row r="1046" s="2" customFormat="1">
      <c r="A1046" s="41"/>
      <c r="B1046" s="42"/>
      <c r="C1046" s="43"/>
      <c r="D1046" s="228" t="s">
        <v>164</v>
      </c>
      <c r="E1046" s="43"/>
      <c r="F1046" s="229" t="s">
        <v>1247</v>
      </c>
      <c r="G1046" s="43"/>
      <c r="H1046" s="43"/>
      <c r="I1046" s="230"/>
      <c r="J1046" s="43"/>
      <c r="K1046" s="43"/>
      <c r="L1046" s="47"/>
      <c r="M1046" s="231"/>
      <c r="N1046" s="232"/>
      <c r="O1046" s="87"/>
      <c r="P1046" s="87"/>
      <c r="Q1046" s="87"/>
      <c r="R1046" s="87"/>
      <c r="S1046" s="87"/>
      <c r="T1046" s="88"/>
      <c r="U1046" s="41"/>
      <c r="V1046" s="41"/>
      <c r="W1046" s="41"/>
      <c r="X1046" s="41"/>
      <c r="Y1046" s="41"/>
      <c r="Z1046" s="41"/>
      <c r="AA1046" s="41"/>
      <c r="AB1046" s="41"/>
      <c r="AC1046" s="41"/>
      <c r="AD1046" s="41"/>
      <c r="AE1046" s="41"/>
      <c r="AT1046" s="20" t="s">
        <v>164</v>
      </c>
      <c r="AU1046" s="20" t="s">
        <v>81</v>
      </c>
    </row>
    <row r="1047" s="12" customFormat="1" ht="22.8" customHeight="1">
      <c r="A1047" s="12"/>
      <c r="B1047" s="199"/>
      <c r="C1047" s="200"/>
      <c r="D1047" s="201" t="s">
        <v>71</v>
      </c>
      <c r="E1047" s="213" t="s">
        <v>1248</v>
      </c>
      <c r="F1047" s="213" t="s">
        <v>1249</v>
      </c>
      <c r="G1047" s="200"/>
      <c r="H1047" s="200"/>
      <c r="I1047" s="203"/>
      <c r="J1047" s="214">
        <f>BK1047</f>
        <v>0</v>
      </c>
      <c r="K1047" s="200"/>
      <c r="L1047" s="205"/>
      <c r="M1047" s="206"/>
      <c r="N1047" s="207"/>
      <c r="O1047" s="207"/>
      <c r="P1047" s="208">
        <f>SUM(P1048:P1049)</f>
        <v>0</v>
      </c>
      <c r="Q1047" s="207"/>
      <c r="R1047" s="208">
        <f>SUM(R1048:R1049)</f>
        <v>0</v>
      </c>
      <c r="S1047" s="207"/>
      <c r="T1047" s="209">
        <f>SUM(T1048:T1049)</f>
        <v>0</v>
      </c>
      <c r="U1047" s="12"/>
      <c r="V1047" s="12"/>
      <c r="W1047" s="12"/>
      <c r="X1047" s="12"/>
      <c r="Y1047" s="12"/>
      <c r="Z1047" s="12"/>
      <c r="AA1047" s="12"/>
      <c r="AB1047" s="12"/>
      <c r="AC1047" s="12"/>
      <c r="AD1047" s="12"/>
      <c r="AE1047" s="12"/>
      <c r="AR1047" s="210" t="s">
        <v>81</v>
      </c>
      <c r="AT1047" s="211" t="s">
        <v>71</v>
      </c>
      <c r="AU1047" s="211" t="s">
        <v>79</v>
      </c>
      <c r="AY1047" s="210" t="s">
        <v>154</v>
      </c>
      <c r="BK1047" s="212">
        <f>SUM(BK1048:BK1049)</f>
        <v>0</v>
      </c>
    </row>
    <row r="1048" s="2" customFormat="1" ht="24.15" customHeight="1">
      <c r="A1048" s="41"/>
      <c r="B1048" s="42"/>
      <c r="C1048" s="215" t="s">
        <v>1250</v>
      </c>
      <c r="D1048" s="215" t="s">
        <v>157</v>
      </c>
      <c r="E1048" s="216" t="s">
        <v>1251</v>
      </c>
      <c r="F1048" s="217" t="s">
        <v>1252</v>
      </c>
      <c r="G1048" s="218" t="s">
        <v>571</v>
      </c>
      <c r="H1048" s="219">
        <v>1</v>
      </c>
      <c r="I1048" s="220"/>
      <c r="J1048" s="221">
        <f>ROUND(I1048*H1048,2)</f>
        <v>0</v>
      </c>
      <c r="K1048" s="217" t="s">
        <v>19</v>
      </c>
      <c r="L1048" s="47"/>
      <c r="M1048" s="222" t="s">
        <v>19</v>
      </c>
      <c r="N1048" s="223" t="s">
        <v>43</v>
      </c>
      <c r="O1048" s="87"/>
      <c r="P1048" s="224">
        <f>O1048*H1048</f>
        <v>0</v>
      </c>
      <c r="Q1048" s="224">
        <v>0</v>
      </c>
      <c r="R1048" s="224">
        <f>Q1048*H1048</f>
        <v>0</v>
      </c>
      <c r="S1048" s="224">
        <v>0</v>
      </c>
      <c r="T1048" s="225">
        <f>S1048*H1048</f>
        <v>0</v>
      </c>
      <c r="U1048" s="41"/>
      <c r="V1048" s="41"/>
      <c r="W1048" s="41"/>
      <c r="X1048" s="41"/>
      <c r="Y1048" s="41"/>
      <c r="Z1048" s="41"/>
      <c r="AA1048" s="41"/>
      <c r="AB1048" s="41"/>
      <c r="AC1048" s="41"/>
      <c r="AD1048" s="41"/>
      <c r="AE1048" s="41"/>
      <c r="AR1048" s="226" t="s">
        <v>288</v>
      </c>
      <c r="AT1048" s="226" t="s">
        <v>157</v>
      </c>
      <c r="AU1048" s="226" t="s">
        <v>81</v>
      </c>
      <c r="AY1048" s="20" t="s">
        <v>154</v>
      </c>
      <c r="BE1048" s="227">
        <f>IF(N1048="základní",J1048,0)</f>
        <v>0</v>
      </c>
      <c r="BF1048" s="227">
        <f>IF(N1048="snížená",J1048,0)</f>
        <v>0</v>
      </c>
      <c r="BG1048" s="227">
        <f>IF(N1048="zákl. přenesená",J1048,0)</f>
        <v>0</v>
      </c>
      <c r="BH1048" s="227">
        <f>IF(N1048="sníž. přenesená",J1048,0)</f>
        <v>0</v>
      </c>
      <c r="BI1048" s="227">
        <f>IF(N1048="nulová",J1048,0)</f>
        <v>0</v>
      </c>
      <c r="BJ1048" s="20" t="s">
        <v>79</v>
      </c>
      <c r="BK1048" s="227">
        <f>ROUND(I1048*H1048,2)</f>
        <v>0</v>
      </c>
      <c r="BL1048" s="20" t="s">
        <v>288</v>
      </c>
      <c r="BM1048" s="226" t="s">
        <v>1253</v>
      </c>
    </row>
    <row r="1049" s="2" customFormat="1" ht="24.15" customHeight="1">
      <c r="A1049" s="41"/>
      <c r="B1049" s="42"/>
      <c r="C1049" s="215" t="s">
        <v>1254</v>
      </c>
      <c r="D1049" s="215" t="s">
        <v>157</v>
      </c>
      <c r="E1049" s="216" t="s">
        <v>1255</v>
      </c>
      <c r="F1049" s="217" t="s">
        <v>1256</v>
      </c>
      <c r="G1049" s="218" t="s">
        <v>571</v>
      </c>
      <c r="H1049" s="219">
        <v>1</v>
      </c>
      <c r="I1049" s="220"/>
      <c r="J1049" s="221">
        <f>ROUND(I1049*H1049,2)</f>
        <v>0</v>
      </c>
      <c r="K1049" s="217" t="s">
        <v>19</v>
      </c>
      <c r="L1049" s="47"/>
      <c r="M1049" s="222" t="s">
        <v>19</v>
      </c>
      <c r="N1049" s="223" t="s">
        <v>43</v>
      </c>
      <c r="O1049" s="87"/>
      <c r="P1049" s="224">
        <f>O1049*H1049</f>
        <v>0</v>
      </c>
      <c r="Q1049" s="224">
        <v>0</v>
      </c>
      <c r="R1049" s="224">
        <f>Q1049*H1049</f>
        <v>0</v>
      </c>
      <c r="S1049" s="224">
        <v>0</v>
      </c>
      <c r="T1049" s="225">
        <f>S1049*H1049</f>
        <v>0</v>
      </c>
      <c r="U1049" s="41"/>
      <c r="V1049" s="41"/>
      <c r="W1049" s="41"/>
      <c r="X1049" s="41"/>
      <c r="Y1049" s="41"/>
      <c r="Z1049" s="41"/>
      <c r="AA1049" s="41"/>
      <c r="AB1049" s="41"/>
      <c r="AC1049" s="41"/>
      <c r="AD1049" s="41"/>
      <c r="AE1049" s="41"/>
      <c r="AR1049" s="226" t="s">
        <v>288</v>
      </c>
      <c r="AT1049" s="226" t="s">
        <v>157</v>
      </c>
      <c r="AU1049" s="226" t="s">
        <v>81</v>
      </c>
      <c r="AY1049" s="20" t="s">
        <v>154</v>
      </c>
      <c r="BE1049" s="227">
        <f>IF(N1049="základní",J1049,0)</f>
        <v>0</v>
      </c>
      <c r="BF1049" s="227">
        <f>IF(N1049="snížená",J1049,0)</f>
        <v>0</v>
      </c>
      <c r="BG1049" s="227">
        <f>IF(N1049="zákl. přenesená",J1049,0)</f>
        <v>0</v>
      </c>
      <c r="BH1049" s="227">
        <f>IF(N1049="sníž. přenesená",J1049,0)</f>
        <v>0</v>
      </c>
      <c r="BI1049" s="227">
        <f>IF(N1049="nulová",J1049,0)</f>
        <v>0</v>
      </c>
      <c r="BJ1049" s="20" t="s">
        <v>79</v>
      </c>
      <c r="BK1049" s="227">
        <f>ROUND(I1049*H1049,2)</f>
        <v>0</v>
      </c>
      <c r="BL1049" s="20" t="s">
        <v>288</v>
      </c>
      <c r="BM1049" s="226" t="s">
        <v>1257</v>
      </c>
    </row>
    <row r="1050" s="12" customFormat="1" ht="22.8" customHeight="1">
      <c r="A1050" s="12"/>
      <c r="B1050" s="199"/>
      <c r="C1050" s="200"/>
      <c r="D1050" s="201" t="s">
        <v>71</v>
      </c>
      <c r="E1050" s="213" t="s">
        <v>1258</v>
      </c>
      <c r="F1050" s="213" t="s">
        <v>1259</v>
      </c>
      <c r="G1050" s="200"/>
      <c r="H1050" s="200"/>
      <c r="I1050" s="203"/>
      <c r="J1050" s="214">
        <f>BK1050</f>
        <v>0</v>
      </c>
      <c r="K1050" s="200"/>
      <c r="L1050" s="205"/>
      <c r="M1050" s="206"/>
      <c r="N1050" s="207"/>
      <c r="O1050" s="207"/>
      <c r="P1050" s="208">
        <f>SUM(P1051:P1106)</f>
        <v>0</v>
      </c>
      <c r="Q1050" s="207"/>
      <c r="R1050" s="208">
        <f>SUM(R1051:R1106)</f>
        <v>0.63457427999999994</v>
      </c>
      <c r="S1050" s="207"/>
      <c r="T1050" s="209">
        <f>SUM(T1051:T1106)</f>
        <v>2.0609525999999998</v>
      </c>
      <c r="U1050" s="12"/>
      <c r="V1050" s="12"/>
      <c r="W1050" s="12"/>
      <c r="X1050" s="12"/>
      <c r="Y1050" s="12"/>
      <c r="Z1050" s="12"/>
      <c r="AA1050" s="12"/>
      <c r="AB1050" s="12"/>
      <c r="AC1050" s="12"/>
      <c r="AD1050" s="12"/>
      <c r="AE1050" s="12"/>
      <c r="AR1050" s="210" t="s">
        <v>81</v>
      </c>
      <c r="AT1050" s="211" t="s">
        <v>71</v>
      </c>
      <c r="AU1050" s="211" t="s">
        <v>79</v>
      </c>
      <c r="AY1050" s="210" t="s">
        <v>154</v>
      </c>
      <c r="BK1050" s="212">
        <f>SUM(BK1051:BK1106)</f>
        <v>0</v>
      </c>
    </row>
    <row r="1051" s="2" customFormat="1" ht="16.5" customHeight="1">
      <c r="A1051" s="41"/>
      <c r="B1051" s="42"/>
      <c r="C1051" s="215" t="s">
        <v>1260</v>
      </c>
      <c r="D1051" s="215" t="s">
        <v>157</v>
      </c>
      <c r="E1051" s="216" t="s">
        <v>1261</v>
      </c>
      <c r="F1051" s="217" t="s">
        <v>1262</v>
      </c>
      <c r="G1051" s="218" t="s">
        <v>160</v>
      </c>
      <c r="H1051" s="219">
        <v>33.039999999999999</v>
      </c>
      <c r="I1051" s="220"/>
      <c r="J1051" s="221">
        <f>ROUND(I1051*H1051,2)</f>
        <v>0</v>
      </c>
      <c r="K1051" s="217" t="s">
        <v>161</v>
      </c>
      <c r="L1051" s="47"/>
      <c r="M1051" s="222" t="s">
        <v>19</v>
      </c>
      <c r="N1051" s="223" t="s">
        <v>43</v>
      </c>
      <c r="O1051" s="87"/>
      <c r="P1051" s="224">
        <f>O1051*H1051</f>
        <v>0</v>
      </c>
      <c r="Q1051" s="224">
        <v>0</v>
      </c>
      <c r="R1051" s="224">
        <f>Q1051*H1051</f>
        <v>0</v>
      </c>
      <c r="S1051" s="224">
        <v>0</v>
      </c>
      <c r="T1051" s="225">
        <f>S1051*H1051</f>
        <v>0</v>
      </c>
      <c r="U1051" s="41"/>
      <c r="V1051" s="41"/>
      <c r="W1051" s="41"/>
      <c r="X1051" s="41"/>
      <c r="Y1051" s="41"/>
      <c r="Z1051" s="41"/>
      <c r="AA1051" s="41"/>
      <c r="AB1051" s="41"/>
      <c r="AC1051" s="41"/>
      <c r="AD1051" s="41"/>
      <c r="AE1051" s="41"/>
      <c r="AR1051" s="226" t="s">
        <v>288</v>
      </c>
      <c r="AT1051" s="226" t="s">
        <v>157</v>
      </c>
      <c r="AU1051" s="226" t="s">
        <v>81</v>
      </c>
      <c r="AY1051" s="20" t="s">
        <v>154</v>
      </c>
      <c r="BE1051" s="227">
        <f>IF(N1051="základní",J1051,0)</f>
        <v>0</v>
      </c>
      <c r="BF1051" s="227">
        <f>IF(N1051="snížená",J1051,0)</f>
        <v>0</v>
      </c>
      <c r="BG1051" s="227">
        <f>IF(N1051="zákl. přenesená",J1051,0)</f>
        <v>0</v>
      </c>
      <c r="BH1051" s="227">
        <f>IF(N1051="sníž. přenesená",J1051,0)</f>
        <v>0</v>
      </c>
      <c r="BI1051" s="227">
        <f>IF(N1051="nulová",J1051,0)</f>
        <v>0</v>
      </c>
      <c r="BJ1051" s="20" t="s">
        <v>79</v>
      </c>
      <c r="BK1051" s="227">
        <f>ROUND(I1051*H1051,2)</f>
        <v>0</v>
      </c>
      <c r="BL1051" s="20" t="s">
        <v>288</v>
      </c>
      <c r="BM1051" s="226" t="s">
        <v>1263</v>
      </c>
    </row>
    <row r="1052" s="2" customFormat="1">
      <c r="A1052" s="41"/>
      <c r="B1052" s="42"/>
      <c r="C1052" s="43"/>
      <c r="D1052" s="228" t="s">
        <v>164</v>
      </c>
      <c r="E1052" s="43"/>
      <c r="F1052" s="229" t="s">
        <v>1264</v>
      </c>
      <c r="G1052" s="43"/>
      <c r="H1052" s="43"/>
      <c r="I1052" s="230"/>
      <c r="J1052" s="43"/>
      <c r="K1052" s="43"/>
      <c r="L1052" s="47"/>
      <c r="M1052" s="231"/>
      <c r="N1052" s="232"/>
      <c r="O1052" s="87"/>
      <c r="P1052" s="87"/>
      <c r="Q1052" s="87"/>
      <c r="R1052" s="87"/>
      <c r="S1052" s="87"/>
      <c r="T1052" s="88"/>
      <c r="U1052" s="41"/>
      <c r="V1052" s="41"/>
      <c r="W1052" s="41"/>
      <c r="X1052" s="41"/>
      <c r="Y1052" s="41"/>
      <c r="Z1052" s="41"/>
      <c r="AA1052" s="41"/>
      <c r="AB1052" s="41"/>
      <c r="AC1052" s="41"/>
      <c r="AD1052" s="41"/>
      <c r="AE1052" s="41"/>
      <c r="AT1052" s="20" t="s">
        <v>164</v>
      </c>
      <c r="AU1052" s="20" t="s">
        <v>81</v>
      </c>
    </row>
    <row r="1053" s="13" customFormat="1">
      <c r="A1053" s="13"/>
      <c r="B1053" s="233"/>
      <c r="C1053" s="234"/>
      <c r="D1053" s="235" t="s">
        <v>166</v>
      </c>
      <c r="E1053" s="236" t="s">
        <v>19</v>
      </c>
      <c r="F1053" s="237" t="s">
        <v>1265</v>
      </c>
      <c r="G1053" s="234"/>
      <c r="H1053" s="236" t="s">
        <v>19</v>
      </c>
      <c r="I1053" s="238"/>
      <c r="J1053" s="234"/>
      <c r="K1053" s="234"/>
      <c r="L1053" s="239"/>
      <c r="M1053" s="240"/>
      <c r="N1053" s="241"/>
      <c r="O1053" s="241"/>
      <c r="P1053" s="241"/>
      <c r="Q1053" s="241"/>
      <c r="R1053" s="241"/>
      <c r="S1053" s="241"/>
      <c r="T1053" s="242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43" t="s">
        <v>166</v>
      </c>
      <c r="AU1053" s="243" t="s">
        <v>81</v>
      </c>
      <c r="AV1053" s="13" t="s">
        <v>79</v>
      </c>
      <c r="AW1053" s="13" t="s">
        <v>33</v>
      </c>
      <c r="AX1053" s="13" t="s">
        <v>72</v>
      </c>
      <c r="AY1053" s="243" t="s">
        <v>154</v>
      </c>
    </row>
    <row r="1054" s="14" customFormat="1">
      <c r="A1054" s="14"/>
      <c r="B1054" s="244"/>
      <c r="C1054" s="245"/>
      <c r="D1054" s="235" t="s">
        <v>166</v>
      </c>
      <c r="E1054" s="246" t="s">
        <v>19</v>
      </c>
      <c r="F1054" s="247" t="s">
        <v>918</v>
      </c>
      <c r="G1054" s="245"/>
      <c r="H1054" s="248">
        <v>18.68</v>
      </c>
      <c r="I1054" s="249"/>
      <c r="J1054" s="245"/>
      <c r="K1054" s="245"/>
      <c r="L1054" s="250"/>
      <c r="M1054" s="251"/>
      <c r="N1054" s="252"/>
      <c r="O1054" s="252"/>
      <c r="P1054" s="252"/>
      <c r="Q1054" s="252"/>
      <c r="R1054" s="252"/>
      <c r="S1054" s="252"/>
      <c r="T1054" s="253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54" t="s">
        <v>166</v>
      </c>
      <c r="AU1054" s="254" t="s">
        <v>81</v>
      </c>
      <c r="AV1054" s="14" t="s">
        <v>81</v>
      </c>
      <c r="AW1054" s="14" t="s">
        <v>33</v>
      </c>
      <c r="AX1054" s="14" t="s">
        <v>72</v>
      </c>
      <c r="AY1054" s="254" t="s">
        <v>154</v>
      </c>
    </row>
    <row r="1055" s="13" customFormat="1">
      <c r="A1055" s="13"/>
      <c r="B1055" s="233"/>
      <c r="C1055" s="234"/>
      <c r="D1055" s="235" t="s">
        <v>166</v>
      </c>
      <c r="E1055" s="236" t="s">
        <v>19</v>
      </c>
      <c r="F1055" s="237" t="s">
        <v>921</v>
      </c>
      <c r="G1055" s="234"/>
      <c r="H1055" s="236" t="s">
        <v>19</v>
      </c>
      <c r="I1055" s="238"/>
      <c r="J1055" s="234"/>
      <c r="K1055" s="234"/>
      <c r="L1055" s="239"/>
      <c r="M1055" s="240"/>
      <c r="N1055" s="241"/>
      <c r="O1055" s="241"/>
      <c r="P1055" s="241"/>
      <c r="Q1055" s="241"/>
      <c r="R1055" s="241"/>
      <c r="S1055" s="241"/>
      <c r="T1055" s="242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3" t="s">
        <v>166</v>
      </c>
      <c r="AU1055" s="243" t="s">
        <v>81</v>
      </c>
      <c r="AV1055" s="13" t="s">
        <v>79</v>
      </c>
      <c r="AW1055" s="13" t="s">
        <v>33</v>
      </c>
      <c r="AX1055" s="13" t="s">
        <v>72</v>
      </c>
      <c r="AY1055" s="243" t="s">
        <v>154</v>
      </c>
    </row>
    <row r="1056" s="14" customFormat="1">
      <c r="A1056" s="14"/>
      <c r="B1056" s="244"/>
      <c r="C1056" s="245"/>
      <c r="D1056" s="235" t="s">
        <v>166</v>
      </c>
      <c r="E1056" s="246" t="s">
        <v>19</v>
      </c>
      <c r="F1056" s="247" t="s">
        <v>922</v>
      </c>
      <c r="G1056" s="245"/>
      <c r="H1056" s="248">
        <v>14.359999999999999</v>
      </c>
      <c r="I1056" s="249"/>
      <c r="J1056" s="245"/>
      <c r="K1056" s="245"/>
      <c r="L1056" s="250"/>
      <c r="M1056" s="251"/>
      <c r="N1056" s="252"/>
      <c r="O1056" s="252"/>
      <c r="P1056" s="252"/>
      <c r="Q1056" s="252"/>
      <c r="R1056" s="252"/>
      <c r="S1056" s="252"/>
      <c r="T1056" s="253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4" t="s">
        <v>166</v>
      </c>
      <c r="AU1056" s="254" t="s">
        <v>81</v>
      </c>
      <c r="AV1056" s="14" t="s">
        <v>81</v>
      </c>
      <c r="AW1056" s="14" t="s">
        <v>33</v>
      </c>
      <c r="AX1056" s="14" t="s">
        <v>72</v>
      </c>
      <c r="AY1056" s="254" t="s">
        <v>154</v>
      </c>
    </row>
    <row r="1057" s="15" customFormat="1">
      <c r="A1057" s="15"/>
      <c r="B1057" s="255"/>
      <c r="C1057" s="256"/>
      <c r="D1057" s="235" t="s">
        <v>166</v>
      </c>
      <c r="E1057" s="257" t="s">
        <v>19</v>
      </c>
      <c r="F1057" s="258" t="s">
        <v>181</v>
      </c>
      <c r="G1057" s="256"/>
      <c r="H1057" s="259">
        <v>33.039999999999999</v>
      </c>
      <c r="I1057" s="260"/>
      <c r="J1057" s="256"/>
      <c r="K1057" s="256"/>
      <c r="L1057" s="261"/>
      <c r="M1057" s="262"/>
      <c r="N1057" s="263"/>
      <c r="O1057" s="263"/>
      <c r="P1057" s="263"/>
      <c r="Q1057" s="263"/>
      <c r="R1057" s="263"/>
      <c r="S1057" s="263"/>
      <c r="T1057" s="264"/>
      <c r="U1057" s="15"/>
      <c r="V1057" s="15"/>
      <c r="W1057" s="15"/>
      <c r="X1057" s="15"/>
      <c r="Y1057" s="15"/>
      <c r="Z1057" s="15"/>
      <c r="AA1057" s="15"/>
      <c r="AB1057" s="15"/>
      <c r="AC1057" s="15"/>
      <c r="AD1057" s="15"/>
      <c r="AE1057" s="15"/>
      <c r="AT1057" s="265" t="s">
        <v>166</v>
      </c>
      <c r="AU1057" s="265" t="s">
        <v>81</v>
      </c>
      <c r="AV1057" s="15" t="s">
        <v>162</v>
      </c>
      <c r="AW1057" s="15" t="s">
        <v>33</v>
      </c>
      <c r="AX1057" s="15" t="s">
        <v>79</v>
      </c>
      <c r="AY1057" s="265" t="s">
        <v>154</v>
      </c>
    </row>
    <row r="1058" s="2" customFormat="1" ht="16.5" customHeight="1">
      <c r="A1058" s="41"/>
      <c r="B1058" s="42"/>
      <c r="C1058" s="215" t="s">
        <v>1266</v>
      </c>
      <c r="D1058" s="215" t="s">
        <v>157</v>
      </c>
      <c r="E1058" s="216" t="s">
        <v>1267</v>
      </c>
      <c r="F1058" s="217" t="s">
        <v>1268</v>
      </c>
      <c r="G1058" s="218" t="s">
        <v>160</v>
      </c>
      <c r="H1058" s="219">
        <v>33</v>
      </c>
      <c r="I1058" s="220"/>
      <c r="J1058" s="221">
        <f>ROUND(I1058*H1058,2)</f>
        <v>0</v>
      </c>
      <c r="K1058" s="217" t="s">
        <v>161</v>
      </c>
      <c r="L1058" s="47"/>
      <c r="M1058" s="222" t="s">
        <v>19</v>
      </c>
      <c r="N1058" s="223" t="s">
        <v>43</v>
      </c>
      <c r="O1058" s="87"/>
      <c r="P1058" s="224">
        <f>O1058*H1058</f>
        <v>0</v>
      </c>
      <c r="Q1058" s="224">
        <v>0.00029999999999999997</v>
      </c>
      <c r="R1058" s="224">
        <f>Q1058*H1058</f>
        <v>0.0098999999999999991</v>
      </c>
      <c r="S1058" s="224">
        <v>0</v>
      </c>
      <c r="T1058" s="225">
        <f>S1058*H1058</f>
        <v>0</v>
      </c>
      <c r="U1058" s="41"/>
      <c r="V1058" s="41"/>
      <c r="W1058" s="41"/>
      <c r="X1058" s="41"/>
      <c r="Y1058" s="41"/>
      <c r="Z1058" s="41"/>
      <c r="AA1058" s="41"/>
      <c r="AB1058" s="41"/>
      <c r="AC1058" s="41"/>
      <c r="AD1058" s="41"/>
      <c r="AE1058" s="41"/>
      <c r="AR1058" s="226" t="s">
        <v>288</v>
      </c>
      <c r="AT1058" s="226" t="s">
        <v>157</v>
      </c>
      <c r="AU1058" s="226" t="s">
        <v>81</v>
      </c>
      <c r="AY1058" s="20" t="s">
        <v>154</v>
      </c>
      <c r="BE1058" s="227">
        <f>IF(N1058="základní",J1058,0)</f>
        <v>0</v>
      </c>
      <c r="BF1058" s="227">
        <f>IF(N1058="snížená",J1058,0)</f>
        <v>0</v>
      </c>
      <c r="BG1058" s="227">
        <f>IF(N1058="zákl. přenesená",J1058,0)</f>
        <v>0</v>
      </c>
      <c r="BH1058" s="227">
        <f>IF(N1058="sníž. přenesená",J1058,0)</f>
        <v>0</v>
      </c>
      <c r="BI1058" s="227">
        <f>IF(N1058="nulová",J1058,0)</f>
        <v>0</v>
      </c>
      <c r="BJ1058" s="20" t="s">
        <v>79</v>
      </c>
      <c r="BK1058" s="227">
        <f>ROUND(I1058*H1058,2)</f>
        <v>0</v>
      </c>
      <c r="BL1058" s="20" t="s">
        <v>288</v>
      </c>
      <c r="BM1058" s="226" t="s">
        <v>1269</v>
      </c>
    </row>
    <row r="1059" s="2" customFormat="1">
      <c r="A1059" s="41"/>
      <c r="B1059" s="42"/>
      <c r="C1059" s="43"/>
      <c r="D1059" s="228" t="s">
        <v>164</v>
      </c>
      <c r="E1059" s="43"/>
      <c r="F1059" s="229" t="s">
        <v>1270</v>
      </c>
      <c r="G1059" s="43"/>
      <c r="H1059" s="43"/>
      <c r="I1059" s="230"/>
      <c r="J1059" s="43"/>
      <c r="K1059" s="43"/>
      <c r="L1059" s="47"/>
      <c r="M1059" s="231"/>
      <c r="N1059" s="232"/>
      <c r="O1059" s="87"/>
      <c r="P1059" s="87"/>
      <c r="Q1059" s="87"/>
      <c r="R1059" s="87"/>
      <c r="S1059" s="87"/>
      <c r="T1059" s="88"/>
      <c r="U1059" s="41"/>
      <c r="V1059" s="41"/>
      <c r="W1059" s="41"/>
      <c r="X1059" s="41"/>
      <c r="Y1059" s="41"/>
      <c r="Z1059" s="41"/>
      <c r="AA1059" s="41"/>
      <c r="AB1059" s="41"/>
      <c r="AC1059" s="41"/>
      <c r="AD1059" s="41"/>
      <c r="AE1059" s="41"/>
      <c r="AT1059" s="20" t="s">
        <v>164</v>
      </c>
      <c r="AU1059" s="20" t="s">
        <v>81</v>
      </c>
    </row>
    <row r="1060" s="2" customFormat="1" ht="24.15" customHeight="1">
      <c r="A1060" s="41"/>
      <c r="B1060" s="42"/>
      <c r="C1060" s="215" t="s">
        <v>1271</v>
      </c>
      <c r="D1060" s="215" t="s">
        <v>157</v>
      </c>
      <c r="E1060" s="216" t="s">
        <v>1272</v>
      </c>
      <c r="F1060" s="217" t="s">
        <v>1273</v>
      </c>
      <c r="G1060" s="218" t="s">
        <v>160</v>
      </c>
      <c r="H1060" s="219">
        <v>33</v>
      </c>
      <c r="I1060" s="220"/>
      <c r="J1060" s="221">
        <f>ROUND(I1060*H1060,2)</f>
        <v>0</v>
      </c>
      <c r="K1060" s="217" t="s">
        <v>161</v>
      </c>
      <c r="L1060" s="47"/>
      <c r="M1060" s="222" t="s">
        <v>19</v>
      </c>
      <c r="N1060" s="223" t="s">
        <v>43</v>
      </c>
      <c r="O1060" s="87"/>
      <c r="P1060" s="224">
        <f>O1060*H1060</f>
        <v>0</v>
      </c>
      <c r="Q1060" s="224">
        <v>0.012</v>
      </c>
      <c r="R1060" s="224">
        <f>Q1060*H1060</f>
        <v>0.39600000000000002</v>
      </c>
      <c r="S1060" s="224">
        <v>0</v>
      </c>
      <c r="T1060" s="225">
        <f>S1060*H1060</f>
        <v>0</v>
      </c>
      <c r="U1060" s="41"/>
      <c r="V1060" s="41"/>
      <c r="W1060" s="41"/>
      <c r="X1060" s="41"/>
      <c r="Y1060" s="41"/>
      <c r="Z1060" s="41"/>
      <c r="AA1060" s="41"/>
      <c r="AB1060" s="41"/>
      <c r="AC1060" s="41"/>
      <c r="AD1060" s="41"/>
      <c r="AE1060" s="41"/>
      <c r="AR1060" s="226" t="s">
        <v>288</v>
      </c>
      <c r="AT1060" s="226" t="s">
        <v>157</v>
      </c>
      <c r="AU1060" s="226" t="s">
        <v>81</v>
      </c>
      <c r="AY1060" s="20" t="s">
        <v>154</v>
      </c>
      <c r="BE1060" s="227">
        <f>IF(N1060="základní",J1060,0)</f>
        <v>0</v>
      </c>
      <c r="BF1060" s="227">
        <f>IF(N1060="snížená",J1060,0)</f>
        <v>0</v>
      </c>
      <c r="BG1060" s="227">
        <f>IF(N1060="zákl. přenesená",J1060,0)</f>
        <v>0</v>
      </c>
      <c r="BH1060" s="227">
        <f>IF(N1060="sníž. přenesená",J1060,0)</f>
        <v>0</v>
      </c>
      <c r="BI1060" s="227">
        <f>IF(N1060="nulová",J1060,0)</f>
        <v>0</v>
      </c>
      <c r="BJ1060" s="20" t="s">
        <v>79</v>
      </c>
      <c r="BK1060" s="227">
        <f>ROUND(I1060*H1060,2)</f>
        <v>0</v>
      </c>
      <c r="BL1060" s="20" t="s">
        <v>288</v>
      </c>
      <c r="BM1060" s="226" t="s">
        <v>1274</v>
      </c>
    </row>
    <row r="1061" s="2" customFormat="1">
      <c r="A1061" s="41"/>
      <c r="B1061" s="42"/>
      <c r="C1061" s="43"/>
      <c r="D1061" s="228" t="s">
        <v>164</v>
      </c>
      <c r="E1061" s="43"/>
      <c r="F1061" s="229" t="s">
        <v>1275</v>
      </c>
      <c r="G1061" s="43"/>
      <c r="H1061" s="43"/>
      <c r="I1061" s="230"/>
      <c r="J1061" s="43"/>
      <c r="K1061" s="43"/>
      <c r="L1061" s="47"/>
      <c r="M1061" s="231"/>
      <c r="N1061" s="232"/>
      <c r="O1061" s="87"/>
      <c r="P1061" s="87"/>
      <c r="Q1061" s="87"/>
      <c r="R1061" s="87"/>
      <c r="S1061" s="87"/>
      <c r="T1061" s="88"/>
      <c r="U1061" s="41"/>
      <c r="V1061" s="41"/>
      <c r="W1061" s="41"/>
      <c r="X1061" s="41"/>
      <c r="Y1061" s="41"/>
      <c r="Z1061" s="41"/>
      <c r="AA1061" s="41"/>
      <c r="AB1061" s="41"/>
      <c r="AC1061" s="41"/>
      <c r="AD1061" s="41"/>
      <c r="AE1061" s="41"/>
      <c r="AT1061" s="20" t="s">
        <v>164</v>
      </c>
      <c r="AU1061" s="20" t="s">
        <v>81</v>
      </c>
    </row>
    <row r="1062" s="2" customFormat="1" ht="24.15" customHeight="1">
      <c r="A1062" s="41"/>
      <c r="B1062" s="42"/>
      <c r="C1062" s="215" t="s">
        <v>1276</v>
      </c>
      <c r="D1062" s="215" t="s">
        <v>157</v>
      </c>
      <c r="E1062" s="216" t="s">
        <v>1277</v>
      </c>
      <c r="F1062" s="217" t="s">
        <v>1278</v>
      </c>
      <c r="G1062" s="218" t="s">
        <v>239</v>
      </c>
      <c r="H1062" s="219">
        <v>3</v>
      </c>
      <c r="I1062" s="220"/>
      <c r="J1062" s="221">
        <f>ROUND(I1062*H1062,2)</f>
        <v>0</v>
      </c>
      <c r="K1062" s="217" t="s">
        <v>161</v>
      </c>
      <c r="L1062" s="47"/>
      <c r="M1062" s="222" t="s">
        <v>19</v>
      </c>
      <c r="N1062" s="223" t="s">
        <v>43</v>
      </c>
      <c r="O1062" s="87"/>
      <c r="P1062" s="224">
        <f>O1062*H1062</f>
        <v>0</v>
      </c>
      <c r="Q1062" s="224">
        <v>0.00020000000000000001</v>
      </c>
      <c r="R1062" s="224">
        <f>Q1062*H1062</f>
        <v>0.00060000000000000006</v>
      </c>
      <c r="S1062" s="224">
        <v>0</v>
      </c>
      <c r="T1062" s="225">
        <f>S1062*H1062</f>
        <v>0</v>
      </c>
      <c r="U1062" s="41"/>
      <c r="V1062" s="41"/>
      <c r="W1062" s="41"/>
      <c r="X1062" s="41"/>
      <c r="Y1062" s="41"/>
      <c r="Z1062" s="41"/>
      <c r="AA1062" s="41"/>
      <c r="AB1062" s="41"/>
      <c r="AC1062" s="41"/>
      <c r="AD1062" s="41"/>
      <c r="AE1062" s="41"/>
      <c r="AR1062" s="226" t="s">
        <v>288</v>
      </c>
      <c r="AT1062" s="226" t="s">
        <v>157</v>
      </c>
      <c r="AU1062" s="226" t="s">
        <v>81</v>
      </c>
      <c r="AY1062" s="20" t="s">
        <v>154</v>
      </c>
      <c r="BE1062" s="227">
        <f>IF(N1062="základní",J1062,0)</f>
        <v>0</v>
      </c>
      <c r="BF1062" s="227">
        <f>IF(N1062="snížená",J1062,0)</f>
        <v>0</v>
      </c>
      <c r="BG1062" s="227">
        <f>IF(N1062="zákl. přenesená",J1062,0)</f>
        <v>0</v>
      </c>
      <c r="BH1062" s="227">
        <f>IF(N1062="sníž. přenesená",J1062,0)</f>
        <v>0</v>
      </c>
      <c r="BI1062" s="227">
        <f>IF(N1062="nulová",J1062,0)</f>
        <v>0</v>
      </c>
      <c r="BJ1062" s="20" t="s">
        <v>79</v>
      </c>
      <c r="BK1062" s="227">
        <f>ROUND(I1062*H1062,2)</f>
        <v>0</v>
      </c>
      <c r="BL1062" s="20" t="s">
        <v>288</v>
      </c>
      <c r="BM1062" s="226" t="s">
        <v>1279</v>
      </c>
    </row>
    <row r="1063" s="2" customFormat="1">
      <c r="A1063" s="41"/>
      <c r="B1063" s="42"/>
      <c r="C1063" s="43"/>
      <c r="D1063" s="228" t="s">
        <v>164</v>
      </c>
      <c r="E1063" s="43"/>
      <c r="F1063" s="229" t="s">
        <v>1280</v>
      </c>
      <c r="G1063" s="43"/>
      <c r="H1063" s="43"/>
      <c r="I1063" s="230"/>
      <c r="J1063" s="43"/>
      <c r="K1063" s="43"/>
      <c r="L1063" s="47"/>
      <c r="M1063" s="231"/>
      <c r="N1063" s="232"/>
      <c r="O1063" s="87"/>
      <c r="P1063" s="87"/>
      <c r="Q1063" s="87"/>
      <c r="R1063" s="87"/>
      <c r="S1063" s="87"/>
      <c r="T1063" s="88"/>
      <c r="U1063" s="41"/>
      <c r="V1063" s="41"/>
      <c r="W1063" s="41"/>
      <c r="X1063" s="41"/>
      <c r="Y1063" s="41"/>
      <c r="Z1063" s="41"/>
      <c r="AA1063" s="41"/>
      <c r="AB1063" s="41"/>
      <c r="AC1063" s="41"/>
      <c r="AD1063" s="41"/>
      <c r="AE1063" s="41"/>
      <c r="AT1063" s="20" t="s">
        <v>164</v>
      </c>
      <c r="AU1063" s="20" t="s">
        <v>81</v>
      </c>
    </row>
    <row r="1064" s="13" customFormat="1">
      <c r="A1064" s="13"/>
      <c r="B1064" s="233"/>
      <c r="C1064" s="234"/>
      <c r="D1064" s="235" t="s">
        <v>166</v>
      </c>
      <c r="E1064" s="236" t="s">
        <v>19</v>
      </c>
      <c r="F1064" s="237" t="s">
        <v>642</v>
      </c>
      <c r="G1064" s="234"/>
      <c r="H1064" s="236" t="s">
        <v>19</v>
      </c>
      <c r="I1064" s="238"/>
      <c r="J1064" s="234"/>
      <c r="K1064" s="234"/>
      <c r="L1064" s="239"/>
      <c r="M1064" s="240"/>
      <c r="N1064" s="241"/>
      <c r="O1064" s="241"/>
      <c r="P1064" s="241"/>
      <c r="Q1064" s="241"/>
      <c r="R1064" s="241"/>
      <c r="S1064" s="241"/>
      <c r="T1064" s="242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43" t="s">
        <v>166</v>
      </c>
      <c r="AU1064" s="243" t="s">
        <v>81</v>
      </c>
      <c r="AV1064" s="13" t="s">
        <v>79</v>
      </c>
      <c r="AW1064" s="13" t="s">
        <v>33</v>
      </c>
      <c r="AX1064" s="13" t="s">
        <v>72</v>
      </c>
      <c r="AY1064" s="243" t="s">
        <v>154</v>
      </c>
    </row>
    <row r="1065" s="14" customFormat="1">
      <c r="A1065" s="14"/>
      <c r="B1065" s="244"/>
      <c r="C1065" s="245"/>
      <c r="D1065" s="235" t="s">
        <v>166</v>
      </c>
      <c r="E1065" s="246" t="s">
        <v>19</v>
      </c>
      <c r="F1065" s="247" t="s">
        <v>79</v>
      </c>
      <c r="G1065" s="245"/>
      <c r="H1065" s="248">
        <v>1</v>
      </c>
      <c r="I1065" s="249"/>
      <c r="J1065" s="245"/>
      <c r="K1065" s="245"/>
      <c r="L1065" s="250"/>
      <c r="M1065" s="251"/>
      <c r="N1065" s="252"/>
      <c r="O1065" s="252"/>
      <c r="P1065" s="252"/>
      <c r="Q1065" s="252"/>
      <c r="R1065" s="252"/>
      <c r="S1065" s="252"/>
      <c r="T1065" s="253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4" t="s">
        <v>166</v>
      </c>
      <c r="AU1065" s="254" t="s">
        <v>81</v>
      </c>
      <c r="AV1065" s="14" t="s">
        <v>81</v>
      </c>
      <c r="AW1065" s="14" t="s">
        <v>33</v>
      </c>
      <c r="AX1065" s="14" t="s">
        <v>72</v>
      </c>
      <c r="AY1065" s="254" t="s">
        <v>154</v>
      </c>
    </row>
    <row r="1066" s="13" customFormat="1">
      <c r="A1066" s="13"/>
      <c r="B1066" s="233"/>
      <c r="C1066" s="234"/>
      <c r="D1066" s="235" t="s">
        <v>166</v>
      </c>
      <c r="E1066" s="236" t="s">
        <v>19</v>
      </c>
      <c r="F1066" s="237" t="s">
        <v>1281</v>
      </c>
      <c r="G1066" s="234"/>
      <c r="H1066" s="236" t="s">
        <v>19</v>
      </c>
      <c r="I1066" s="238"/>
      <c r="J1066" s="234"/>
      <c r="K1066" s="234"/>
      <c r="L1066" s="239"/>
      <c r="M1066" s="240"/>
      <c r="N1066" s="241"/>
      <c r="O1066" s="241"/>
      <c r="P1066" s="241"/>
      <c r="Q1066" s="241"/>
      <c r="R1066" s="241"/>
      <c r="S1066" s="241"/>
      <c r="T1066" s="242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43" t="s">
        <v>166</v>
      </c>
      <c r="AU1066" s="243" t="s">
        <v>81</v>
      </c>
      <c r="AV1066" s="13" t="s">
        <v>79</v>
      </c>
      <c r="AW1066" s="13" t="s">
        <v>33</v>
      </c>
      <c r="AX1066" s="13" t="s">
        <v>72</v>
      </c>
      <c r="AY1066" s="243" t="s">
        <v>154</v>
      </c>
    </row>
    <row r="1067" s="14" customFormat="1">
      <c r="A1067" s="14"/>
      <c r="B1067" s="244"/>
      <c r="C1067" s="245"/>
      <c r="D1067" s="235" t="s">
        <v>166</v>
      </c>
      <c r="E1067" s="246" t="s">
        <v>19</v>
      </c>
      <c r="F1067" s="247" t="s">
        <v>714</v>
      </c>
      <c r="G1067" s="245"/>
      <c r="H1067" s="248">
        <v>2</v>
      </c>
      <c r="I1067" s="249"/>
      <c r="J1067" s="245"/>
      <c r="K1067" s="245"/>
      <c r="L1067" s="250"/>
      <c r="M1067" s="251"/>
      <c r="N1067" s="252"/>
      <c r="O1067" s="252"/>
      <c r="P1067" s="252"/>
      <c r="Q1067" s="252"/>
      <c r="R1067" s="252"/>
      <c r="S1067" s="252"/>
      <c r="T1067" s="253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4" t="s">
        <v>166</v>
      </c>
      <c r="AU1067" s="254" t="s">
        <v>81</v>
      </c>
      <c r="AV1067" s="14" t="s">
        <v>81</v>
      </c>
      <c r="AW1067" s="14" t="s">
        <v>33</v>
      </c>
      <c r="AX1067" s="14" t="s">
        <v>72</v>
      </c>
      <c r="AY1067" s="254" t="s">
        <v>154</v>
      </c>
    </row>
    <row r="1068" s="15" customFormat="1">
      <c r="A1068" s="15"/>
      <c r="B1068" s="255"/>
      <c r="C1068" s="256"/>
      <c r="D1068" s="235" t="s">
        <v>166</v>
      </c>
      <c r="E1068" s="257" t="s">
        <v>19</v>
      </c>
      <c r="F1068" s="258" t="s">
        <v>181</v>
      </c>
      <c r="G1068" s="256"/>
      <c r="H1068" s="259">
        <v>3</v>
      </c>
      <c r="I1068" s="260"/>
      <c r="J1068" s="256"/>
      <c r="K1068" s="256"/>
      <c r="L1068" s="261"/>
      <c r="M1068" s="262"/>
      <c r="N1068" s="263"/>
      <c r="O1068" s="263"/>
      <c r="P1068" s="263"/>
      <c r="Q1068" s="263"/>
      <c r="R1068" s="263"/>
      <c r="S1068" s="263"/>
      <c r="T1068" s="264"/>
      <c r="U1068" s="15"/>
      <c r="V1068" s="15"/>
      <c r="W1068" s="15"/>
      <c r="X1068" s="15"/>
      <c r="Y1068" s="15"/>
      <c r="Z1068" s="15"/>
      <c r="AA1068" s="15"/>
      <c r="AB1068" s="15"/>
      <c r="AC1068" s="15"/>
      <c r="AD1068" s="15"/>
      <c r="AE1068" s="15"/>
      <c r="AT1068" s="265" t="s">
        <v>166</v>
      </c>
      <c r="AU1068" s="265" t="s">
        <v>81</v>
      </c>
      <c r="AV1068" s="15" t="s">
        <v>162</v>
      </c>
      <c r="AW1068" s="15" t="s">
        <v>33</v>
      </c>
      <c r="AX1068" s="15" t="s">
        <v>79</v>
      </c>
      <c r="AY1068" s="265" t="s">
        <v>154</v>
      </c>
    </row>
    <row r="1069" s="2" customFormat="1" ht="16.5" customHeight="1">
      <c r="A1069" s="41"/>
      <c r="B1069" s="42"/>
      <c r="C1069" s="277" t="s">
        <v>1282</v>
      </c>
      <c r="D1069" s="277" t="s">
        <v>432</v>
      </c>
      <c r="E1069" s="278" t="s">
        <v>1283</v>
      </c>
      <c r="F1069" s="279" t="s">
        <v>1284</v>
      </c>
      <c r="G1069" s="280" t="s">
        <v>239</v>
      </c>
      <c r="H1069" s="281">
        <v>3.2999999999999998</v>
      </c>
      <c r="I1069" s="282"/>
      <c r="J1069" s="283">
        <f>ROUND(I1069*H1069,2)</f>
        <v>0</v>
      </c>
      <c r="K1069" s="279" t="s">
        <v>19</v>
      </c>
      <c r="L1069" s="284"/>
      <c r="M1069" s="285" t="s">
        <v>19</v>
      </c>
      <c r="N1069" s="286" t="s">
        <v>43</v>
      </c>
      <c r="O1069" s="87"/>
      <c r="P1069" s="224">
        <f>O1069*H1069</f>
        <v>0</v>
      </c>
      <c r="Q1069" s="224">
        <v>0.00025999999999999998</v>
      </c>
      <c r="R1069" s="224">
        <f>Q1069*H1069</f>
        <v>0.00085799999999999993</v>
      </c>
      <c r="S1069" s="224">
        <v>0</v>
      </c>
      <c r="T1069" s="225">
        <f>S1069*H1069</f>
        <v>0</v>
      </c>
      <c r="U1069" s="41"/>
      <c r="V1069" s="41"/>
      <c r="W1069" s="41"/>
      <c r="X1069" s="41"/>
      <c r="Y1069" s="41"/>
      <c r="Z1069" s="41"/>
      <c r="AA1069" s="41"/>
      <c r="AB1069" s="41"/>
      <c r="AC1069" s="41"/>
      <c r="AD1069" s="41"/>
      <c r="AE1069" s="41"/>
      <c r="AR1069" s="226" t="s">
        <v>451</v>
      </c>
      <c r="AT1069" s="226" t="s">
        <v>432</v>
      </c>
      <c r="AU1069" s="226" t="s">
        <v>81</v>
      </c>
      <c r="AY1069" s="20" t="s">
        <v>154</v>
      </c>
      <c r="BE1069" s="227">
        <f>IF(N1069="základní",J1069,0)</f>
        <v>0</v>
      </c>
      <c r="BF1069" s="227">
        <f>IF(N1069="snížená",J1069,0)</f>
        <v>0</v>
      </c>
      <c r="BG1069" s="227">
        <f>IF(N1069="zákl. přenesená",J1069,0)</f>
        <v>0</v>
      </c>
      <c r="BH1069" s="227">
        <f>IF(N1069="sníž. přenesená",J1069,0)</f>
        <v>0</v>
      </c>
      <c r="BI1069" s="227">
        <f>IF(N1069="nulová",J1069,0)</f>
        <v>0</v>
      </c>
      <c r="BJ1069" s="20" t="s">
        <v>79</v>
      </c>
      <c r="BK1069" s="227">
        <f>ROUND(I1069*H1069,2)</f>
        <v>0</v>
      </c>
      <c r="BL1069" s="20" t="s">
        <v>288</v>
      </c>
      <c r="BM1069" s="226" t="s">
        <v>1285</v>
      </c>
    </row>
    <row r="1070" s="14" customFormat="1">
      <c r="A1070" s="14"/>
      <c r="B1070" s="244"/>
      <c r="C1070" s="245"/>
      <c r="D1070" s="235" t="s">
        <v>166</v>
      </c>
      <c r="E1070" s="245"/>
      <c r="F1070" s="247" t="s">
        <v>1286</v>
      </c>
      <c r="G1070" s="245"/>
      <c r="H1070" s="248">
        <v>3.2999999999999998</v>
      </c>
      <c r="I1070" s="249"/>
      <c r="J1070" s="245"/>
      <c r="K1070" s="245"/>
      <c r="L1070" s="250"/>
      <c r="M1070" s="251"/>
      <c r="N1070" s="252"/>
      <c r="O1070" s="252"/>
      <c r="P1070" s="252"/>
      <c r="Q1070" s="252"/>
      <c r="R1070" s="252"/>
      <c r="S1070" s="252"/>
      <c r="T1070" s="253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54" t="s">
        <v>166</v>
      </c>
      <c r="AU1070" s="254" t="s">
        <v>81</v>
      </c>
      <c r="AV1070" s="14" t="s">
        <v>81</v>
      </c>
      <c r="AW1070" s="14" t="s">
        <v>4</v>
      </c>
      <c r="AX1070" s="14" t="s">
        <v>79</v>
      </c>
      <c r="AY1070" s="254" t="s">
        <v>154</v>
      </c>
    </row>
    <row r="1071" s="2" customFormat="1" ht="24.15" customHeight="1">
      <c r="A1071" s="41"/>
      <c r="B1071" s="42"/>
      <c r="C1071" s="215" t="s">
        <v>1287</v>
      </c>
      <c r="D1071" s="215" t="s">
        <v>157</v>
      </c>
      <c r="E1071" s="216" t="s">
        <v>1288</v>
      </c>
      <c r="F1071" s="217" t="s">
        <v>1289</v>
      </c>
      <c r="G1071" s="218" t="s">
        <v>239</v>
      </c>
      <c r="H1071" s="219">
        <v>14.76</v>
      </c>
      <c r="I1071" s="220"/>
      <c r="J1071" s="221">
        <f>ROUND(I1071*H1071,2)</f>
        <v>0</v>
      </c>
      <c r="K1071" s="217" t="s">
        <v>161</v>
      </c>
      <c r="L1071" s="47"/>
      <c r="M1071" s="222" t="s">
        <v>19</v>
      </c>
      <c r="N1071" s="223" t="s">
        <v>43</v>
      </c>
      <c r="O1071" s="87"/>
      <c r="P1071" s="224">
        <f>O1071*H1071</f>
        <v>0</v>
      </c>
      <c r="Q1071" s="224">
        <v>0.00042999999999999999</v>
      </c>
      <c r="R1071" s="224">
        <f>Q1071*H1071</f>
        <v>0.0063467999999999997</v>
      </c>
      <c r="S1071" s="224">
        <v>0</v>
      </c>
      <c r="T1071" s="225">
        <f>S1071*H1071</f>
        <v>0</v>
      </c>
      <c r="U1071" s="41"/>
      <c r="V1071" s="41"/>
      <c r="W1071" s="41"/>
      <c r="X1071" s="41"/>
      <c r="Y1071" s="41"/>
      <c r="Z1071" s="41"/>
      <c r="AA1071" s="41"/>
      <c r="AB1071" s="41"/>
      <c r="AC1071" s="41"/>
      <c r="AD1071" s="41"/>
      <c r="AE1071" s="41"/>
      <c r="AR1071" s="226" t="s">
        <v>288</v>
      </c>
      <c r="AT1071" s="226" t="s">
        <v>157</v>
      </c>
      <c r="AU1071" s="226" t="s">
        <v>81</v>
      </c>
      <c r="AY1071" s="20" t="s">
        <v>154</v>
      </c>
      <c r="BE1071" s="227">
        <f>IF(N1071="základní",J1071,0)</f>
        <v>0</v>
      </c>
      <c r="BF1071" s="227">
        <f>IF(N1071="snížená",J1071,0)</f>
        <v>0</v>
      </c>
      <c r="BG1071" s="227">
        <f>IF(N1071="zákl. přenesená",J1071,0)</f>
        <v>0</v>
      </c>
      <c r="BH1071" s="227">
        <f>IF(N1071="sníž. přenesená",J1071,0)</f>
        <v>0</v>
      </c>
      <c r="BI1071" s="227">
        <f>IF(N1071="nulová",J1071,0)</f>
        <v>0</v>
      </c>
      <c r="BJ1071" s="20" t="s">
        <v>79</v>
      </c>
      <c r="BK1071" s="227">
        <f>ROUND(I1071*H1071,2)</f>
        <v>0</v>
      </c>
      <c r="BL1071" s="20" t="s">
        <v>288</v>
      </c>
      <c r="BM1071" s="226" t="s">
        <v>1290</v>
      </c>
    </row>
    <row r="1072" s="2" customFormat="1">
      <c r="A1072" s="41"/>
      <c r="B1072" s="42"/>
      <c r="C1072" s="43"/>
      <c r="D1072" s="228" t="s">
        <v>164</v>
      </c>
      <c r="E1072" s="43"/>
      <c r="F1072" s="229" t="s">
        <v>1291</v>
      </c>
      <c r="G1072" s="43"/>
      <c r="H1072" s="43"/>
      <c r="I1072" s="230"/>
      <c r="J1072" s="43"/>
      <c r="K1072" s="43"/>
      <c r="L1072" s="47"/>
      <c r="M1072" s="231"/>
      <c r="N1072" s="232"/>
      <c r="O1072" s="87"/>
      <c r="P1072" s="87"/>
      <c r="Q1072" s="87"/>
      <c r="R1072" s="87"/>
      <c r="S1072" s="87"/>
      <c r="T1072" s="88"/>
      <c r="U1072" s="41"/>
      <c r="V1072" s="41"/>
      <c r="W1072" s="41"/>
      <c r="X1072" s="41"/>
      <c r="Y1072" s="41"/>
      <c r="Z1072" s="41"/>
      <c r="AA1072" s="41"/>
      <c r="AB1072" s="41"/>
      <c r="AC1072" s="41"/>
      <c r="AD1072" s="41"/>
      <c r="AE1072" s="41"/>
      <c r="AT1072" s="20" t="s">
        <v>164</v>
      </c>
      <c r="AU1072" s="20" t="s">
        <v>81</v>
      </c>
    </row>
    <row r="1073" s="13" customFormat="1">
      <c r="A1073" s="13"/>
      <c r="B1073" s="233"/>
      <c r="C1073" s="234"/>
      <c r="D1073" s="235" t="s">
        <v>166</v>
      </c>
      <c r="E1073" s="236" t="s">
        <v>19</v>
      </c>
      <c r="F1073" s="237" t="s">
        <v>779</v>
      </c>
      <c r="G1073" s="234"/>
      <c r="H1073" s="236" t="s">
        <v>19</v>
      </c>
      <c r="I1073" s="238"/>
      <c r="J1073" s="234"/>
      <c r="K1073" s="234"/>
      <c r="L1073" s="239"/>
      <c r="M1073" s="240"/>
      <c r="N1073" s="241"/>
      <c r="O1073" s="241"/>
      <c r="P1073" s="241"/>
      <c r="Q1073" s="241"/>
      <c r="R1073" s="241"/>
      <c r="S1073" s="241"/>
      <c r="T1073" s="242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43" t="s">
        <v>166</v>
      </c>
      <c r="AU1073" s="243" t="s">
        <v>81</v>
      </c>
      <c r="AV1073" s="13" t="s">
        <v>79</v>
      </c>
      <c r="AW1073" s="13" t="s">
        <v>33</v>
      </c>
      <c r="AX1073" s="13" t="s">
        <v>72</v>
      </c>
      <c r="AY1073" s="243" t="s">
        <v>154</v>
      </c>
    </row>
    <row r="1074" s="14" customFormat="1">
      <c r="A1074" s="14"/>
      <c r="B1074" s="244"/>
      <c r="C1074" s="245"/>
      <c r="D1074" s="235" t="s">
        <v>166</v>
      </c>
      <c r="E1074" s="246" t="s">
        <v>19</v>
      </c>
      <c r="F1074" s="247" t="s">
        <v>1292</v>
      </c>
      <c r="G1074" s="245"/>
      <c r="H1074" s="248">
        <v>14.76</v>
      </c>
      <c r="I1074" s="249"/>
      <c r="J1074" s="245"/>
      <c r="K1074" s="245"/>
      <c r="L1074" s="250"/>
      <c r="M1074" s="251"/>
      <c r="N1074" s="252"/>
      <c r="O1074" s="252"/>
      <c r="P1074" s="252"/>
      <c r="Q1074" s="252"/>
      <c r="R1074" s="252"/>
      <c r="S1074" s="252"/>
      <c r="T1074" s="253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4" t="s">
        <v>166</v>
      </c>
      <c r="AU1074" s="254" t="s">
        <v>81</v>
      </c>
      <c r="AV1074" s="14" t="s">
        <v>81</v>
      </c>
      <c r="AW1074" s="14" t="s">
        <v>33</v>
      </c>
      <c r="AX1074" s="14" t="s">
        <v>79</v>
      </c>
      <c r="AY1074" s="254" t="s">
        <v>154</v>
      </c>
    </row>
    <row r="1075" s="2" customFormat="1" ht="16.5" customHeight="1">
      <c r="A1075" s="41"/>
      <c r="B1075" s="42"/>
      <c r="C1075" s="277" t="s">
        <v>1293</v>
      </c>
      <c r="D1075" s="277" t="s">
        <v>432</v>
      </c>
      <c r="E1075" s="278" t="s">
        <v>1294</v>
      </c>
      <c r="F1075" s="279" t="s">
        <v>1295</v>
      </c>
      <c r="G1075" s="280" t="s">
        <v>239</v>
      </c>
      <c r="H1075" s="281">
        <v>16.236000000000001</v>
      </c>
      <c r="I1075" s="282"/>
      <c r="J1075" s="283">
        <f>ROUND(I1075*H1075,2)</f>
        <v>0</v>
      </c>
      <c r="K1075" s="279" t="s">
        <v>161</v>
      </c>
      <c r="L1075" s="284"/>
      <c r="M1075" s="285" t="s">
        <v>19</v>
      </c>
      <c r="N1075" s="286" t="s">
        <v>43</v>
      </c>
      <c r="O1075" s="87"/>
      <c r="P1075" s="224">
        <f>O1075*H1075</f>
        <v>0</v>
      </c>
      <c r="Q1075" s="224">
        <v>0.00198</v>
      </c>
      <c r="R1075" s="224">
        <f>Q1075*H1075</f>
        <v>0.03214728</v>
      </c>
      <c r="S1075" s="224">
        <v>0</v>
      </c>
      <c r="T1075" s="225">
        <f>S1075*H1075</f>
        <v>0</v>
      </c>
      <c r="U1075" s="41"/>
      <c r="V1075" s="41"/>
      <c r="W1075" s="41"/>
      <c r="X1075" s="41"/>
      <c r="Y1075" s="41"/>
      <c r="Z1075" s="41"/>
      <c r="AA1075" s="41"/>
      <c r="AB1075" s="41"/>
      <c r="AC1075" s="41"/>
      <c r="AD1075" s="41"/>
      <c r="AE1075" s="41"/>
      <c r="AR1075" s="226" t="s">
        <v>451</v>
      </c>
      <c r="AT1075" s="226" t="s">
        <v>432</v>
      </c>
      <c r="AU1075" s="226" t="s">
        <v>81</v>
      </c>
      <c r="AY1075" s="20" t="s">
        <v>154</v>
      </c>
      <c r="BE1075" s="227">
        <f>IF(N1075="základní",J1075,0)</f>
        <v>0</v>
      </c>
      <c r="BF1075" s="227">
        <f>IF(N1075="snížená",J1075,0)</f>
        <v>0</v>
      </c>
      <c r="BG1075" s="227">
        <f>IF(N1075="zákl. přenesená",J1075,0)</f>
        <v>0</v>
      </c>
      <c r="BH1075" s="227">
        <f>IF(N1075="sníž. přenesená",J1075,0)</f>
        <v>0</v>
      </c>
      <c r="BI1075" s="227">
        <f>IF(N1075="nulová",J1075,0)</f>
        <v>0</v>
      </c>
      <c r="BJ1075" s="20" t="s">
        <v>79</v>
      </c>
      <c r="BK1075" s="227">
        <f>ROUND(I1075*H1075,2)</f>
        <v>0</v>
      </c>
      <c r="BL1075" s="20" t="s">
        <v>288</v>
      </c>
      <c r="BM1075" s="226" t="s">
        <v>1296</v>
      </c>
    </row>
    <row r="1076" s="14" customFormat="1">
      <c r="A1076" s="14"/>
      <c r="B1076" s="244"/>
      <c r="C1076" s="245"/>
      <c r="D1076" s="235" t="s">
        <v>166</v>
      </c>
      <c r="E1076" s="245"/>
      <c r="F1076" s="247" t="s">
        <v>1297</v>
      </c>
      <c r="G1076" s="245"/>
      <c r="H1076" s="248">
        <v>16.236000000000001</v>
      </c>
      <c r="I1076" s="249"/>
      <c r="J1076" s="245"/>
      <c r="K1076" s="245"/>
      <c r="L1076" s="250"/>
      <c r="M1076" s="251"/>
      <c r="N1076" s="252"/>
      <c r="O1076" s="252"/>
      <c r="P1076" s="252"/>
      <c r="Q1076" s="252"/>
      <c r="R1076" s="252"/>
      <c r="S1076" s="252"/>
      <c r="T1076" s="253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54" t="s">
        <v>166</v>
      </c>
      <c r="AU1076" s="254" t="s">
        <v>81</v>
      </c>
      <c r="AV1076" s="14" t="s">
        <v>81</v>
      </c>
      <c r="AW1076" s="14" t="s">
        <v>4</v>
      </c>
      <c r="AX1076" s="14" t="s">
        <v>79</v>
      </c>
      <c r="AY1076" s="254" t="s">
        <v>154</v>
      </c>
    </row>
    <row r="1077" s="2" customFormat="1" ht="16.5" customHeight="1">
      <c r="A1077" s="41"/>
      <c r="B1077" s="42"/>
      <c r="C1077" s="215" t="s">
        <v>1298</v>
      </c>
      <c r="D1077" s="215" t="s">
        <v>157</v>
      </c>
      <c r="E1077" s="216" t="s">
        <v>1299</v>
      </c>
      <c r="F1077" s="217" t="s">
        <v>1300</v>
      </c>
      <c r="G1077" s="218" t="s">
        <v>160</v>
      </c>
      <c r="H1077" s="219">
        <v>24.780000000000001</v>
      </c>
      <c r="I1077" s="220"/>
      <c r="J1077" s="221">
        <f>ROUND(I1077*H1077,2)</f>
        <v>0</v>
      </c>
      <c r="K1077" s="217" t="s">
        <v>161</v>
      </c>
      <c r="L1077" s="47"/>
      <c r="M1077" s="222" t="s">
        <v>19</v>
      </c>
      <c r="N1077" s="223" t="s">
        <v>43</v>
      </c>
      <c r="O1077" s="87"/>
      <c r="P1077" s="224">
        <f>O1077*H1077</f>
        <v>0</v>
      </c>
      <c r="Q1077" s="224">
        <v>0</v>
      </c>
      <c r="R1077" s="224">
        <f>Q1077*H1077</f>
        <v>0</v>
      </c>
      <c r="S1077" s="224">
        <v>0.083169999999999994</v>
      </c>
      <c r="T1077" s="225">
        <f>S1077*H1077</f>
        <v>2.0609525999999998</v>
      </c>
      <c r="U1077" s="41"/>
      <c r="V1077" s="41"/>
      <c r="W1077" s="41"/>
      <c r="X1077" s="41"/>
      <c r="Y1077" s="41"/>
      <c r="Z1077" s="41"/>
      <c r="AA1077" s="41"/>
      <c r="AB1077" s="41"/>
      <c r="AC1077" s="41"/>
      <c r="AD1077" s="41"/>
      <c r="AE1077" s="41"/>
      <c r="AR1077" s="226" t="s">
        <v>288</v>
      </c>
      <c r="AT1077" s="226" t="s">
        <v>157</v>
      </c>
      <c r="AU1077" s="226" t="s">
        <v>81</v>
      </c>
      <c r="AY1077" s="20" t="s">
        <v>154</v>
      </c>
      <c r="BE1077" s="227">
        <f>IF(N1077="základní",J1077,0)</f>
        <v>0</v>
      </c>
      <c r="BF1077" s="227">
        <f>IF(N1077="snížená",J1077,0)</f>
        <v>0</v>
      </c>
      <c r="BG1077" s="227">
        <f>IF(N1077="zákl. přenesená",J1077,0)</f>
        <v>0</v>
      </c>
      <c r="BH1077" s="227">
        <f>IF(N1077="sníž. přenesená",J1077,0)</f>
        <v>0</v>
      </c>
      <c r="BI1077" s="227">
        <f>IF(N1077="nulová",J1077,0)</f>
        <v>0</v>
      </c>
      <c r="BJ1077" s="20" t="s">
        <v>79</v>
      </c>
      <c r="BK1077" s="227">
        <f>ROUND(I1077*H1077,2)</f>
        <v>0</v>
      </c>
      <c r="BL1077" s="20" t="s">
        <v>288</v>
      </c>
      <c r="BM1077" s="226" t="s">
        <v>1301</v>
      </c>
    </row>
    <row r="1078" s="2" customFormat="1">
      <c r="A1078" s="41"/>
      <c r="B1078" s="42"/>
      <c r="C1078" s="43"/>
      <c r="D1078" s="228" t="s">
        <v>164</v>
      </c>
      <c r="E1078" s="43"/>
      <c r="F1078" s="229" t="s">
        <v>1302</v>
      </c>
      <c r="G1078" s="43"/>
      <c r="H1078" s="43"/>
      <c r="I1078" s="230"/>
      <c r="J1078" s="43"/>
      <c r="K1078" s="43"/>
      <c r="L1078" s="47"/>
      <c r="M1078" s="231"/>
      <c r="N1078" s="232"/>
      <c r="O1078" s="87"/>
      <c r="P1078" s="87"/>
      <c r="Q1078" s="87"/>
      <c r="R1078" s="87"/>
      <c r="S1078" s="87"/>
      <c r="T1078" s="88"/>
      <c r="U1078" s="41"/>
      <c r="V1078" s="41"/>
      <c r="W1078" s="41"/>
      <c r="X1078" s="41"/>
      <c r="Y1078" s="41"/>
      <c r="Z1078" s="41"/>
      <c r="AA1078" s="41"/>
      <c r="AB1078" s="41"/>
      <c r="AC1078" s="41"/>
      <c r="AD1078" s="41"/>
      <c r="AE1078" s="41"/>
      <c r="AT1078" s="20" t="s">
        <v>164</v>
      </c>
      <c r="AU1078" s="20" t="s">
        <v>81</v>
      </c>
    </row>
    <row r="1079" s="13" customFormat="1">
      <c r="A1079" s="13"/>
      <c r="B1079" s="233"/>
      <c r="C1079" s="234"/>
      <c r="D1079" s="235" t="s">
        <v>166</v>
      </c>
      <c r="E1079" s="236" t="s">
        <v>19</v>
      </c>
      <c r="F1079" s="237" t="s">
        <v>1303</v>
      </c>
      <c r="G1079" s="234"/>
      <c r="H1079" s="236" t="s">
        <v>19</v>
      </c>
      <c r="I1079" s="238"/>
      <c r="J1079" s="234"/>
      <c r="K1079" s="234"/>
      <c r="L1079" s="239"/>
      <c r="M1079" s="240"/>
      <c r="N1079" s="241"/>
      <c r="O1079" s="241"/>
      <c r="P1079" s="241"/>
      <c r="Q1079" s="241"/>
      <c r="R1079" s="241"/>
      <c r="S1079" s="241"/>
      <c r="T1079" s="242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43" t="s">
        <v>166</v>
      </c>
      <c r="AU1079" s="243" t="s">
        <v>81</v>
      </c>
      <c r="AV1079" s="13" t="s">
        <v>79</v>
      </c>
      <c r="AW1079" s="13" t="s">
        <v>33</v>
      </c>
      <c r="AX1079" s="13" t="s">
        <v>72</v>
      </c>
      <c r="AY1079" s="243" t="s">
        <v>154</v>
      </c>
    </row>
    <row r="1080" s="14" customFormat="1">
      <c r="A1080" s="14"/>
      <c r="B1080" s="244"/>
      <c r="C1080" s="245"/>
      <c r="D1080" s="235" t="s">
        <v>166</v>
      </c>
      <c r="E1080" s="246" t="s">
        <v>19</v>
      </c>
      <c r="F1080" s="247" t="s">
        <v>1304</v>
      </c>
      <c r="G1080" s="245"/>
      <c r="H1080" s="248">
        <v>24.780000000000001</v>
      </c>
      <c r="I1080" s="249"/>
      <c r="J1080" s="245"/>
      <c r="K1080" s="245"/>
      <c r="L1080" s="250"/>
      <c r="M1080" s="251"/>
      <c r="N1080" s="252"/>
      <c r="O1080" s="252"/>
      <c r="P1080" s="252"/>
      <c r="Q1080" s="252"/>
      <c r="R1080" s="252"/>
      <c r="S1080" s="252"/>
      <c r="T1080" s="253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54" t="s">
        <v>166</v>
      </c>
      <c r="AU1080" s="254" t="s">
        <v>81</v>
      </c>
      <c r="AV1080" s="14" t="s">
        <v>81</v>
      </c>
      <c r="AW1080" s="14" t="s">
        <v>33</v>
      </c>
      <c r="AX1080" s="14" t="s">
        <v>79</v>
      </c>
      <c r="AY1080" s="254" t="s">
        <v>154</v>
      </c>
    </row>
    <row r="1081" s="2" customFormat="1" ht="24.15" customHeight="1">
      <c r="A1081" s="41"/>
      <c r="B1081" s="42"/>
      <c r="C1081" s="215" t="s">
        <v>1305</v>
      </c>
      <c r="D1081" s="215" t="s">
        <v>157</v>
      </c>
      <c r="E1081" s="216" t="s">
        <v>1306</v>
      </c>
      <c r="F1081" s="217" t="s">
        <v>1307</v>
      </c>
      <c r="G1081" s="218" t="s">
        <v>160</v>
      </c>
      <c r="H1081" s="219">
        <v>33.039999999999999</v>
      </c>
      <c r="I1081" s="220"/>
      <c r="J1081" s="221">
        <f>ROUND(I1081*H1081,2)</f>
        <v>0</v>
      </c>
      <c r="K1081" s="217" t="s">
        <v>161</v>
      </c>
      <c r="L1081" s="47"/>
      <c r="M1081" s="222" t="s">
        <v>19</v>
      </c>
      <c r="N1081" s="223" t="s">
        <v>43</v>
      </c>
      <c r="O1081" s="87"/>
      <c r="P1081" s="224">
        <f>O1081*H1081</f>
        <v>0</v>
      </c>
      <c r="Q1081" s="224">
        <v>0.00564</v>
      </c>
      <c r="R1081" s="224">
        <f>Q1081*H1081</f>
        <v>0.1863456</v>
      </c>
      <c r="S1081" s="224">
        <v>0</v>
      </c>
      <c r="T1081" s="225">
        <f>S1081*H1081</f>
        <v>0</v>
      </c>
      <c r="U1081" s="41"/>
      <c r="V1081" s="41"/>
      <c r="W1081" s="41"/>
      <c r="X1081" s="41"/>
      <c r="Y1081" s="41"/>
      <c r="Z1081" s="41"/>
      <c r="AA1081" s="41"/>
      <c r="AB1081" s="41"/>
      <c r="AC1081" s="41"/>
      <c r="AD1081" s="41"/>
      <c r="AE1081" s="41"/>
      <c r="AR1081" s="226" t="s">
        <v>288</v>
      </c>
      <c r="AT1081" s="226" t="s">
        <v>157</v>
      </c>
      <c r="AU1081" s="226" t="s">
        <v>81</v>
      </c>
      <c r="AY1081" s="20" t="s">
        <v>154</v>
      </c>
      <c r="BE1081" s="227">
        <f>IF(N1081="základní",J1081,0)</f>
        <v>0</v>
      </c>
      <c r="BF1081" s="227">
        <f>IF(N1081="snížená",J1081,0)</f>
        <v>0</v>
      </c>
      <c r="BG1081" s="227">
        <f>IF(N1081="zákl. přenesená",J1081,0)</f>
        <v>0</v>
      </c>
      <c r="BH1081" s="227">
        <f>IF(N1081="sníž. přenesená",J1081,0)</f>
        <v>0</v>
      </c>
      <c r="BI1081" s="227">
        <f>IF(N1081="nulová",J1081,0)</f>
        <v>0</v>
      </c>
      <c r="BJ1081" s="20" t="s">
        <v>79</v>
      </c>
      <c r="BK1081" s="227">
        <f>ROUND(I1081*H1081,2)</f>
        <v>0</v>
      </c>
      <c r="BL1081" s="20" t="s">
        <v>288</v>
      </c>
      <c r="BM1081" s="226" t="s">
        <v>1308</v>
      </c>
    </row>
    <row r="1082" s="2" customFormat="1">
      <c r="A1082" s="41"/>
      <c r="B1082" s="42"/>
      <c r="C1082" s="43"/>
      <c r="D1082" s="228" t="s">
        <v>164</v>
      </c>
      <c r="E1082" s="43"/>
      <c r="F1082" s="229" t="s">
        <v>1309</v>
      </c>
      <c r="G1082" s="43"/>
      <c r="H1082" s="43"/>
      <c r="I1082" s="230"/>
      <c r="J1082" s="43"/>
      <c r="K1082" s="43"/>
      <c r="L1082" s="47"/>
      <c r="M1082" s="231"/>
      <c r="N1082" s="232"/>
      <c r="O1082" s="87"/>
      <c r="P1082" s="87"/>
      <c r="Q1082" s="87"/>
      <c r="R1082" s="87"/>
      <c r="S1082" s="87"/>
      <c r="T1082" s="88"/>
      <c r="U1082" s="41"/>
      <c r="V1082" s="41"/>
      <c r="W1082" s="41"/>
      <c r="X1082" s="41"/>
      <c r="Y1082" s="41"/>
      <c r="Z1082" s="41"/>
      <c r="AA1082" s="41"/>
      <c r="AB1082" s="41"/>
      <c r="AC1082" s="41"/>
      <c r="AD1082" s="41"/>
      <c r="AE1082" s="41"/>
      <c r="AT1082" s="20" t="s">
        <v>164</v>
      </c>
      <c r="AU1082" s="20" t="s">
        <v>81</v>
      </c>
    </row>
    <row r="1083" s="13" customFormat="1">
      <c r="A1083" s="13"/>
      <c r="B1083" s="233"/>
      <c r="C1083" s="234"/>
      <c r="D1083" s="235" t="s">
        <v>166</v>
      </c>
      <c r="E1083" s="236" t="s">
        <v>19</v>
      </c>
      <c r="F1083" s="237" t="s">
        <v>1265</v>
      </c>
      <c r="G1083" s="234"/>
      <c r="H1083" s="236" t="s">
        <v>19</v>
      </c>
      <c r="I1083" s="238"/>
      <c r="J1083" s="234"/>
      <c r="K1083" s="234"/>
      <c r="L1083" s="239"/>
      <c r="M1083" s="240"/>
      <c r="N1083" s="241"/>
      <c r="O1083" s="241"/>
      <c r="P1083" s="241"/>
      <c r="Q1083" s="241"/>
      <c r="R1083" s="241"/>
      <c r="S1083" s="241"/>
      <c r="T1083" s="242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43" t="s">
        <v>166</v>
      </c>
      <c r="AU1083" s="243" t="s">
        <v>81</v>
      </c>
      <c r="AV1083" s="13" t="s">
        <v>79</v>
      </c>
      <c r="AW1083" s="13" t="s">
        <v>33</v>
      </c>
      <c r="AX1083" s="13" t="s">
        <v>72</v>
      </c>
      <c r="AY1083" s="243" t="s">
        <v>154</v>
      </c>
    </row>
    <row r="1084" s="14" customFormat="1">
      <c r="A1084" s="14"/>
      <c r="B1084" s="244"/>
      <c r="C1084" s="245"/>
      <c r="D1084" s="235" t="s">
        <v>166</v>
      </c>
      <c r="E1084" s="246" t="s">
        <v>19</v>
      </c>
      <c r="F1084" s="247" t="s">
        <v>918</v>
      </c>
      <c r="G1084" s="245"/>
      <c r="H1084" s="248">
        <v>18.68</v>
      </c>
      <c r="I1084" s="249"/>
      <c r="J1084" s="245"/>
      <c r="K1084" s="245"/>
      <c r="L1084" s="250"/>
      <c r="M1084" s="251"/>
      <c r="N1084" s="252"/>
      <c r="O1084" s="252"/>
      <c r="P1084" s="252"/>
      <c r="Q1084" s="252"/>
      <c r="R1084" s="252"/>
      <c r="S1084" s="252"/>
      <c r="T1084" s="253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4" t="s">
        <v>166</v>
      </c>
      <c r="AU1084" s="254" t="s">
        <v>81</v>
      </c>
      <c r="AV1084" s="14" t="s">
        <v>81</v>
      </c>
      <c r="AW1084" s="14" t="s">
        <v>33</v>
      </c>
      <c r="AX1084" s="14" t="s">
        <v>72</v>
      </c>
      <c r="AY1084" s="254" t="s">
        <v>154</v>
      </c>
    </row>
    <row r="1085" s="13" customFormat="1">
      <c r="A1085" s="13"/>
      <c r="B1085" s="233"/>
      <c r="C1085" s="234"/>
      <c r="D1085" s="235" t="s">
        <v>166</v>
      </c>
      <c r="E1085" s="236" t="s">
        <v>19</v>
      </c>
      <c r="F1085" s="237" t="s">
        <v>921</v>
      </c>
      <c r="G1085" s="234"/>
      <c r="H1085" s="236" t="s">
        <v>19</v>
      </c>
      <c r="I1085" s="238"/>
      <c r="J1085" s="234"/>
      <c r="K1085" s="234"/>
      <c r="L1085" s="239"/>
      <c r="M1085" s="240"/>
      <c r="N1085" s="241"/>
      <c r="O1085" s="241"/>
      <c r="P1085" s="241"/>
      <c r="Q1085" s="241"/>
      <c r="R1085" s="241"/>
      <c r="S1085" s="241"/>
      <c r="T1085" s="242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43" t="s">
        <v>166</v>
      </c>
      <c r="AU1085" s="243" t="s">
        <v>81</v>
      </c>
      <c r="AV1085" s="13" t="s">
        <v>79</v>
      </c>
      <c r="AW1085" s="13" t="s">
        <v>33</v>
      </c>
      <c r="AX1085" s="13" t="s">
        <v>72</v>
      </c>
      <c r="AY1085" s="243" t="s">
        <v>154</v>
      </c>
    </row>
    <row r="1086" s="14" customFormat="1">
      <c r="A1086" s="14"/>
      <c r="B1086" s="244"/>
      <c r="C1086" s="245"/>
      <c r="D1086" s="235" t="s">
        <v>166</v>
      </c>
      <c r="E1086" s="246" t="s">
        <v>19</v>
      </c>
      <c r="F1086" s="247" t="s">
        <v>922</v>
      </c>
      <c r="G1086" s="245"/>
      <c r="H1086" s="248">
        <v>14.359999999999999</v>
      </c>
      <c r="I1086" s="249"/>
      <c r="J1086" s="245"/>
      <c r="K1086" s="245"/>
      <c r="L1086" s="250"/>
      <c r="M1086" s="251"/>
      <c r="N1086" s="252"/>
      <c r="O1086" s="252"/>
      <c r="P1086" s="252"/>
      <c r="Q1086" s="252"/>
      <c r="R1086" s="252"/>
      <c r="S1086" s="252"/>
      <c r="T1086" s="253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54" t="s">
        <v>166</v>
      </c>
      <c r="AU1086" s="254" t="s">
        <v>81</v>
      </c>
      <c r="AV1086" s="14" t="s">
        <v>81</v>
      </c>
      <c r="AW1086" s="14" t="s">
        <v>33</v>
      </c>
      <c r="AX1086" s="14" t="s">
        <v>72</v>
      </c>
      <c r="AY1086" s="254" t="s">
        <v>154</v>
      </c>
    </row>
    <row r="1087" s="15" customFormat="1">
      <c r="A1087" s="15"/>
      <c r="B1087" s="255"/>
      <c r="C1087" s="256"/>
      <c r="D1087" s="235" t="s">
        <v>166</v>
      </c>
      <c r="E1087" s="257" t="s">
        <v>19</v>
      </c>
      <c r="F1087" s="258" t="s">
        <v>181</v>
      </c>
      <c r="G1087" s="256"/>
      <c r="H1087" s="259">
        <v>33.039999999999999</v>
      </c>
      <c r="I1087" s="260"/>
      <c r="J1087" s="256"/>
      <c r="K1087" s="256"/>
      <c r="L1087" s="261"/>
      <c r="M1087" s="262"/>
      <c r="N1087" s="263"/>
      <c r="O1087" s="263"/>
      <c r="P1087" s="263"/>
      <c r="Q1087" s="263"/>
      <c r="R1087" s="263"/>
      <c r="S1087" s="263"/>
      <c r="T1087" s="264"/>
      <c r="U1087" s="15"/>
      <c r="V1087" s="15"/>
      <c r="W1087" s="15"/>
      <c r="X1087" s="15"/>
      <c r="Y1087" s="15"/>
      <c r="Z1087" s="15"/>
      <c r="AA1087" s="15"/>
      <c r="AB1087" s="15"/>
      <c r="AC1087" s="15"/>
      <c r="AD1087" s="15"/>
      <c r="AE1087" s="15"/>
      <c r="AT1087" s="265" t="s">
        <v>166</v>
      </c>
      <c r="AU1087" s="265" t="s">
        <v>81</v>
      </c>
      <c r="AV1087" s="15" t="s">
        <v>162</v>
      </c>
      <c r="AW1087" s="15" t="s">
        <v>33</v>
      </c>
      <c r="AX1087" s="15" t="s">
        <v>79</v>
      </c>
      <c r="AY1087" s="265" t="s">
        <v>154</v>
      </c>
    </row>
    <row r="1088" s="2" customFormat="1" ht="16.5" customHeight="1">
      <c r="A1088" s="41"/>
      <c r="B1088" s="42"/>
      <c r="C1088" s="277" t="s">
        <v>1310</v>
      </c>
      <c r="D1088" s="277" t="s">
        <v>432</v>
      </c>
      <c r="E1088" s="278" t="s">
        <v>1311</v>
      </c>
      <c r="F1088" s="279" t="s">
        <v>1312</v>
      </c>
      <c r="G1088" s="280" t="s">
        <v>160</v>
      </c>
      <c r="H1088" s="281">
        <v>34.649999999999999</v>
      </c>
      <c r="I1088" s="282"/>
      <c r="J1088" s="283">
        <f>ROUND(I1088*H1088,2)</f>
        <v>0</v>
      </c>
      <c r="K1088" s="279" t="s">
        <v>19</v>
      </c>
      <c r="L1088" s="284"/>
      <c r="M1088" s="285" t="s">
        <v>19</v>
      </c>
      <c r="N1088" s="286" t="s">
        <v>43</v>
      </c>
      <c r="O1088" s="87"/>
      <c r="P1088" s="224">
        <f>O1088*H1088</f>
        <v>0</v>
      </c>
      <c r="Q1088" s="224">
        <v>0</v>
      </c>
      <c r="R1088" s="224">
        <f>Q1088*H1088</f>
        <v>0</v>
      </c>
      <c r="S1088" s="224">
        <v>0</v>
      </c>
      <c r="T1088" s="225">
        <f>S1088*H1088</f>
        <v>0</v>
      </c>
      <c r="U1088" s="41"/>
      <c r="V1088" s="41"/>
      <c r="W1088" s="41"/>
      <c r="X1088" s="41"/>
      <c r="Y1088" s="41"/>
      <c r="Z1088" s="41"/>
      <c r="AA1088" s="41"/>
      <c r="AB1088" s="41"/>
      <c r="AC1088" s="41"/>
      <c r="AD1088" s="41"/>
      <c r="AE1088" s="41"/>
      <c r="AR1088" s="226" t="s">
        <v>451</v>
      </c>
      <c r="AT1088" s="226" t="s">
        <v>432</v>
      </c>
      <c r="AU1088" s="226" t="s">
        <v>81</v>
      </c>
      <c r="AY1088" s="20" t="s">
        <v>154</v>
      </c>
      <c r="BE1088" s="227">
        <f>IF(N1088="základní",J1088,0)</f>
        <v>0</v>
      </c>
      <c r="BF1088" s="227">
        <f>IF(N1088="snížená",J1088,0)</f>
        <v>0</v>
      </c>
      <c r="BG1088" s="227">
        <f>IF(N1088="zákl. přenesená",J1088,0)</f>
        <v>0</v>
      </c>
      <c r="BH1088" s="227">
        <f>IF(N1088="sníž. přenesená",J1088,0)</f>
        <v>0</v>
      </c>
      <c r="BI1088" s="227">
        <f>IF(N1088="nulová",J1088,0)</f>
        <v>0</v>
      </c>
      <c r="BJ1088" s="20" t="s">
        <v>79</v>
      </c>
      <c r="BK1088" s="227">
        <f>ROUND(I1088*H1088,2)</f>
        <v>0</v>
      </c>
      <c r="BL1088" s="20" t="s">
        <v>288</v>
      </c>
      <c r="BM1088" s="226" t="s">
        <v>1313</v>
      </c>
    </row>
    <row r="1089" s="14" customFormat="1">
      <c r="A1089" s="14"/>
      <c r="B1089" s="244"/>
      <c r="C1089" s="245"/>
      <c r="D1089" s="235" t="s">
        <v>166</v>
      </c>
      <c r="E1089" s="246" t="s">
        <v>19</v>
      </c>
      <c r="F1089" s="247" t="s">
        <v>1314</v>
      </c>
      <c r="G1089" s="245"/>
      <c r="H1089" s="248">
        <v>34.649999999999999</v>
      </c>
      <c r="I1089" s="249"/>
      <c r="J1089" s="245"/>
      <c r="K1089" s="245"/>
      <c r="L1089" s="250"/>
      <c r="M1089" s="251"/>
      <c r="N1089" s="252"/>
      <c r="O1089" s="252"/>
      <c r="P1089" s="252"/>
      <c r="Q1089" s="252"/>
      <c r="R1089" s="252"/>
      <c r="S1089" s="252"/>
      <c r="T1089" s="253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4" t="s">
        <v>166</v>
      </c>
      <c r="AU1089" s="254" t="s">
        <v>81</v>
      </c>
      <c r="AV1089" s="14" t="s">
        <v>81</v>
      </c>
      <c r="AW1089" s="14" t="s">
        <v>33</v>
      </c>
      <c r="AX1089" s="14" t="s">
        <v>79</v>
      </c>
      <c r="AY1089" s="254" t="s">
        <v>154</v>
      </c>
    </row>
    <row r="1090" s="2" customFormat="1" ht="24.15" customHeight="1">
      <c r="A1090" s="41"/>
      <c r="B1090" s="42"/>
      <c r="C1090" s="215" t="s">
        <v>1315</v>
      </c>
      <c r="D1090" s="215" t="s">
        <v>157</v>
      </c>
      <c r="E1090" s="216" t="s">
        <v>1316</v>
      </c>
      <c r="F1090" s="217" t="s">
        <v>1317</v>
      </c>
      <c r="G1090" s="218" t="s">
        <v>160</v>
      </c>
      <c r="H1090" s="219">
        <v>19.760000000000002</v>
      </c>
      <c r="I1090" s="220"/>
      <c r="J1090" s="221">
        <f>ROUND(I1090*H1090,2)</f>
        <v>0</v>
      </c>
      <c r="K1090" s="217" t="s">
        <v>161</v>
      </c>
      <c r="L1090" s="47"/>
      <c r="M1090" s="222" t="s">
        <v>19</v>
      </c>
      <c r="N1090" s="223" t="s">
        <v>43</v>
      </c>
      <c r="O1090" s="87"/>
      <c r="P1090" s="224">
        <f>O1090*H1090</f>
        <v>0</v>
      </c>
      <c r="Q1090" s="224">
        <v>0</v>
      </c>
      <c r="R1090" s="224">
        <f>Q1090*H1090</f>
        <v>0</v>
      </c>
      <c r="S1090" s="224">
        <v>0</v>
      </c>
      <c r="T1090" s="225">
        <f>S1090*H1090</f>
        <v>0</v>
      </c>
      <c r="U1090" s="41"/>
      <c r="V1090" s="41"/>
      <c r="W1090" s="41"/>
      <c r="X1090" s="41"/>
      <c r="Y1090" s="41"/>
      <c r="Z1090" s="41"/>
      <c r="AA1090" s="41"/>
      <c r="AB1090" s="41"/>
      <c r="AC1090" s="41"/>
      <c r="AD1090" s="41"/>
      <c r="AE1090" s="41"/>
      <c r="AR1090" s="226" t="s">
        <v>288</v>
      </c>
      <c r="AT1090" s="226" t="s">
        <v>157</v>
      </c>
      <c r="AU1090" s="226" t="s">
        <v>81</v>
      </c>
      <c r="AY1090" s="20" t="s">
        <v>154</v>
      </c>
      <c r="BE1090" s="227">
        <f>IF(N1090="základní",J1090,0)</f>
        <v>0</v>
      </c>
      <c r="BF1090" s="227">
        <f>IF(N1090="snížená",J1090,0)</f>
        <v>0</v>
      </c>
      <c r="BG1090" s="227">
        <f>IF(N1090="zákl. přenesená",J1090,0)</f>
        <v>0</v>
      </c>
      <c r="BH1090" s="227">
        <f>IF(N1090="sníž. přenesená",J1090,0)</f>
        <v>0</v>
      </c>
      <c r="BI1090" s="227">
        <f>IF(N1090="nulová",J1090,0)</f>
        <v>0</v>
      </c>
      <c r="BJ1090" s="20" t="s">
        <v>79</v>
      </c>
      <c r="BK1090" s="227">
        <f>ROUND(I1090*H1090,2)</f>
        <v>0</v>
      </c>
      <c r="BL1090" s="20" t="s">
        <v>288</v>
      </c>
      <c r="BM1090" s="226" t="s">
        <v>1318</v>
      </c>
    </row>
    <row r="1091" s="2" customFormat="1">
      <c r="A1091" s="41"/>
      <c r="B1091" s="42"/>
      <c r="C1091" s="43"/>
      <c r="D1091" s="228" t="s">
        <v>164</v>
      </c>
      <c r="E1091" s="43"/>
      <c r="F1091" s="229" t="s">
        <v>1319</v>
      </c>
      <c r="G1091" s="43"/>
      <c r="H1091" s="43"/>
      <c r="I1091" s="230"/>
      <c r="J1091" s="43"/>
      <c r="K1091" s="43"/>
      <c r="L1091" s="47"/>
      <c r="M1091" s="231"/>
      <c r="N1091" s="232"/>
      <c r="O1091" s="87"/>
      <c r="P1091" s="87"/>
      <c r="Q1091" s="87"/>
      <c r="R1091" s="87"/>
      <c r="S1091" s="87"/>
      <c r="T1091" s="88"/>
      <c r="U1091" s="41"/>
      <c r="V1091" s="41"/>
      <c r="W1091" s="41"/>
      <c r="X1091" s="41"/>
      <c r="Y1091" s="41"/>
      <c r="Z1091" s="41"/>
      <c r="AA1091" s="41"/>
      <c r="AB1091" s="41"/>
      <c r="AC1091" s="41"/>
      <c r="AD1091" s="41"/>
      <c r="AE1091" s="41"/>
      <c r="AT1091" s="20" t="s">
        <v>164</v>
      </c>
      <c r="AU1091" s="20" t="s">
        <v>81</v>
      </c>
    </row>
    <row r="1092" s="13" customFormat="1">
      <c r="A1092" s="13"/>
      <c r="B1092" s="233"/>
      <c r="C1092" s="234"/>
      <c r="D1092" s="235" t="s">
        <v>166</v>
      </c>
      <c r="E1092" s="236" t="s">
        <v>19</v>
      </c>
      <c r="F1092" s="237" t="s">
        <v>1320</v>
      </c>
      <c r="G1092" s="234"/>
      <c r="H1092" s="236" t="s">
        <v>19</v>
      </c>
      <c r="I1092" s="238"/>
      <c r="J1092" s="234"/>
      <c r="K1092" s="234"/>
      <c r="L1092" s="239"/>
      <c r="M1092" s="240"/>
      <c r="N1092" s="241"/>
      <c r="O1092" s="241"/>
      <c r="P1092" s="241"/>
      <c r="Q1092" s="241"/>
      <c r="R1092" s="241"/>
      <c r="S1092" s="241"/>
      <c r="T1092" s="242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43" t="s">
        <v>166</v>
      </c>
      <c r="AU1092" s="243" t="s">
        <v>81</v>
      </c>
      <c r="AV1092" s="13" t="s">
        <v>79</v>
      </c>
      <c r="AW1092" s="13" t="s">
        <v>33</v>
      </c>
      <c r="AX1092" s="13" t="s">
        <v>72</v>
      </c>
      <c r="AY1092" s="243" t="s">
        <v>154</v>
      </c>
    </row>
    <row r="1093" s="14" customFormat="1">
      <c r="A1093" s="14"/>
      <c r="B1093" s="244"/>
      <c r="C1093" s="245"/>
      <c r="D1093" s="235" t="s">
        <v>166</v>
      </c>
      <c r="E1093" s="246" t="s">
        <v>19</v>
      </c>
      <c r="F1093" s="247" t="s">
        <v>1321</v>
      </c>
      <c r="G1093" s="245"/>
      <c r="H1093" s="248">
        <v>11.69</v>
      </c>
      <c r="I1093" s="249"/>
      <c r="J1093" s="245"/>
      <c r="K1093" s="245"/>
      <c r="L1093" s="250"/>
      <c r="M1093" s="251"/>
      <c r="N1093" s="252"/>
      <c r="O1093" s="252"/>
      <c r="P1093" s="252"/>
      <c r="Q1093" s="252"/>
      <c r="R1093" s="252"/>
      <c r="S1093" s="252"/>
      <c r="T1093" s="253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54" t="s">
        <v>166</v>
      </c>
      <c r="AU1093" s="254" t="s">
        <v>81</v>
      </c>
      <c r="AV1093" s="14" t="s">
        <v>81</v>
      </c>
      <c r="AW1093" s="14" t="s">
        <v>33</v>
      </c>
      <c r="AX1093" s="14" t="s">
        <v>72</v>
      </c>
      <c r="AY1093" s="254" t="s">
        <v>154</v>
      </c>
    </row>
    <row r="1094" s="13" customFormat="1">
      <c r="A1094" s="13"/>
      <c r="B1094" s="233"/>
      <c r="C1094" s="234"/>
      <c r="D1094" s="235" t="s">
        <v>166</v>
      </c>
      <c r="E1094" s="236" t="s">
        <v>19</v>
      </c>
      <c r="F1094" s="237" t="s">
        <v>1322</v>
      </c>
      <c r="G1094" s="234"/>
      <c r="H1094" s="236" t="s">
        <v>19</v>
      </c>
      <c r="I1094" s="238"/>
      <c r="J1094" s="234"/>
      <c r="K1094" s="234"/>
      <c r="L1094" s="239"/>
      <c r="M1094" s="240"/>
      <c r="N1094" s="241"/>
      <c r="O1094" s="241"/>
      <c r="P1094" s="241"/>
      <c r="Q1094" s="241"/>
      <c r="R1094" s="241"/>
      <c r="S1094" s="241"/>
      <c r="T1094" s="242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43" t="s">
        <v>166</v>
      </c>
      <c r="AU1094" s="243" t="s">
        <v>81</v>
      </c>
      <c r="AV1094" s="13" t="s">
        <v>79</v>
      </c>
      <c r="AW1094" s="13" t="s">
        <v>33</v>
      </c>
      <c r="AX1094" s="13" t="s">
        <v>72</v>
      </c>
      <c r="AY1094" s="243" t="s">
        <v>154</v>
      </c>
    </row>
    <row r="1095" s="14" customFormat="1">
      <c r="A1095" s="14"/>
      <c r="B1095" s="244"/>
      <c r="C1095" s="245"/>
      <c r="D1095" s="235" t="s">
        <v>166</v>
      </c>
      <c r="E1095" s="246" t="s">
        <v>19</v>
      </c>
      <c r="F1095" s="247" t="s">
        <v>1323</v>
      </c>
      <c r="G1095" s="245"/>
      <c r="H1095" s="248">
        <v>8.0700000000000003</v>
      </c>
      <c r="I1095" s="249"/>
      <c r="J1095" s="245"/>
      <c r="K1095" s="245"/>
      <c r="L1095" s="250"/>
      <c r="M1095" s="251"/>
      <c r="N1095" s="252"/>
      <c r="O1095" s="252"/>
      <c r="P1095" s="252"/>
      <c r="Q1095" s="252"/>
      <c r="R1095" s="252"/>
      <c r="S1095" s="252"/>
      <c r="T1095" s="253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54" t="s">
        <v>166</v>
      </c>
      <c r="AU1095" s="254" t="s">
        <v>81</v>
      </c>
      <c r="AV1095" s="14" t="s">
        <v>81</v>
      </c>
      <c r="AW1095" s="14" t="s">
        <v>33</v>
      </c>
      <c r="AX1095" s="14" t="s">
        <v>72</v>
      </c>
      <c r="AY1095" s="254" t="s">
        <v>154</v>
      </c>
    </row>
    <row r="1096" s="15" customFormat="1">
      <c r="A1096" s="15"/>
      <c r="B1096" s="255"/>
      <c r="C1096" s="256"/>
      <c r="D1096" s="235" t="s">
        <v>166</v>
      </c>
      <c r="E1096" s="257" t="s">
        <v>19</v>
      </c>
      <c r="F1096" s="258" t="s">
        <v>181</v>
      </c>
      <c r="G1096" s="256"/>
      <c r="H1096" s="259">
        <v>19.760000000000002</v>
      </c>
      <c r="I1096" s="260"/>
      <c r="J1096" s="256"/>
      <c r="K1096" s="256"/>
      <c r="L1096" s="261"/>
      <c r="M1096" s="262"/>
      <c r="N1096" s="263"/>
      <c r="O1096" s="263"/>
      <c r="P1096" s="263"/>
      <c r="Q1096" s="263"/>
      <c r="R1096" s="263"/>
      <c r="S1096" s="263"/>
      <c r="T1096" s="264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15"/>
      <c r="AT1096" s="265" t="s">
        <v>166</v>
      </c>
      <c r="AU1096" s="265" t="s">
        <v>81</v>
      </c>
      <c r="AV1096" s="15" t="s">
        <v>162</v>
      </c>
      <c r="AW1096" s="15" t="s">
        <v>33</v>
      </c>
      <c r="AX1096" s="15" t="s">
        <v>79</v>
      </c>
      <c r="AY1096" s="265" t="s">
        <v>154</v>
      </c>
    </row>
    <row r="1097" s="2" customFormat="1" ht="16.5" customHeight="1">
      <c r="A1097" s="41"/>
      <c r="B1097" s="42"/>
      <c r="C1097" s="215" t="s">
        <v>1324</v>
      </c>
      <c r="D1097" s="215" t="s">
        <v>157</v>
      </c>
      <c r="E1097" s="216" t="s">
        <v>1325</v>
      </c>
      <c r="F1097" s="217" t="s">
        <v>1326</v>
      </c>
      <c r="G1097" s="218" t="s">
        <v>239</v>
      </c>
      <c r="H1097" s="219">
        <v>79.219999999999999</v>
      </c>
      <c r="I1097" s="220"/>
      <c r="J1097" s="221">
        <f>ROUND(I1097*H1097,2)</f>
        <v>0</v>
      </c>
      <c r="K1097" s="217" t="s">
        <v>161</v>
      </c>
      <c r="L1097" s="47"/>
      <c r="M1097" s="222" t="s">
        <v>19</v>
      </c>
      <c r="N1097" s="223" t="s">
        <v>43</v>
      </c>
      <c r="O1097" s="87"/>
      <c r="P1097" s="224">
        <f>O1097*H1097</f>
        <v>0</v>
      </c>
      <c r="Q1097" s="224">
        <v>3.0000000000000001E-05</v>
      </c>
      <c r="R1097" s="224">
        <f>Q1097*H1097</f>
        <v>0.0023766</v>
      </c>
      <c r="S1097" s="224">
        <v>0</v>
      </c>
      <c r="T1097" s="225">
        <f>S1097*H1097</f>
        <v>0</v>
      </c>
      <c r="U1097" s="41"/>
      <c r="V1097" s="41"/>
      <c r="W1097" s="41"/>
      <c r="X1097" s="41"/>
      <c r="Y1097" s="41"/>
      <c r="Z1097" s="41"/>
      <c r="AA1097" s="41"/>
      <c r="AB1097" s="41"/>
      <c r="AC1097" s="41"/>
      <c r="AD1097" s="41"/>
      <c r="AE1097" s="41"/>
      <c r="AR1097" s="226" t="s">
        <v>288</v>
      </c>
      <c r="AT1097" s="226" t="s">
        <v>157</v>
      </c>
      <c r="AU1097" s="226" t="s">
        <v>81</v>
      </c>
      <c r="AY1097" s="20" t="s">
        <v>154</v>
      </c>
      <c r="BE1097" s="227">
        <f>IF(N1097="základní",J1097,0)</f>
        <v>0</v>
      </c>
      <c r="BF1097" s="227">
        <f>IF(N1097="snížená",J1097,0)</f>
        <v>0</v>
      </c>
      <c r="BG1097" s="227">
        <f>IF(N1097="zákl. přenesená",J1097,0)</f>
        <v>0</v>
      </c>
      <c r="BH1097" s="227">
        <f>IF(N1097="sníž. přenesená",J1097,0)</f>
        <v>0</v>
      </c>
      <c r="BI1097" s="227">
        <f>IF(N1097="nulová",J1097,0)</f>
        <v>0</v>
      </c>
      <c r="BJ1097" s="20" t="s">
        <v>79</v>
      </c>
      <c r="BK1097" s="227">
        <f>ROUND(I1097*H1097,2)</f>
        <v>0</v>
      </c>
      <c r="BL1097" s="20" t="s">
        <v>288</v>
      </c>
      <c r="BM1097" s="226" t="s">
        <v>1327</v>
      </c>
    </row>
    <row r="1098" s="2" customFormat="1">
      <c r="A1098" s="41"/>
      <c r="B1098" s="42"/>
      <c r="C1098" s="43"/>
      <c r="D1098" s="228" t="s">
        <v>164</v>
      </c>
      <c r="E1098" s="43"/>
      <c r="F1098" s="229" t="s">
        <v>1328</v>
      </c>
      <c r="G1098" s="43"/>
      <c r="H1098" s="43"/>
      <c r="I1098" s="230"/>
      <c r="J1098" s="43"/>
      <c r="K1098" s="43"/>
      <c r="L1098" s="47"/>
      <c r="M1098" s="231"/>
      <c r="N1098" s="232"/>
      <c r="O1098" s="87"/>
      <c r="P1098" s="87"/>
      <c r="Q1098" s="87"/>
      <c r="R1098" s="87"/>
      <c r="S1098" s="87"/>
      <c r="T1098" s="88"/>
      <c r="U1098" s="41"/>
      <c r="V1098" s="41"/>
      <c r="W1098" s="41"/>
      <c r="X1098" s="41"/>
      <c r="Y1098" s="41"/>
      <c r="Z1098" s="41"/>
      <c r="AA1098" s="41"/>
      <c r="AB1098" s="41"/>
      <c r="AC1098" s="41"/>
      <c r="AD1098" s="41"/>
      <c r="AE1098" s="41"/>
      <c r="AT1098" s="20" t="s">
        <v>164</v>
      </c>
      <c r="AU1098" s="20" t="s">
        <v>81</v>
      </c>
    </row>
    <row r="1099" s="13" customFormat="1">
      <c r="A1099" s="13"/>
      <c r="B1099" s="233"/>
      <c r="C1099" s="234"/>
      <c r="D1099" s="235" t="s">
        <v>166</v>
      </c>
      <c r="E1099" s="236" t="s">
        <v>19</v>
      </c>
      <c r="F1099" s="237" t="s">
        <v>1265</v>
      </c>
      <c r="G1099" s="234"/>
      <c r="H1099" s="236" t="s">
        <v>19</v>
      </c>
      <c r="I1099" s="238"/>
      <c r="J1099" s="234"/>
      <c r="K1099" s="234"/>
      <c r="L1099" s="239"/>
      <c r="M1099" s="240"/>
      <c r="N1099" s="241"/>
      <c r="O1099" s="241"/>
      <c r="P1099" s="241"/>
      <c r="Q1099" s="241"/>
      <c r="R1099" s="241"/>
      <c r="S1099" s="241"/>
      <c r="T1099" s="242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43" t="s">
        <v>166</v>
      </c>
      <c r="AU1099" s="243" t="s">
        <v>81</v>
      </c>
      <c r="AV1099" s="13" t="s">
        <v>79</v>
      </c>
      <c r="AW1099" s="13" t="s">
        <v>33</v>
      </c>
      <c r="AX1099" s="13" t="s">
        <v>72</v>
      </c>
      <c r="AY1099" s="243" t="s">
        <v>154</v>
      </c>
    </row>
    <row r="1100" s="14" customFormat="1">
      <c r="A1100" s="14"/>
      <c r="B1100" s="244"/>
      <c r="C1100" s="245"/>
      <c r="D1100" s="235" t="s">
        <v>166</v>
      </c>
      <c r="E1100" s="246" t="s">
        <v>19</v>
      </c>
      <c r="F1100" s="247" t="s">
        <v>1329</v>
      </c>
      <c r="G1100" s="245"/>
      <c r="H1100" s="248">
        <v>42.270000000000003</v>
      </c>
      <c r="I1100" s="249"/>
      <c r="J1100" s="245"/>
      <c r="K1100" s="245"/>
      <c r="L1100" s="250"/>
      <c r="M1100" s="251"/>
      <c r="N1100" s="252"/>
      <c r="O1100" s="252"/>
      <c r="P1100" s="252"/>
      <c r="Q1100" s="252"/>
      <c r="R1100" s="252"/>
      <c r="S1100" s="252"/>
      <c r="T1100" s="253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54" t="s">
        <v>166</v>
      </c>
      <c r="AU1100" s="254" t="s">
        <v>81</v>
      </c>
      <c r="AV1100" s="14" t="s">
        <v>81</v>
      </c>
      <c r="AW1100" s="14" t="s">
        <v>33</v>
      </c>
      <c r="AX1100" s="14" t="s">
        <v>72</v>
      </c>
      <c r="AY1100" s="254" t="s">
        <v>154</v>
      </c>
    </row>
    <row r="1101" s="13" customFormat="1">
      <c r="A1101" s="13"/>
      <c r="B1101" s="233"/>
      <c r="C1101" s="234"/>
      <c r="D1101" s="235" t="s">
        <v>166</v>
      </c>
      <c r="E1101" s="236" t="s">
        <v>19</v>
      </c>
      <c r="F1101" s="237" t="s">
        <v>921</v>
      </c>
      <c r="G1101" s="234"/>
      <c r="H1101" s="236" t="s">
        <v>19</v>
      </c>
      <c r="I1101" s="238"/>
      <c r="J1101" s="234"/>
      <c r="K1101" s="234"/>
      <c r="L1101" s="239"/>
      <c r="M1101" s="240"/>
      <c r="N1101" s="241"/>
      <c r="O1101" s="241"/>
      <c r="P1101" s="241"/>
      <c r="Q1101" s="241"/>
      <c r="R1101" s="241"/>
      <c r="S1101" s="241"/>
      <c r="T1101" s="242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43" t="s">
        <v>166</v>
      </c>
      <c r="AU1101" s="243" t="s">
        <v>81</v>
      </c>
      <c r="AV1101" s="13" t="s">
        <v>79</v>
      </c>
      <c r="AW1101" s="13" t="s">
        <v>33</v>
      </c>
      <c r="AX1101" s="13" t="s">
        <v>72</v>
      </c>
      <c r="AY1101" s="243" t="s">
        <v>154</v>
      </c>
    </row>
    <row r="1102" s="14" customFormat="1">
      <c r="A1102" s="14"/>
      <c r="B1102" s="244"/>
      <c r="C1102" s="245"/>
      <c r="D1102" s="235" t="s">
        <v>166</v>
      </c>
      <c r="E1102" s="246" t="s">
        <v>19</v>
      </c>
      <c r="F1102" s="247" t="s">
        <v>1292</v>
      </c>
      <c r="G1102" s="245"/>
      <c r="H1102" s="248">
        <v>14.76</v>
      </c>
      <c r="I1102" s="249"/>
      <c r="J1102" s="245"/>
      <c r="K1102" s="245"/>
      <c r="L1102" s="250"/>
      <c r="M1102" s="251"/>
      <c r="N1102" s="252"/>
      <c r="O1102" s="252"/>
      <c r="P1102" s="252"/>
      <c r="Q1102" s="252"/>
      <c r="R1102" s="252"/>
      <c r="S1102" s="252"/>
      <c r="T1102" s="253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54" t="s">
        <v>166</v>
      </c>
      <c r="AU1102" s="254" t="s">
        <v>81</v>
      </c>
      <c r="AV1102" s="14" t="s">
        <v>81</v>
      </c>
      <c r="AW1102" s="14" t="s">
        <v>33</v>
      </c>
      <c r="AX1102" s="14" t="s">
        <v>72</v>
      </c>
      <c r="AY1102" s="254" t="s">
        <v>154</v>
      </c>
    </row>
    <row r="1103" s="14" customFormat="1">
      <c r="A1103" s="14"/>
      <c r="B1103" s="244"/>
      <c r="C1103" s="245"/>
      <c r="D1103" s="235" t="s">
        <v>166</v>
      </c>
      <c r="E1103" s="246" t="s">
        <v>19</v>
      </c>
      <c r="F1103" s="247" t="s">
        <v>1330</v>
      </c>
      <c r="G1103" s="245"/>
      <c r="H1103" s="248">
        <v>22.190000000000001</v>
      </c>
      <c r="I1103" s="249"/>
      <c r="J1103" s="245"/>
      <c r="K1103" s="245"/>
      <c r="L1103" s="250"/>
      <c r="M1103" s="251"/>
      <c r="N1103" s="252"/>
      <c r="O1103" s="252"/>
      <c r="P1103" s="252"/>
      <c r="Q1103" s="252"/>
      <c r="R1103" s="252"/>
      <c r="S1103" s="252"/>
      <c r="T1103" s="253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4" t="s">
        <v>166</v>
      </c>
      <c r="AU1103" s="254" t="s">
        <v>81</v>
      </c>
      <c r="AV1103" s="14" t="s">
        <v>81</v>
      </c>
      <c r="AW1103" s="14" t="s">
        <v>33</v>
      </c>
      <c r="AX1103" s="14" t="s">
        <v>72</v>
      </c>
      <c r="AY1103" s="254" t="s">
        <v>154</v>
      </c>
    </row>
    <row r="1104" s="15" customFormat="1">
      <c r="A1104" s="15"/>
      <c r="B1104" s="255"/>
      <c r="C1104" s="256"/>
      <c r="D1104" s="235" t="s">
        <v>166</v>
      </c>
      <c r="E1104" s="257" t="s">
        <v>19</v>
      </c>
      <c r="F1104" s="258" t="s">
        <v>181</v>
      </c>
      <c r="G1104" s="256"/>
      <c r="H1104" s="259">
        <v>79.219999999999999</v>
      </c>
      <c r="I1104" s="260"/>
      <c r="J1104" s="256"/>
      <c r="K1104" s="256"/>
      <c r="L1104" s="261"/>
      <c r="M1104" s="262"/>
      <c r="N1104" s="263"/>
      <c r="O1104" s="263"/>
      <c r="P1104" s="263"/>
      <c r="Q1104" s="263"/>
      <c r="R1104" s="263"/>
      <c r="S1104" s="263"/>
      <c r="T1104" s="264"/>
      <c r="U1104" s="15"/>
      <c r="V1104" s="15"/>
      <c r="W1104" s="15"/>
      <c r="X1104" s="15"/>
      <c r="Y1104" s="15"/>
      <c r="Z1104" s="15"/>
      <c r="AA1104" s="15"/>
      <c r="AB1104" s="15"/>
      <c r="AC1104" s="15"/>
      <c r="AD1104" s="15"/>
      <c r="AE1104" s="15"/>
      <c r="AT1104" s="265" t="s">
        <v>166</v>
      </c>
      <c r="AU1104" s="265" t="s">
        <v>81</v>
      </c>
      <c r="AV1104" s="15" t="s">
        <v>162</v>
      </c>
      <c r="AW1104" s="15" t="s">
        <v>33</v>
      </c>
      <c r="AX1104" s="15" t="s">
        <v>79</v>
      </c>
      <c r="AY1104" s="265" t="s">
        <v>154</v>
      </c>
    </row>
    <row r="1105" s="2" customFormat="1" ht="24.15" customHeight="1">
      <c r="A1105" s="41"/>
      <c r="B1105" s="42"/>
      <c r="C1105" s="215" t="s">
        <v>1331</v>
      </c>
      <c r="D1105" s="215" t="s">
        <v>157</v>
      </c>
      <c r="E1105" s="216" t="s">
        <v>1332</v>
      </c>
      <c r="F1105" s="217" t="s">
        <v>1333</v>
      </c>
      <c r="G1105" s="218" t="s">
        <v>941</v>
      </c>
      <c r="H1105" s="288"/>
      <c r="I1105" s="220"/>
      <c r="J1105" s="221">
        <f>ROUND(I1105*H1105,2)</f>
        <v>0</v>
      </c>
      <c r="K1105" s="217" t="s">
        <v>161</v>
      </c>
      <c r="L1105" s="47"/>
      <c r="M1105" s="222" t="s">
        <v>19</v>
      </c>
      <c r="N1105" s="223" t="s">
        <v>43</v>
      </c>
      <c r="O1105" s="87"/>
      <c r="P1105" s="224">
        <f>O1105*H1105</f>
        <v>0</v>
      </c>
      <c r="Q1105" s="224">
        <v>0</v>
      </c>
      <c r="R1105" s="224">
        <f>Q1105*H1105</f>
        <v>0</v>
      </c>
      <c r="S1105" s="224">
        <v>0</v>
      </c>
      <c r="T1105" s="225">
        <f>S1105*H1105</f>
        <v>0</v>
      </c>
      <c r="U1105" s="41"/>
      <c r="V1105" s="41"/>
      <c r="W1105" s="41"/>
      <c r="X1105" s="41"/>
      <c r="Y1105" s="41"/>
      <c r="Z1105" s="41"/>
      <c r="AA1105" s="41"/>
      <c r="AB1105" s="41"/>
      <c r="AC1105" s="41"/>
      <c r="AD1105" s="41"/>
      <c r="AE1105" s="41"/>
      <c r="AR1105" s="226" t="s">
        <v>288</v>
      </c>
      <c r="AT1105" s="226" t="s">
        <v>157</v>
      </c>
      <c r="AU1105" s="226" t="s">
        <v>81</v>
      </c>
      <c r="AY1105" s="20" t="s">
        <v>154</v>
      </c>
      <c r="BE1105" s="227">
        <f>IF(N1105="základní",J1105,0)</f>
        <v>0</v>
      </c>
      <c r="BF1105" s="227">
        <f>IF(N1105="snížená",J1105,0)</f>
        <v>0</v>
      </c>
      <c r="BG1105" s="227">
        <f>IF(N1105="zákl. přenesená",J1105,0)</f>
        <v>0</v>
      </c>
      <c r="BH1105" s="227">
        <f>IF(N1105="sníž. přenesená",J1105,0)</f>
        <v>0</v>
      </c>
      <c r="BI1105" s="227">
        <f>IF(N1105="nulová",J1105,0)</f>
        <v>0</v>
      </c>
      <c r="BJ1105" s="20" t="s">
        <v>79</v>
      </c>
      <c r="BK1105" s="227">
        <f>ROUND(I1105*H1105,2)</f>
        <v>0</v>
      </c>
      <c r="BL1105" s="20" t="s">
        <v>288</v>
      </c>
      <c r="BM1105" s="226" t="s">
        <v>1334</v>
      </c>
    </row>
    <row r="1106" s="2" customFormat="1">
      <c r="A1106" s="41"/>
      <c r="B1106" s="42"/>
      <c r="C1106" s="43"/>
      <c r="D1106" s="228" t="s">
        <v>164</v>
      </c>
      <c r="E1106" s="43"/>
      <c r="F1106" s="229" t="s">
        <v>1335</v>
      </c>
      <c r="G1106" s="43"/>
      <c r="H1106" s="43"/>
      <c r="I1106" s="230"/>
      <c r="J1106" s="43"/>
      <c r="K1106" s="43"/>
      <c r="L1106" s="47"/>
      <c r="M1106" s="231"/>
      <c r="N1106" s="232"/>
      <c r="O1106" s="87"/>
      <c r="P1106" s="87"/>
      <c r="Q1106" s="87"/>
      <c r="R1106" s="87"/>
      <c r="S1106" s="87"/>
      <c r="T1106" s="88"/>
      <c r="U1106" s="41"/>
      <c r="V1106" s="41"/>
      <c r="W1106" s="41"/>
      <c r="X1106" s="41"/>
      <c r="Y1106" s="41"/>
      <c r="Z1106" s="41"/>
      <c r="AA1106" s="41"/>
      <c r="AB1106" s="41"/>
      <c r="AC1106" s="41"/>
      <c r="AD1106" s="41"/>
      <c r="AE1106" s="41"/>
      <c r="AT1106" s="20" t="s">
        <v>164</v>
      </c>
      <c r="AU1106" s="20" t="s">
        <v>81</v>
      </c>
    </row>
    <row r="1107" s="12" customFormat="1" ht="22.8" customHeight="1">
      <c r="A1107" s="12"/>
      <c r="B1107" s="199"/>
      <c r="C1107" s="200"/>
      <c r="D1107" s="201" t="s">
        <v>71</v>
      </c>
      <c r="E1107" s="213" t="s">
        <v>1336</v>
      </c>
      <c r="F1107" s="213" t="s">
        <v>1337</v>
      </c>
      <c r="G1107" s="200"/>
      <c r="H1107" s="200"/>
      <c r="I1107" s="203"/>
      <c r="J1107" s="214">
        <f>BK1107</f>
        <v>0</v>
      </c>
      <c r="K1107" s="200"/>
      <c r="L1107" s="205"/>
      <c r="M1107" s="206"/>
      <c r="N1107" s="207"/>
      <c r="O1107" s="207"/>
      <c r="P1107" s="208">
        <f>SUM(P1108:P1139)</f>
        <v>0</v>
      </c>
      <c r="Q1107" s="207"/>
      <c r="R1107" s="208">
        <f>SUM(R1108:R1139)</f>
        <v>4.3512336000000005</v>
      </c>
      <c r="S1107" s="207"/>
      <c r="T1107" s="209">
        <f>SUM(T1108:T1139)</f>
        <v>0.54026999999999992</v>
      </c>
      <c r="U1107" s="12"/>
      <c r="V1107" s="12"/>
      <c r="W1107" s="12"/>
      <c r="X1107" s="12"/>
      <c r="Y1107" s="12"/>
      <c r="Z1107" s="12"/>
      <c r="AA1107" s="12"/>
      <c r="AB1107" s="12"/>
      <c r="AC1107" s="12"/>
      <c r="AD1107" s="12"/>
      <c r="AE1107" s="12"/>
      <c r="AR1107" s="210" t="s">
        <v>81</v>
      </c>
      <c r="AT1107" s="211" t="s">
        <v>71</v>
      </c>
      <c r="AU1107" s="211" t="s">
        <v>79</v>
      </c>
      <c r="AY1107" s="210" t="s">
        <v>154</v>
      </c>
      <c r="BK1107" s="212">
        <f>SUM(BK1108:BK1139)</f>
        <v>0</v>
      </c>
    </row>
    <row r="1108" s="2" customFormat="1" ht="16.5" customHeight="1">
      <c r="A1108" s="41"/>
      <c r="B1108" s="42"/>
      <c r="C1108" s="215" t="s">
        <v>1338</v>
      </c>
      <c r="D1108" s="215" t="s">
        <v>157</v>
      </c>
      <c r="E1108" s="216" t="s">
        <v>1339</v>
      </c>
      <c r="F1108" s="217" t="s">
        <v>1340</v>
      </c>
      <c r="G1108" s="218" t="s">
        <v>239</v>
      </c>
      <c r="H1108" s="219">
        <v>30.015000000000001</v>
      </c>
      <c r="I1108" s="220"/>
      <c r="J1108" s="221">
        <f>ROUND(I1108*H1108,2)</f>
        <v>0</v>
      </c>
      <c r="K1108" s="217" t="s">
        <v>161</v>
      </c>
      <c r="L1108" s="47"/>
      <c r="M1108" s="222" t="s">
        <v>19</v>
      </c>
      <c r="N1108" s="223" t="s">
        <v>43</v>
      </c>
      <c r="O1108" s="87"/>
      <c r="P1108" s="224">
        <f>O1108*H1108</f>
        <v>0</v>
      </c>
      <c r="Q1108" s="224">
        <v>0</v>
      </c>
      <c r="R1108" s="224">
        <f>Q1108*H1108</f>
        <v>0</v>
      </c>
      <c r="S1108" s="224">
        <v>0.017999999999999999</v>
      </c>
      <c r="T1108" s="225">
        <f>S1108*H1108</f>
        <v>0.54026999999999992</v>
      </c>
      <c r="U1108" s="41"/>
      <c r="V1108" s="41"/>
      <c r="W1108" s="41"/>
      <c r="X1108" s="41"/>
      <c r="Y1108" s="41"/>
      <c r="Z1108" s="41"/>
      <c r="AA1108" s="41"/>
      <c r="AB1108" s="41"/>
      <c r="AC1108" s="41"/>
      <c r="AD1108" s="41"/>
      <c r="AE1108" s="41"/>
      <c r="AR1108" s="226" t="s">
        <v>288</v>
      </c>
      <c r="AT1108" s="226" t="s">
        <v>157</v>
      </c>
      <c r="AU1108" s="226" t="s">
        <v>81</v>
      </c>
      <c r="AY1108" s="20" t="s">
        <v>154</v>
      </c>
      <c r="BE1108" s="227">
        <f>IF(N1108="základní",J1108,0)</f>
        <v>0</v>
      </c>
      <c r="BF1108" s="227">
        <f>IF(N1108="snížená",J1108,0)</f>
        <v>0</v>
      </c>
      <c r="BG1108" s="227">
        <f>IF(N1108="zákl. přenesená",J1108,0)</f>
        <v>0</v>
      </c>
      <c r="BH1108" s="227">
        <f>IF(N1108="sníž. přenesená",J1108,0)</f>
        <v>0</v>
      </c>
      <c r="BI1108" s="227">
        <f>IF(N1108="nulová",J1108,0)</f>
        <v>0</v>
      </c>
      <c r="BJ1108" s="20" t="s">
        <v>79</v>
      </c>
      <c r="BK1108" s="227">
        <f>ROUND(I1108*H1108,2)</f>
        <v>0</v>
      </c>
      <c r="BL1108" s="20" t="s">
        <v>288</v>
      </c>
      <c r="BM1108" s="226" t="s">
        <v>1341</v>
      </c>
    </row>
    <row r="1109" s="2" customFormat="1">
      <c r="A1109" s="41"/>
      <c r="B1109" s="42"/>
      <c r="C1109" s="43"/>
      <c r="D1109" s="228" t="s">
        <v>164</v>
      </c>
      <c r="E1109" s="43"/>
      <c r="F1109" s="229" t="s">
        <v>1342</v>
      </c>
      <c r="G1109" s="43"/>
      <c r="H1109" s="43"/>
      <c r="I1109" s="230"/>
      <c r="J1109" s="43"/>
      <c r="K1109" s="43"/>
      <c r="L1109" s="47"/>
      <c r="M1109" s="231"/>
      <c r="N1109" s="232"/>
      <c r="O1109" s="87"/>
      <c r="P1109" s="87"/>
      <c r="Q1109" s="87"/>
      <c r="R1109" s="87"/>
      <c r="S1109" s="87"/>
      <c r="T1109" s="88"/>
      <c r="U1109" s="41"/>
      <c r="V1109" s="41"/>
      <c r="W1109" s="41"/>
      <c r="X1109" s="41"/>
      <c r="Y1109" s="41"/>
      <c r="Z1109" s="41"/>
      <c r="AA1109" s="41"/>
      <c r="AB1109" s="41"/>
      <c r="AC1109" s="41"/>
      <c r="AD1109" s="41"/>
      <c r="AE1109" s="41"/>
      <c r="AT1109" s="20" t="s">
        <v>164</v>
      </c>
      <c r="AU1109" s="20" t="s">
        <v>81</v>
      </c>
    </row>
    <row r="1110" s="13" customFormat="1">
      <c r="A1110" s="13"/>
      <c r="B1110" s="233"/>
      <c r="C1110" s="234"/>
      <c r="D1110" s="235" t="s">
        <v>166</v>
      </c>
      <c r="E1110" s="236" t="s">
        <v>19</v>
      </c>
      <c r="F1110" s="237" t="s">
        <v>1343</v>
      </c>
      <c r="G1110" s="234"/>
      <c r="H1110" s="236" t="s">
        <v>19</v>
      </c>
      <c r="I1110" s="238"/>
      <c r="J1110" s="234"/>
      <c r="K1110" s="234"/>
      <c r="L1110" s="239"/>
      <c r="M1110" s="240"/>
      <c r="N1110" s="241"/>
      <c r="O1110" s="241"/>
      <c r="P1110" s="241"/>
      <c r="Q1110" s="241"/>
      <c r="R1110" s="241"/>
      <c r="S1110" s="241"/>
      <c r="T1110" s="242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43" t="s">
        <v>166</v>
      </c>
      <c r="AU1110" s="243" t="s">
        <v>81</v>
      </c>
      <c r="AV1110" s="13" t="s">
        <v>79</v>
      </c>
      <c r="AW1110" s="13" t="s">
        <v>33</v>
      </c>
      <c r="AX1110" s="13" t="s">
        <v>72</v>
      </c>
      <c r="AY1110" s="243" t="s">
        <v>154</v>
      </c>
    </row>
    <row r="1111" s="14" customFormat="1">
      <c r="A1111" s="14"/>
      <c r="B1111" s="244"/>
      <c r="C1111" s="245"/>
      <c r="D1111" s="235" t="s">
        <v>166</v>
      </c>
      <c r="E1111" s="246" t="s">
        <v>19</v>
      </c>
      <c r="F1111" s="247" t="s">
        <v>1344</v>
      </c>
      <c r="G1111" s="245"/>
      <c r="H1111" s="248">
        <v>30.015000000000001</v>
      </c>
      <c r="I1111" s="249"/>
      <c r="J1111" s="245"/>
      <c r="K1111" s="245"/>
      <c r="L1111" s="250"/>
      <c r="M1111" s="251"/>
      <c r="N1111" s="252"/>
      <c r="O1111" s="252"/>
      <c r="P1111" s="252"/>
      <c r="Q1111" s="252"/>
      <c r="R1111" s="252"/>
      <c r="S1111" s="252"/>
      <c r="T1111" s="253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4" t="s">
        <v>166</v>
      </c>
      <c r="AU1111" s="254" t="s">
        <v>81</v>
      </c>
      <c r="AV1111" s="14" t="s">
        <v>81</v>
      </c>
      <c r="AW1111" s="14" t="s">
        <v>33</v>
      </c>
      <c r="AX1111" s="14" t="s">
        <v>79</v>
      </c>
      <c r="AY1111" s="254" t="s">
        <v>154</v>
      </c>
    </row>
    <row r="1112" s="2" customFormat="1" ht="16.5" customHeight="1">
      <c r="A1112" s="41"/>
      <c r="B1112" s="42"/>
      <c r="C1112" s="215" t="s">
        <v>1345</v>
      </c>
      <c r="D1112" s="215" t="s">
        <v>157</v>
      </c>
      <c r="E1112" s="216" t="s">
        <v>1346</v>
      </c>
      <c r="F1112" s="217" t="s">
        <v>1347</v>
      </c>
      <c r="G1112" s="218" t="s">
        <v>191</v>
      </c>
      <c r="H1112" s="219">
        <v>15</v>
      </c>
      <c r="I1112" s="220"/>
      <c r="J1112" s="221">
        <f>ROUND(I1112*H1112,2)</f>
        <v>0</v>
      </c>
      <c r="K1112" s="217" t="s">
        <v>161</v>
      </c>
      <c r="L1112" s="47"/>
      <c r="M1112" s="222" t="s">
        <v>19</v>
      </c>
      <c r="N1112" s="223" t="s">
        <v>43</v>
      </c>
      <c r="O1112" s="87"/>
      <c r="P1112" s="224">
        <f>O1112*H1112</f>
        <v>0</v>
      </c>
      <c r="Q1112" s="224">
        <v>0.00010000000000000001</v>
      </c>
      <c r="R1112" s="224">
        <f>Q1112*H1112</f>
        <v>0.0015</v>
      </c>
      <c r="S1112" s="224">
        <v>0</v>
      </c>
      <c r="T1112" s="225">
        <f>S1112*H1112</f>
        <v>0</v>
      </c>
      <c r="U1112" s="41"/>
      <c r="V1112" s="41"/>
      <c r="W1112" s="41"/>
      <c r="X1112" s="41"/>
      <c r="Y1112" s="41"/>
      <c r="Z1112" s="41"/>
      <c r="AA1112" s="41"/>
      <c r="AB1112" s="41"/>
      <c r="AC1112" s="41"/>
      <c r="AD1112" s="41"/>
      <c r="AE1112" s="41"/>
      <c r="AR1112" s="226" t="s">
        <v>288</v>
      </c>
      <c r="AT1112" s="226" t="s">
        <v>157</v>
      </c>
      <c r="AU1112" s="226" t="s">
        <v>81</v>
      </c>
      <c r="AY1112" s="20" t="s">
        <v>154</v>
      </c>
      <c r="BE1112" s="227">
        <f>IF(N1112="základní",J1112,0)</f>
        <v>0</v>
      </c>
      <c r="BF1112" s="227">
        <f>IF(N1112="snížená",J1112,0)</f>
        <v>0</v>
      </c>
      <c r="BG1112" s="227">
        <f>IF(N1112="zákl. přenesená",J1112,0)</f>
        <v>0</v>
      </c>
      <c r="BH1112" s="227">
        <f>IF(N1112="sníž. přenesená",J1112,0)</f>
        <v>0</v>
      </c>
      <c r="BI1112" s="227">
        <f>IF(N1112="nulová",J1112,0)</f>
        <v>0</v>
      </c>
      <c r="BJ1112" s="20" t="s">
        <v>79</v>
      </c>
      <c r="BK1112" s="227">
        <f>ROUND(I1112*H1112,2)</f>
        <v>0</v>
      </c>
      <c r="BL1112" s="20" t="s">
        <v>288</v>
      </c>
      <c r="BM1112" s="226" t="s">
        <v>1348</v>
      </c>
    </row>
    <row r="1113" s="2" customFormat="1">
      <c r="A1113" s="41"/>
      <c r="B1113" s="42"/>
      <c r="C1113" s="43"/>
      <c r="D1113" s="228" t="s">
        <v>164</v>
      </c>
      <c r="E1113" s="43"/>
      <c r="F1113" s="229" t="s">
        <v>1349</v>
      </c>
      <c r="G1113" s="43"/>
      <c r="H1113" s="43"/>
      <c r="I1113" s="230"/>
      <c r="J1113" s="43"/>
      <c r="K1113" s="43"/>
      <c r="L1113" s="47"/>
      <c r="M1113" s="231"/>
      <c r="N1113" s="232"/>
      <c r="O1113" s="87"/>
      <c r="P1113" s="87"/>
      <c r="Q1113" s="87"/>
      <c r="R1113" s="87"/>
      <c r="S1113" s="87"/>
      <c r="T1113" s="88"/>
      <c r="U1113" s="41"/>
      <c r="V1113" s="41"/>
      <c r="W1113" s="41"/>
      <c r="X1113" s="41"/>
      <c r="Y1113" s="41"/>
      <c r="Z1113" s="41"/>
      <c r="AA1113" s="41"/>
      <c r="AB1113" s="41"/>
      <c r="AC1113" s="41"/>
      <c r="AD1113" s="41"/>
      <c r="AE1113" s="41"/>
      <c r="AT1113" s="20" t="s">
        <v>164</v>
      </c>
      <c r="AU1113" s="20" t="s">
        <v>81</v>
      </c>
    </row>
    <row r="1114" s="13" customFormat="1">
      <c r="A1114" s="13"/>
      <c r="B1114" s="233"/>
      <c r="C1114" s="234"/>
      <c r="D1114" s="235" t="s">
        <v>166</v>
      </c>
      <c r="E1114" s="236" t="s">
        <v>19</v>
      </c>
      <c r="F1114" s="237" t="s">
        <v>1126</v>
      </c>
      <c r="G1114" s="234"/>
      <c r="H1114" s="236" t="s">
        <v>19</v>
      </c>
      <c r="I1114" s="238"/>
      <c r="J1114" s="234"/>
      <c r="K1114" s="234"/>
      <c r="L1114" s="239"/>
      <c r="M1114" s="240"/>
      <c r="N1114" s="241"/>
      <c r="O1114" s="241"/>
      <c r="P1114" s="241"/>
      <c r="Q1114" s="241"/>
      <c r="R1114" s="241"/>
      <c r="S1114" s="241"/>
      <c r="T1114" s="242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43" t="s">
        <v>166</v>
      </c>
      <c r="AU1114" s="243" t="s">
        <v>81</v>
      </c>
      <c r="AV1114" s="13" t="s">
        <v>79</v>
      </c>
      <c r="AW1114" s="13" t="s">
        <v>33</v>
      </c>
      <c r="AX1114" s="13" t="s">
        <v>72</v>
      </c>
      <c r="AY1114" s="243" t="s">
        <v>154</v>
      </c>
    </row>
    <row r="1115" s="14" customFormat="1">
      <c r="A1115" s="14"/>
      <c r="B1115" s="244"/>
      <c r="C1115" s="245"/>
      <c r="D1115" s="235" t="s">
        <v>166</v>
      </c>
      <c r="E1115" s="246" t="s">
        <v>19</v>
      </c>
      <c r="F1115" s="247" t="s">
        <v>283</v>
      </c>
      <c r="G1115" s="245"/>
      <c r="H1115" s="248">
        <v>15</v>
      </c>
      <c r="I1115" s="249"/>
      <c r="J1115" s="245"/>
      <c r="K1115" s="245"/>
      <c r="L1115" s="250"/>
      <c r="M1115" s="251"/>
      <c r="N1115" s="252"/>
      <c r="O1115" s="252"/>
      <c r="P1115" s="252"/>
      <c r="Q1115" s="252"/>
      <c r="R1115" s="252"/>
      <c r="S1115" s="252"/>
      <c r="T1115" s="253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4" t="s">
        <v>166</v>
      </c>
      <c r="AU1115" s="254" t="s">
        <v>81</v>
      </c>
      <c r="AV1115" s="14" t="s">
        <v>81</v>
      </c>
      <c r="AW1115" s="14" t="s">
        <v>33</v>
      </c>
      <c r="AX1115" s="14" t="s">
        <v>79</v>
      </c>
      <c r="AY1115" s="254" t="s">
        <v>154</v>
      </c>
    </row>
    <row r="1116" s="2" customFormat="1" ht="16.5" customHeight="1">
      <c r="A1116" s="41"/>
      <c r="B1116" s="42"/>
      <c r="C1116" s="215" t="s">
        <v>1350</v>
      </c>
      <c r="D1116" s="215" t="s">
        <v>157</v>
      </c>
      <c r="E1116" s="216" t="s">
        <v>1351</v>
      </c>
      <c r="F1116" s="217" t="s">
        <v>1352</v>
      </c>
      <c r="G1116" s="218" t="s">
        <v>160</v>
      </c>
      <c r="H1116" s="219">
        <v>161.52000000000001</v>
      </c>
      <c r="I1116" s="220"/>
      <c r="J1116" s="221">
        <f>ROUND(I1116*H1116,2)</f>
        <v>0</v>
      </c>
      <c r="K1116" s="217" t="s">
        <v>161</v>
      </c>
      <c r="L1116" s="47"/>
      <c r="M1116" s="222" t="s">
        <v>19</v>
      </c>
      <c r="N1116" s="223" t="s">
        <v>43</v>
      </c>
      <c r="O1116" s="87"/>
      <c r="P1116" s="224">
        <f>O1116*H1116</f>
        <v>0</v>
      </c>
      <c r="Q1116" s="224">
        <v>0.0264</v>
      </c>
      <c r="R1116" s="224">
        <f>Q1116*H1116</f>
        <v>4.2641280000000004</v>
      </c>
      <c r="S1116" s="224">
        <v>0</v>
      </c>
      <c r="T1116" s="225">
        <f>S1116*H1116</f>
        <v>0</v>
      </c>
      <c r="U1116" s="41"/>
      <c r="V1116" s="41"/>
      <c r="W1116" s="41"/>
      <c r="X1116" s="41"/>
      <c r="Y1116" s="41"/>
      <c r="Z1116" s="41"/>
      <c r="AA1116" s="41"/>
      <c r="AB1116" s="41"/>
      <c r="AC1116" s="41"/>
      <c r="AD1116" s="41"/>
      <c r="AE1116" s="41"/>
      <c r="AR1116" s="226" t="s">
        <v>288</v>
      </c>
      <c r="AT1116" s="226" t="s">
        <v>157</v>
      </c>
      <c r="AU1116" s="226" t="s">
        <v>81</v>
      </c>
      <c r="AY1116" s="20" t="s">
        <v>154</v>
      </c>
      <c r="BE1116" s="227">
        <f>IF(N1116="základní",J1116,0)</f>
        <v>0</v>
      </c>
      <c r="BF1116" s="227">
        <f>IF(N1116="snížená",J1116,0)</f>
        <v>0</v>
      </c>
      <c r="BG1116" s="227">
        <f>IF(N1116="zákl. přenesená",J1116,0)</f>
        <v>0</v>
      </c>
      <c r="BH1116" s="227">
        <f>IF(N1116="sníž. přenesená",J1116,0)</f>
        <v>0</v>
      </c>
      <c r="BI1116" s="227">
        <f>IF(N1116="nulová",J1116,0)</f>
        <v>0</v>
      </c>
      <c r="BJ1116" s="20" t="s">
        <v>79</v>
      </c>
      <c r="BK1116" s="227">
        <f>ROUND(I1116*H1116,2)</f>
        <v>0</v>
      </c>
      <c r="BL1116" s="20" t="s">
        <v>288</v>
      </c>
      <c r="BM1116" s="226" t="s">
        <v>1353</v>
      </c>
    </row>
    <row r="1117" s="2" customFormat="1">
      <c r="A1117" s="41"/>
      <c r="B1117" s="42"/>
      <c r="C1117" s="43"/>
      <c r="D1117" s="228" t="s">
        <v>164</v>
      </c>
      <c r="E1117" s="43"/>
      <c r="F1117" s="229" t="s">
        <v>1354</v>
      </c>
      <c r="G1117" s="43"/>
      <c r="H1117" s="43"/>
      <c r="I1117" s="230"/>
      <c r="J1117" s="43"/>
      <c r="K1117" s="43"/>
      <c r="L1117" s="47"/>
      <c r="M1117" s="231"/>
      <c r="N1117" s="232"/>
      <c r="O1117" s="87"/>
      <c r="P1117" s="87"/>
      <c r="Q1117" s="87"/>
      <c r="R1117" s="87"/>
      <c r="S1117" s="87"/>
      <c r="T1117" s="88"/>
      <c r="U1117" s="41"/>
      <c r="V1117" s="41"/>
      <c r="W1117" s="41"/>
      <c r="X1117" s="41"/>
      <c r="Y1117" s="41"/>
      <c r="Z1117" s="41"/>
      <c r="AA1117" s="41"/>
      <c r="AB1117" s="41"/>
      <c r="AC1117" s="41"/>
      <c r="AD1117" s="41"/>
      <c r="AE1117" s="41"/>
      <c r="AT1117" s="20" t="s">
        <v>164</v>
      </c>
      <c r="AU1117" s="20" t="s">
        <v>81</v>
      </c>
    </row>
    <row r="1118" s="13" customFormat="1">
      <c r="A1118" s="13"/>
      <c r="B1118" s="233"/>
      <c r="C1118" s="234"/>
      <c r="D1118" s="235" t="s">
        <v>166</v>
      </c>
      <c r="E1118" s="236" t="s">
        <v>19</v>
      </c>
      <c r="F1118" s="237" t="s">
        <v>1355</v>
      </c>
      <c r="G1118" s="234"/>
      <c r="H1118" s="236" t="s">
        <v>19</v>
      </c>
      <c r="I1118" s="238"/>
      <c r="J1118" s="234"/>
      <c r="K1118" s="234"/>
      <c r="L1118" s="239"/>
      <c r="M1118" s="240"/>
      <c r="N1118" s="241"/>
      <c r="O1118" s="241"/>
      <c r="P1118" s="241"/>
      <c r="Q1118" s="241"/>
      <c r="R1118" s="241"/>
      <c r="S1118" s="241"/>
      <c r="T1118" s="242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43" t="s">
        <v>166</v>
      </c>
      <c r="AU1118" s="243" t="s">
        <v>81</v>
      </c>
      <c r="AV1118" s="13" t="s">
        <v>79</v>
      </c>
      <c r="AW1118" s="13" t="s">
        <v>33</v>
      </c>
      <c r="AX1118" s="13" t="s">
        <v>72</v>
      </c>
      <c r="AY1118" s="243" t="s">
        <v>154</v>
      </c>
    </row>
    <row r="1119" s="14" customFormat="1">
      <c r="A1119" s="14"/>
      <c r="B1119" s="244"/>
      <c r="C1119" s="245"/>
      <c r="D1119" s="235" t="s">
        <v>166</v>
      </c>
      <c r="E1119" s="246" t="s">
        <v>19</v>
      </c>
      <c r="F1119" s="247" t="s">
        <v>1356</v>
      </c>
      <c r="G1119" s="245"/>
      <c r="H1119" s="248">
        <v>75.170000000000002</v>
      </c>
      <c r="I1119" s="249"/>
      <c r="J1119" s="245"/>
      <c r="K1119" s="245"/>
      <c r="L1119" s="250"/>
      <c r="M1119" s="251"/>
      <c r="N1119" s="252"/>
      <c r="O1119" s="252"/>
      <c r="P1119" s="252"/>
      <c r="Q1119" s="252"/>
      <c r="R1119" s="252"/>
      <c r="S1119" s="252"/>
      <c r="T1119" s="253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4" t="s">
        <v>166</v>
      </c>
      <c r="AU1119" s="254" t="s">
        <v>81</v>
      </c>
      <c r="AV1119" s="14" t="s">
        <v>81</v>
      </c>
      <c r="AW1119" s="14" t="s">
        <v>33</v>
      </c>
      <c r="AX1119" s="14" t="s">
        <v>72</v>
      </c>
      <c r="AY1119" s="254" t="s">
        <v>154</v>
      </c>
    </row>
    <row r="1120" s="13" customFormat="1">
      <c r="A1120" s="13"/>
      <c r="B1120" s="233"/>
      <c r="C1120" s="234"/>
      <c r="D1120" s="235" t="s">
        <v>166</v>
      </c>
      <c r="E1120" s="236" t="s">
        <v>19</v>
      </c>
      <c r="F1120" s="237" t="s">
        <v>1357</v>
      </c>
      <c r="G1120" s="234"/>
      <c r="H1120" s="236" t="s">
        <v>19</v>
      </c>
      <c r="I1120" s="238"/>
      <c r="J1120" s="234"/>
      <c r="K1120" s="234"/>
      <c r="L1120" s="239"/>
      <c r="M1120" s="240"/>
      <c r="N1120" s="241"/>
      <c r="O1120" s="241"/>
      <c r="P1120" s="241"/>
      <c r="Q1120" s="241"/>
      <c r="R1120" s="241"/>
      <c r="S1120" s="241"/>
      <c r="T1120" s="242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43" t="s">
        <v>166</v>
      </c>
      <c r="AU1120" s="243" t="s">
        <v>81</v>
      </c>
      <c r="AV1120" s="13" t="s">
        <v>79</v>
      </c>
      <c r="AW1120" s="13" t="s">
        <v>33</v>
      </c>
      <c r="AX1120" s="13" t="s">
        <v>72</v>
      </c>
      <c r="AY1120" s="243" t="s">
        <v>154</v>
      </c>
    </row>
    <row r="1121" s="14" customFormat="1">
      <c r="A1121" s="14"/>
      <c r="B1121" s="244"/>
      <c r="C1121" s="245"/>
      <c r="D1121" s="235" t="s">
        <v>166</v>
      </c>
      <c r="E1121" s="246" t="s">
        <v>19</v>
      </c>
      <c r="F1121" s="247" t="s">
        <v>1358</v>
      </c>
      <c r="G1121" s="245"/>
      <c r="H1121" s="248">
        <v>65.829999999999998</v>
      </c>
      <c r="I1121" s="249"/>
      <c r="J1121" s="245"/>
      <c r="K1121" s="245"/>
      <c r="L1121" s="250"/>
      <c r="M1121" s="251"/>
      <c r="N1121" s="252"/>
      <c r="O1121" s="252"/>
      <c r="P1121" s="252"/>
      <c r="Q1121" s="252"/>
      <c r="R1121" s="252"/>
      <c r="S1121" s="252"/>
      <c r="T1121" s="253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4" t="s">
        <v>166</v>
      </c>
      <c r="AU1121" s="254" t="s">
        <v>81</v>
      </c>
      <c r="AV1121" s="14" t="s">
        <v>81</v>
      </c>
      <c r="AW1121" s="14" t="s">
        <v>33</v>
      </c>
      <c r="AX1121" s="14" t="s">
        <v>72</v>
      </c>
      <c r="AY1121" s="254" t="s">
        <v>154</v>
      </c>
    </row>
    <row r="1122" s="13" customFormat="1">
      <c r="A1122" s="13"/>
      <c r="B1122" s="233"/>
      <c r="C1122" s="234"/>
      <c r="D1122" s="235" t="s">
        <v>166</v>
      </c>
      <c r="E1122" s="236" t="s">
        <v>19</v>
      </c>
      <c r="F1122" s="237" t="s">
        <v>919</v>
      </c>
      <c r="G1122" s="234"/>
      <c r="H1122" s="236" t="s">
        <v>19</v>
      </c>
      <c r="I1122" s="238"/>
      <c r="J1122" s="234"/>
      <c r="K1122" s="234"/>
      <c r="L1122" s="239"/>
      <c r="M1122" s="240"/>
      <c r="N1122" s="241"/>
      <c r="O1122" s="241"/>
      <c r="P1122" s="241"/>
      <c r="Q1122" s="241"/>
      <c r="R1122" s="241"/>
      <c r="S1122" s="241"/>
      <c r="T1122" s="242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43" t="s">
        <v>166</v>
      </c>
      <c r="AU1122" s="243" t="s">
        <v>81</v>
      </c>
      <c r="AV1122" s="13" t="s">
        <v>79</v>
      </c>
      <c r="AW1122" s="13" t="s">
        <v>33</v>
      </c>
      <c r="AX1122" s="13" t="s">
        <v>72</v>
      </c>
      <c r="AY1122" s="243" t="s">
        <v>154</v>
      </c>
    </row>
    <row r="1123" s="14" customFormat="1">
      <c r="A1123" s="14"/>
      <c r="B1123" s="244"/>
      <c r="C1123" s="245"/>
      <c r="D1123" s="235" t="s">
        <v>166</v>
      </c>
      <c r="E1123" s="246" t="s">
        <v>19</v>
      </c>
      <c r="F1123" s="247" t="s">
        <v>1359</v>
      </c>
      <c r="G1123" s="245"/>
      <c r="H1123" s="248">
        <v>4.9199999999999999</v>
      </c>
      <c r="I1123" s="249"/>
      <c r="J1123" s="245"/>
      <c r="K1123" s="245"/>
      <c r="L1123" s="250"/>
      <c r="M1123" s="251"/>
      <c r="N1123" s="252"/>
      <c r="O1123" s="252"/>
      <c r="P1123" s="252"/>
      <c r="Q1123" s="252"/>
      <c r="R1123" s="252"/>
      <c r="S1123" s="252"/>
      <c r="T1123" s="253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54" t="s">
        <v>166</v>
      </c>
      <c r="AU1123" s="254" t="s">
        <v>81</v>
      </c>
      <c r="AV1123" s="14" t="s">
        <v>81</v>
      </c>
      <c r="AW1123" s="14" t="s">
        <v>33</v>
      </c>
      <c r="AX1123" s="14" t="s">
        <v>72</v>
      </c>
      <c r="AY1123" s="254" t="s">
        <v>154</v>
      </c>
    </row>
    <row r="1124" s="13" customFormat="1">
      <c r="A1124" s="13"/>
      <c r="B1124" s="233"/>
      <c r="C1124" s="234"/>
      <c r="D1124" s="235" t="s">
        <v>166</v>
      </c>
      <c r="E1124" s="236" t="s">
        <v>19</v>
      </c>
      <c r="F1124" s="237" t="s">
        <v>1360</v>
      </c>
      <c r="G1124" s="234"/>
      <c r="H1124" s="236" t="s">
        <v>19</v>
      </c>
      <c r="I1124" s="238"/>
      <c r="J1124" s="234"/>
      <c r="K1124" s="234"/>
      <c r="L1124" s="239"/>
      <c r="M1124" s="240"/>
      <c r="N1124" s="241"/>
      <c r="O1124" s="241"/>
      <c r="P1124" s="241"/>
      <c r="Q1124" s="241"/>
      <c r="R1124" s="241"/>
      <c r="S1124" s="241"/>
      <c r="T1124" s="242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43" t="s">
        <v>166</v>
      </c>
      <c r="AU1124" s="243" t="s">
        <v>81</v>
      </c>
      <c r="AV1124" s="13" t="s">
        <v>79</v>
      </c>
      <c r="AW1124" s="13" t="s">
        <v>33</v>
      </c>
      <c r="AX1124" s="13" t="s">
        <v>72</v>
      </c>
      <c r="AY1124" s="243" t="s">
        <v>154</v>
      </c>
    </row>
    <row r="1125" s="14" customFormat="1">
      <c r="A1125" s="14"/>
      <c r="B1125" s="244"/>
      <c r="C1125" s="245"/>
      <c r="D1125" s="235" t="s">
        <v>166</v>
      </c>
      <c r="E1125" s="246" t="s">
        <v>19</v>
      </c>
      <c r="F1125" s="247" t="s">
        <v>1361</v>
      </c>
      <c r="G1125" s="245"/>
      <c r="H1125" s="248">
        <v>15.6</v>
      </c>
      <c r="I1125" s="249"/>
      <c r="J1125" s="245"/>
      <c r="K1125" s="245"/>
      <c r="L1125" s="250"/>
      <c r="M1125" s="251"/>
      <c r="N1125" s="252"/>
      <c r="O1125" s="252"/>
      <c r="P1125" s="252"/>
      <c r="Q1125" s="252"/>
      <c r="R1125" s="252"/>
      <c r="S1125" s="252"/>
      <c r="T1125" s="253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4" t="s">
        <v>166</v>
      </c>
      <c r="AU1125" s="254" t="s">
        <v>81</v>
      </c>
      <c r="AV1125" s="14" t="s">
        <v>81</v>
      </c>
      <c r="AW1125" s="14" t="s">
        <v>33</v>
      </c>
      <c r="AX1125" s="14" t="s">
        <v>72</v>
      </c>
      <c r="AY1125" s="254" t="s">
        <v>154</v>
      </c>
    </row>
    <row r="1126" s="15" customFormat="1">
      <c r="A1126" s="15"/>
      <c r="B1126" s="255"/>
      <c r="C1126" s="256"/>
      <c r="D1126" s="235" t="s">
        <v>166</v>
      </c>
      <c r="E1126" s="257" t="s">
        <v>19</v>
      </c>
      <c r="F1126" s="258" t="s">
        <v>181</v>
      </c>
      <c r="G1126" s="256"/>
      <c r="H1126" s="259">
        <v>161.52000000000001</v>
      </c>
      <c r="I1126" s="260"/>
      <c r="J1126" s="256"/>
      <c r="K1126" s="256"/>
      <c r="L1126" s="261"/>
      <c r="M1126" s="262"/>
      <c r="N1126" s="263"/>
      <c r="O1126" s="263"/>
      <c r="P1126" s="263"/>
      <c r="Q1126" s="263"/>
      <c r="R1126" s="263"/>
      <c r="S1126" s="263"/>
      <c r="T1126" s="264"/>
      <c r="U1126" s="15"/>
      <c r="V1126" s="15"/>
      <c r="W1126" s="15"/>
      <c r="X1126" s="15"/>
      <c r="Y1126" s="15"/>
      <c r="Z1126" s="15"/>
      <c r="AA1126" s="15"/>
      <c r="AB1126" s="15"/>
      <c r="AC1126" s="15"/>
      <c r="AD1126" s="15"/>
      <c r="AE1126" s="15"/>
      <c r="AT1126" s="265" t="s">
        <v>166</v>
      </c>
      <c r="AU1126" s="265" t="s">
        <v>81</v>
      </c>
      <c r="AV1126" s="15" t="s">
        <v>162</v>
      </c>
      <c r="AW1126" s="15" t="s">
        <v>33</v>
      </c>
      <c r="AX1126" s="15" t="s">
        <v>79</v>
      </c>
      <c r="AY1126" s="265" t="s">
        <v>154</v>
      </c>
    </row>
    <row r="1127" s="2" customFormat="1" ht="16.5" customHeight="1">
      <c r="A1127" s="41"/>
      <c r="B1127" s="42"/>
      <c r="C1127" s="215" t="s">
        <v>1362</v>
      </c>
      <c r="D1127" s="215" t="s">
        <v>157</v>
      </c>
      <c r="E1127" s="216" t="s">
        <v>1363</v>
      </c>
      <c r="F1127" s="217" t="s">
        <v>1364</v>
      </c>
      <c r="G1127" s="218" t="s">
        <v>160</v>
      </c>
      <c r="H1127" s="219">
        <v>161.52000000000001</v>
      </c>
      <c r="I1127" s="220"/>
      <c r="J1127" s="221">
        <f>ROUND(I1127*H1127,2)</f>
        <v>0</v>
      </c>
      <c r="K1127" s="217" t="s">
        <v>161</v>
      </c>
      <c r="L1127" s="47"/>
      <c r="M1127" s="222" t="s">
        <v>19</v>
      </c>
      <c r="N1127" s="223" t="s">
        <v>43</v>
      </c>
      <c r="O1127" s="87"/>
      <c r="P1127" s="224">
        <f>O1127*H1127</f>
        <v>0</v>
      </c>
      <c r="Q1127" s="224">
        <v>0.00025000000000000001</v>
      </c>
      <c r="R1127" s="224">
        <f>Q1127*H1127</f>
        <v>0.040380000000000006</v>
      </c>
      <c r="S1127" s="224">
        <v>0</v>
      </c>
      <c r="T1127" s="225">
        <f>S1127*H1127</f>
        <v>0</v>
      </c>
      <c r="U1127" s="41"/>
      <c r="V1127" s="41"/>
      <c r="W1127" s="41"/>
      <c r="X1127" s="41"/>
      <c r="Y1127" s="41"/>
      <c r="Z1127" s="41"/>
      <c r="AA1127" s="41"/>
      <c r="AB1127" s="41"/>
      <c r="AC1127" s="41"/>
      <c r="AD1127" s="41"/>
      <c r="AE1127" s="41"/>
      <c r="AR1127" s="226" t="s">
        <v>288</v>
      </c>
      <c r="AT1127" s="226" t="s">
        <v>157</v>
      </c>
      <c r="AU1127" s="226" t="s">
        <v>81</v>
      </c>
      <c r="AY1127" s="20" t="s">
        <v>154</v>
      </c>
      <c r="BE1127" s="227">
        <f>IF(N1127="základní",J1127,0)</f>
        <v>0</v>
      </c>
      <c r="BF1127" s="227">
        <f>IF(N1127="snížená",J1127,0)</f>
        <v>0</v>
      </c>
      <c r="BG1127" s="227">
        <f>IF(N1127="zákl. přenesená",J1127,0)</f>
        <v>0</v>
      </c>
      <c r="BH1127" s="227">
        <f>IF(N1127="sníž. přenesená",J1127,0)</f>
        <v>0</v>
      </c>
      <c r="BI1127" s="227">
        <f>IF(N1127="nulová",J1127,0)</f>
        <v>0</v>
      </c>
      <c r="BJ1127" s="20" t="s">
        <v>79</v>
      </c>
      <c r="BK1127" s="227">
        <f>ROUND(I1127*H1127,2)</f>
        <v>0</v>
      </c>
      <c r="BL1127" s="20" t="s">
        <v>288</v>
      </c>
      <c r="BM1127" s="226" t="s">
        <v>1365</v>
      </c>
    </row>
    <row r="1128" s="2" customFormat="1">
      <c r="A1128" s="41"/>
      <c r="B1128" s="42"/>
      <c r="C1128" s="43"/>
      <c r="D1128" s="228" t="s">
        <v>164</v>
      </c>
      <c r="E1128" s="43"/>
      <c r="F1128" s="229" t="s">
        <v>1366</v>
      </c>
      <c r="G1128" s="43"/>
      <c r="H1128" s="43"/>
      <c r="I1128" s="230"/>
      <c r="J1128" s="43"/>
      <c r="K1128" s="43"/>
      <c r="L1128" s="47"/>
      <c r="M1128" s="231"/>
      <c r="N1128" s="232"/>
      <c r="O1128" s="87"/>
      <c r="P1128" s="87"/>
      <c r="Q1128" s="87"/>
      <c r="R1128" s="87"/>
      <c r="S1128" s="87"/>
      <c r="T1128" s="88"/>
      <c r="U1128" s="41"/>
      <c r="V1128" s="41"/>
      <c r="W1128" s="41"/>
      <c r="X1128" s="41"/>
      <c r="Y1128" s="41"/>
      <c r="Z1128" s="41"/>
      <c r="AA1128" s="41"/>
      <c r="AB1128" s="41"/>
      <c r="AC1128" s="41"/>
      <c r="AD1128" s="41"/>
      <c r="AE1128" s="41"/>
      <c r="AT1128" s="20" t="s">
        <v>164</v>
      </c>
      <c r="AU1128" s="20" t="s">
        <v>81</v>
      </c>
    </row>
    <row r="1129" s="2" customFormat="1" ht="16.5" customHeight="1">
      <c r="A1129" s="41"/>
      <c r="B1129" s="42"/>
      <c r="C1129" s="215" t="s">
        <v>1367</v>
      </c>
      <c r="D1129" s="215" t="s">
        <v>157</v>
      </c>
      <c r="E1129" s="216" t="s">
        <v>1368</v>
      </c>
      <c r="F1129" s="217" t="s">
        <v>1369</v>
      </c>
      <c r="G1129" s="218" t="s">
        <v>160</v>
      </c>
      <c r="H1129" s="219">
        <v>161.52000000000001</v>
      </c>
      <c r="I1129" s="220"/>
      <c r="J1129" s="221">
        <f>ROUND(I1129*H1129,2)</f>
        <v>0</v>
      </c>
      <c r="K1129" s="217" t="s">
        <v>161</v>
      </c>
      <c r="L1129" s="47"/>
      <c r="M1129" s="222" t="s">
        <v>19</v>
      </c>
      <c r="N1129" s="223" t="s">
        <v>43</v>
      </c>
      <c r="O1129" s="87"/>
      <c r="P1129" s="224">
        <f>O1129*H1129</f>
        <v>0</v>
      </c>
      <c r="Q1129" s="224">
        <v>0.00027999999999999998</v>
      </c>
      <c r="R1129" s="224">
        <f>Q1129*H1129</f>
        <v>0.045225599999999998</v>
      </c>
      <c r="S1129" s="224">
        <v>0</v>
      </c>
      <c r="T1129" s="225">
        <f>S1129*H1129</f>
        <v>0</v>
      </c>
      <c r="U1129" s="41"/>
      <c r="V1129" s="41"/>
      <c r="W1129" s="41"/>
      <c r="X1129" s="41"/>
      <c r="Y1129" s="41"/>
      <c r="Z1129" s="41"/>
      <c r="AA1129" s="41"/>
      <c r="AB1129" s="41"/>
      <c r="AC1129" s="41"/>
      <c r="AD1129" s="41"/>
      <c r="AE1129" s="41"/>
      <c r="AR1129" s="226" t="s">
        <v>288</v>
      </c>
      <c r="AT1129" s="226" t="s">
        <v>157</v>
      </c>
      <c r="AU1129" s="226" t="s">
        <v>81</v>
      </c>
      <c r="AY1129" s="20" t="s">
        <v>154</v>
      </c>
      <c r="BE1129" s="227">
        <f>IF(N1129="základní",J1129,0)</f>
        <v>0</v>
      </c>
      <c r="BF1129" s="227">
        <f>IF(N1129="snížená",J1129,0)</f>
        <v>0</v>
      </c>
      <c r="BG1129" s="227">
        <f>IF(N1129="zákl. přenesená",J1129,0)</f>
        <v>0</v>
      </c>
      <c r="BH1129" s="227">
        <f>IF(N1129="sníž. přenesená",J1129,0)</f>
        <v>0</v>
      </c>
      <c r="BI1129" s="227">
        <f>IF(N1129="nulová",J1129,0)</f>
        <v>0</v>
      </c>
      <c r="BJ1129" s="20" t="s">
        <v>79</v>
      </c>
      <c r="BK1129" s="227">
        <f>ROUND(I1129*H1129,2)</f>
        <v>0</v>
      </c>
      <c r="BL1129" s="20" t="s">
        <v>288</v>
      </c>
      <c r="BM1129" s="226" t="s">
        <v>1370</v>
      </c>
    </row>
    <row r="1130" s="2" customFormat="1">
      <c r="A1130" s="41"/>
      <c r="B1130" s="42"/>
      <c r="C1130" s="43"/>
      <c r="D1130" s="228" t="s">
        <v>164</v>
      </c>
      <c r="E1130" s="43"/>
      <c r="F1130" s="229" t="s">
        <v>1371</v>
      </c>
      <c r="G1130" s="43"/>
      <c r="H1130" s="43"/>
      <c r="I1130" s="230"/>
      <c r="J1130" s="43"/>
      <c r="K1130" s="43"/>
      <c r="L1130" s="47"/>
      <c r="M1130" s="231"/>
      <c r="N1130" s="232"/>
      <c r="O1130" s="87"/>
      <c r="P1130" s="87"/>
      <c r="Q1130" s="87"/>
      <c r="R1130" s="87"/>
      <c r="S1130" s="87"/>
      <c r="T1130" s="88"/>
      <c r="U1130" s="41"/>
      <c r="V1130" s="41"/>
      <c r="W1130" s="41"/>
      <c r="X1130" s="41"/>
      <c r="Y1130" s="41"/>
      <c r="Z1130" s="41"/>
      <c r="AA1130" s="41"/>
      <c r="AB1130" s="41"/>
      <c r="AC1130" s="41"/>
      <c r="AD1130" s="41"/>
      <c r="AE1130" s="41"/>
      <c r="AT1130" s="20" t="s">
        <v>164</v>
      </c>
      <c r="AU1130" s="20" t="s">
        <v>81</v>
      </c>
    </row>
    <row r="1131" s="2" customFormat="1" ht="16.5" customHeight="1">
      <c r="A1131" s="41"/>
      <c r="B1131" s="42"/>
      <c r="C1131" s="215" t="s">
        <v>1372</v>
      </c>
      <c r="D1131" s="215" t="s">
        <v>157</v>
      </c>
      <c r="E1131" s="216" t="s">
        <v>1373</v>
      </c>
      <c r="F1131" s="217" t="s">
        <v>1374</v>
      </c>
      <c r="G1131" s="218" t="s">
        <v>1375</v>
      </c>
      <c r="H1131" s="219">
        <v>15</v>
      </c>
      <c r="I1131" s="220"/>
      <c r="J1131" s="221">
        <f>ROUND(I1131*H1131,2)</f>
        <v>0</v>
      </c>
      <c r="K1131" s="217" t="s">
        <v>19</v>
      </c>
      <c r="L1131" s="47"/>
      <c r="M1131" s="222" t="s">
        <v>19</v>
      </c>
      <c r="N1131" s="223" t="s">
        <v>43</v>
      </c>
      <c r="O1131" s="87"/>
      <c r="P1131" s="224">
        <f>O1131*H1131</f>
        <v>0</v>
      </c>
      <c r="Q1131" s="224">
        <v>0</v>
      </c>
      <c r="R1131" s="224">
        <f>Q1131*H1131</f>
        <v>0</v>
      </c>
      <c r="S1131" s="224">
        <v>0</v>
      </c>
      <c r="T1131" s="225">
        <f>S1131*H1131</f>
        <v>0</v>
      </c>
      <c r="U1131" s="41"/>
      <c r="V1131" s="41"/>
      <c r="W1131" s="41"/>
      <c r="X1131" s="41"/>
      <c r="Y1131" s="41"/>
      <c r="Z1131" s="41"/>
      <c r="AA1131" s="41"/>
      <c r="AB1131" s="41"/>
      <c r="AC1131" s="41"/>
      <c r="AD1131" s="41"/>
      <c r="AE1131" s="41"/>
      <c r="AR1131" s="226" t="s">
        <v>288</v>
      </c>
      <c r="AT1131" s="226" t="s">
        <v>157</v>
      </c>
      <c r="AU1131" s="226" t="s">
        <v>81</v>
      </c>
      <c r="AY1131" s="20" t="s">
        <v>154</v>
      </c>
      <c r="BE1131" s="227">
        <f>IF(N1131="základní",J1131,0)</f>
        <v>0</v>
      </c>
      <c r="BF1131" s="227">
        <f>IF(N1131="snížená",J1131,0)</f>
        <v>0</v>
      </c>
      <c r="BG1131" s="227">
        <f>IF(N1131="zákl. přenesená",J1131,0)</f>
        <v>0</v>
      </c>
      <c r="BH1131" s="227">
        <f>IF(N1131="sníž. přenesená",J1131,0)</f>
        <v>0</v>
      </c>
      <c r="BI1131" s="227">
        <f>IF(N1131="nulová",J1131,0)</f>
        <v>0</v>
      </c>
      <c r="BJ1131" s="20" t="s">
        <v>79</v>
      </c>
      <c r="BK1131" s="227">
        <f>ROUND(I1131*H1131,2)</f>
        <v>0</v>
      </c>
      <c r="BL1131" s="20" t="s">
        <v>288</v>
      </c>
      <c r="BM1131" s="226" t="s">
        <v>1376</v>
      </c>
    </row>
    <row r="1132" s="13" customFormat="1">
      <c r="A1132" s="13"/>
      <c r="B1132" s="233"/>
      <c r="C1132" s="234"/>
      <c r="D1132" s="235" t="s">
        <v>166</v>
      </c>
      <c r="E1132" s="236" t="s">
        <v>19</v>
      </c>
      <c r="F1132" s="237" t="s">
        <v>1377</v>
      </c>
      <c r="G1132" s="234"/>
      <c r="H1132" s="236" t="s">
        <v>19</v>
      </c>
      <c r="I1132" s="238"/>
      <c r="J1132" s="234"/>
      <c r="K1132" s="234"/>
      <c r="L1132" s="239"/>
      <c r="M1132" s="240"/>
      <c r="N1132" s="241"/>
      <c r="O1132" s="241"/>
      <c r="P1132" s="241"/>
      <c r="Q1132" s="241"/>
      <c r="R1132" s="241"/>
      <c r="S1132" s="241"/>
      <c r="T1132" s="242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43" t="s">
        <v>166</v>
      </c>
      <c r="AU1132" s="243" t="s">
        <v>81</v>
      </c>
      <c r="AV1132" s="13" t="s">
        <v>79</v>
      </c>
      <c r="AW1132" s="13" t="s">
        <v>33</v>
      </c>
      <c r="AX1132" s="13" t="s">
        <v>72</v>
      </c>
      <c r="AY1132" s="243" t="s">
        <v>154</v>
      </c>
    </row>
    <row r="1133" s="14" customFormat="1">
      <c r="A1133" s="14"/>
      <c r="B1133" s="244"/>
      <c r="C1133" s="245"/>
      <c r="D1133" s="235" t="s">
        <v>166</v>
      </c>
      <c r="E1133" s="246" t="s">
        <v>19</v>
      </c>
      <c r="F1133" s="247" t="s">
        <v>283</v>
      </c>
      <c r="G1133" s="245"/>
      <c r="H1133" s="248">
        <v>15</v>
      </c>
      <c r="I1133" s="249"/>
      <c r="J1133" s="245"/>
      <c r="K1133" s="245"/>
      <c r="L1133" s="250"/>
      <c r="M1133" s="251"/>
      <c r="N1133" s="252"/>
      <c r="O1133" s="252"/>
      <c r="P1133" s="252"/>
      <c r="Q1133" s="252"/>
      <c r="R1133" s="252"/>
      <c r="S1133" s="252"/>
      <c r="T1133" s="253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4" t="s">
        <v>166</v>
      </c>
      <c r="AU1133" s="254" t="s">
        <v>81</v>
      </c>
      <c r="AV1133" s="14" t="s">
        <v>81</v>
      </c>
      <c r="AW1133" s="14" t="s">
        <v>33</v>
      </c>
      <c r="AX1133" s="14" t="s">
        <v>79</v>
      </c>
      <c r="AY1133" s="254" t="s">
        <v>154</v>
      </c>
    </row>
    <row r="1134" s="2" customFormat="1" ht="16.5" customHeight="1">
      <c r="A1134" s="41"/>
      <c r="B1134" s="42"/>
      <c r="C1134" s="215" t="s">
        <v>1378</v>
      </c>
      <c r="D1134" s="215" t="s">
        <v>157</v>
      </c>
      <c r="E1134" s="216" t="s">
        <v>1379</v>
      </c>
      <c r="F1134" s="217" t="s">
        <v>1380</v>
      </c>
      <c r="G1134" s="218" t="s">
        <v>160</v>
      </c>
      <c r="H1134" s="219">
        <v>3</v>
      </c>
      <c r="I1134" s="220"/>
      <c r="J1134" s="221">
        <f>ROUND(I1134*H1134,2)</f>
        <v>0</v>
      </c>
      <c r="K1134" s="217" t="s">
        <v>161</v>
      </c>
      <c r="L1134" s="47"/>
      <c r="M1134" s="222" t="s">
        <v>19</v>
      </c>
      <c r="N1134" s="223" t="s">
        <v>43</v>
      </c>
      <c r="O1134" s="87"/>
      <c r="P1134" s="224">
        <f>O1134*H1134</f>
        <v>0</v>
      </c>
      <c r="Q1134" s="224">
        <v>0</v>
      </c>
      <c r="R1134" s="224">
        <f>Q1134*H1134</f>
        <v>0</v>
      </c>
      <c r="S1134" s="224">
        <v>0</v>
      </c>
      <c r="T1134" s="225">
        <f>S1134*H1134</f>
        <v>0</v>
      </c>
      <c r="U1134" s="41"/>
      <c r="V1134" s="41"/>
      <c r="W1134" s="41"/>
      <c r="X1134" s="41"/>
      <c r="Y1134" s="41"/>
      <c r="Z1134" s="41"/>
      <c r="AA1134" s="41"/>
      <c r="AB1134" s="41"/>
      <c r="AC1134" s="41"/>
      <c r="AD1134" s="41"/>
      <c r="AE1134" s="41"/>
      <c r="AR1134" s="226" t="s">
        <v>288</v>
      </c>
      <c r="AT1134" s="226" t="s">
        <v>157</v>
      </c>
      <c r="AU1134" s="226" t="s">
        <v>81</v>
      </c>
      <c r="AY1134" s="20" t="s">
        <v>154</v>
      </c>
      <c r="BE1134" s="227">
        <f>IF(N1134="základní",J1134,0)</f>
        <v>0</v>
      </c>
      <c r="BF1134" s="227">
        <f>IF(N1134="snížená",J1134,0)</f>
        <v>0</v>
      </c>
      <c r="BG1134" s="227">
        <f>IF(N1134="zákl. přenesená",J1134,0)</f>
        <v>0</v>
      </c>
      <c r="BH1134" s="227">
        <f>IF(N1134="sníž. přenesená",J1134,0)</f>
        <v>0</v>
      </c>
      <c r="BI1134" s="227">
        <f>IF(N1134="nulová",J1134,0)</f>
        <v>0</v>
      </c>
      <c r="BJ1134" s="20" t="s">
        <v>79</v>
      </c>
      <c r="BK1134" s="227">
        <f>ROUND(I1134*H1134,2)</f>
        <v>0</v>
      </c>
      <c r="BL1134" s="20" t="s">
        <v>288</v>
      </c>
      <c r="BM1134" s="226" t="s">
        <v>1381</v>
      </c>
    </row>
    <row r="1135" s="2" customFormat="1">
      <c r="A1135" s="41"/>
      <c r="B1135" s="42"/>
      <c r="C1135" s="43"/>
      <c r="D1135" s="228" t="s">
        <v>164</v>
      </c>
      <c r="E1135" s="43"/>
      <c r="F1135" s="229" t="s">
        <v>1382</v>
      </c>
      <c r="G1135" s="43"/>
      <c r="H1135" s="43"/>
      <c r="I1135" s="230"/>
      <c r="J1135" s="43"/>
      <c r="K1135" s="43"/>
      <c r="L1135" s="47"/>
      <c r="M1135" s="231"/>
      <c r="N1135" s="232"/>
      <c r="O1135" s="87"/>
      <c r="P1135" s="87"/>
      <c r="Q1135" s="87"/>
      <c r="R1135" s="87"/>
      <c r="S1135" s="87"/>
      <c r="T1135" s="88"/>
      <c r="U1135" s="41"/>
      <c r="V1135" s="41"/>
      <c r="W1135" s="41"/>
      <c r="X1135" s="41"/>
      <c r="Y1135" s="41"/>
      <c r="Z1135" s="41"/>
      <c r="AA1135" s="41"/>
      <c r="AB1135" s="41"/>
      <c r="AC1135" s="41"/>
      <c r="AD1135" s="41"/>
      <c r="AE1135" s="41"/>
      <c r="AT1135" s="20" t="s">
        <v>164</v>
      </c>
      <c r="AU1135" s="20" t="s">
        <v>81</v>
      </c>
    </row>
    <row r="1136" s="13" customFormat="1">
      <c r="A1136" s="13"/>
      <c r="B1136" s="233"/>
      <c r="C1136" s="234"/>
      <c r="D1136" s="235" t="s">
        <v>166</v>
      </c>
      <c r="E1136" s="236" t="s">
        <v>19</v>
      </c>
      <c r="F1136" s="237" t="s">
        <v>919</v>
      </c>
      <c r="G1136" s="234"/>
      <c r="H1136" s="236" t="s">
        <v>19</v>
      </c>
      <c r="I1136" s="238"/>
      <c r="J1136" s="234"/>
      <c r="K1136" s="234"/>
      <c r="L1136" s="239"/>
      <c r="M1136" s="240"/>
      <c r="N1136" s="241"/>
      <c r="O1136" s="241"/>
      <c r="P1136" s="241"/>
      <c r="Q1136" s="241"/>
      <c r="R1136" s="241"/>
      <c r="S1136" s="241"/>
      <c r="T1136" s="242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43" t="s">
        <v>166</v>
      </c>
      <c r="AU1136" s="243" t="s">
        <v>81</v>
      </c>
      <c r="AV1136" s="13" t="s">
        <v>79</v>
      </c>
      <c r="AW1136" s="13" t="s">
        <v>33</v>
      </c>
      <c r="AX1136" s="13" t="s">
        <v>72</v>
      </c>
      <c r="AY1136" s="243" t="s">
        <v>154</v>
      </c>
    </row>
    <row r="1137" s="14" customFormat="1">
      <c r="A1137" s="14"/>
      <c r="B1137" s="244"/>
      <c r="C1137" s="245"/>
      <c r="D1137" s="235" t="s">
        <v>166</v>
      </c>
      <c r="E1137" s="246" t="s">
        <v>19</v>
      </c>
      <c r="F1137" s="247" t="s">
        <v>1383</v>
      </c>
      <c r="G1137" s="245"/>
      <c r="H1137" s="248">
        <v>3</v>
      </c>
      <c r="I1137" s="249"/>
      <c r="J1137" s="245"/>
      <c r="K1137" s="245"/>
      <c r="L1137" s="250"/>
      <c r="M1137" s="251"/>
      <c r="N1137" s="252"/>
      <c r="O1137" s="252"/>
      <c r="P1137" s="252"/>
      <c r="Q1137" s="252"/>
      <c r="R1137" s="252"/>
      <c r="S1137" s="252"/>
      <c r="T1137" s="253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4" t="s">
        <v>166</v>
      </c>
      <c r="AU1137" s="254" t="s">
        <v>81</v>
      </c>
      <c r="AV1137" s="14" t="s">
        <v>81</v>
      </c>
      <c r="AW1137" s="14" t="s">
        <v>33</v>
      </c>
      <c r="AX1137" s="14" t="s">
        <v>79</v>
      </c>
      <c r="AY1137" s="254" t="s">
        <v>154</v>
      </c>
    </row>
    <row r="1138" s="2" customFormat="1" ht="33" customHeight="1">
      <c r="A1138" s="41"/>
      <c r="B1138" s="42"/>
      <c r="C1138" s="215" t="s">
        <v>1384</v>
      </c>
      <c r="D1138" s="215" t="s">
        <v>157</v>
      </c>
      <c r="E1138" s="216" t="s">
        <v>1385</v>
      </c>
      <c r="F1138" s="217" t="s">
        <v>1386</v>
      </c>
      <c r="G1138" s="218" t="s">
        <v>941</v>
      </c>
      <c r="H1138" s="288"/>
      <c r="I1138" s="220"/>
      <c r="J1138" s="221">
        <f>ROUND(I1138*H1138,2)</f>
        <v>0</v>
      </c>
      <c r="K1138" s="217" t="s">
        <v>161</v>
      </c>
      <c r="L1138" s="47"/>
      <c r="M1138" s="222" t="s">
        <v>19</v>
      </c>
      <c r="N1138" s="223" t="s">
        <v>43</v>
      </c>
      <c r="O1138" s="87"/>
      <c r="P1138" s="224">
        <f>O1138*H1138</f>
        <v>0</v>
      </c>
      <c r="Q1138" s="224">
        <v>0</v>
      </c>
      <c r="R1138" s="224">
        <f>Q1138*H1138</f>
        <v>0</v>
      </c>
      <c r="S1138" s="224">
        <v>0</v>
      </c>
      <c r="T1138" s="225">
        <f>S1138*H1138</f>
        <v>0</v>
      </c>
      <c r="U1138" s="41"/>
      <c r="V1138" s="41"/>
      <c r="W1138" s="41"/>
      <c r="X1138" s="41"/>
      <c r="Y1138" s="41"/>
      <c r="Z1138" s="41"/>
      <c r="AA1138" s="41"/>
      <c r="AB1138" s="41"/>
      <c r="AC1138" s="41"/>
      <c r="AD1138" s="41"/>
      <c r="AE1138" s="41"/>
      <c r="AR1138" s="226" t="s">
        <v>288</v>
      </c>
      <c r="AT1138" s="226" t="s">
        <v>157</v>
      </c>
      <c r="AU1138" s="226" t="s">
        <v>81</v>
      </c>
      <c r="AY1138" s="20" t="s">
        <v>154</v>
      </c>
      <c r="BE1138" s="227">
        <f>IF(N1138="základní",J1138,0)</f>
        <v>0</v>
      </c>
      <c r="BF1138" s="227">
        <f>IF(N1138="snížená",J1138,0)</f>
        <v>0</v>
      </c>
      <c r="BG1138" s="227">
        <f>IF(N1138="zákl. přenesená",J1138,0)</f>
        <v>0</v>
      </c>
      <c r="BH1138" s="227">
        <f>IF(N1138="sníž. přenesená",J1138,0)</f>
        <v>0</v>
      </c>
      <c r="BI1138" s="227">
        <f>IF(N1138="nulová",J1138,0)</f>
        <v>0</v>
      </c>
      <c r="BJ1138" s="20" t="s">
        <v>79</v>
      </c>
      <c r="BK1138" s="227">
        <f>ROUND(I1138*H1138,2)</f>
        <v>0</v>
      </c>
      <c r="BL1138" s="20" t="s">
        <v>288</v>
      </c>
      <c r="BM1138" s="226" t="s">
        <v>1387</v>
      </c>
    </row>
    <row r="1139" s="2" customFormat="1">
      <c r="A1139" s="41"/>
      <c r="B1139" s="42"/>
      <c r="C1139" s="43"/>
      <c r="D1139" s="228" t="s">
        <v>164</v>
      </c>
      <c r="E1139" s="43"/>
      <c r="F1139" s="229" t="s">
        <v>1388</v>
      </c>
      <c r="G1139" s="43"/>
      <c r="H1139" s="43"/>
      <c r="I1139" s="230"/>
      <c r="J1139" s="43"/>
      <c r="K1139" s="43"/>
      <c r="L1139" s="47"/>
      <c r="M1139" s="231"/>
      <c r="N1139" s="232"/>
      <c r="O1139" s="87"/>
      <c r="P1139" s="87"/>
      <c r="Q1139" s="87"/>
      <c r="R1139" s="87"/>
      <c r="S1139" s="87"/>
      <c r="T1139" s="88"/>
      <c r="U1139" s="41"/>
      <c r="V1139" s="41"/>
      <c r="W1139" s="41"/>
      <c r="X1139" s="41"/>
      <c r="Y1139" s="41"/>
      <c r="Z1139" s="41"/>
      <c r="AA1139" s="41"/>
      <c r="AB1139" s="41"/>
      <c r="AC1139" s="41"/>
      <c r="AD1139" s="41"/>
      <c r="AE1139" s="41"/>
      <c r="AT1139" s="20" t="s">
        <v>164</v>
      </c>
      <c r="AU1139" s="20" t="s">
        <v>81</v>
      </c>
    </row>
    <row r="1140" s="12" customFormat="1" ht="22.8" customHeight="1">
      <c r="A1140" s="12"/>
      <c r="B1140" s="199"/>
      <c r="C1140" s="200"/>
      <c r="D1140" s="201" t="s">
        <v>71</v>
      </c>
      <c r="E1140" s="213" t="s">
        <v>1389</v>
      </c>
      <c r="F1140" s="213" t="s">
        <v>1390</v>
      </c>
      <c r="G1140" s="200"/>
      <c r="H1140" s="200"/>
      <c r="I1140" s="203"/>
      <c r="J1140" s="214">
        <f>BK1140</f>
        <v>0</v>
      </c>
      <c r="K1140" s="200"/>
      <c r="L1140" s="205"/>
      <c r="M1140" s="206"/>
      <c r="N1140" s="207"/>
      <c r="O1140" s="207"/>
      <c r="P1140" s="208">
        <f>SUM(P1141:P1165)</f>
        <v>0</v>
      </c>
      <c r="Q1140" s="207"/>
      <c r="R1140" s="208">
        <f>SUM(R1141:R1165)</f>
        <v>0.38815680000000002</v>
      </c>
      <c r="S1140" s="207"/>
      <c r="T1140" s="209">
        <f>SUM(T1141:T1165)</f>
        <v>0.45991000000000004</v>
      </c>
      <c r="U1140" s="12"/>
      <c r="V1140" s="12"/>
      <c r="W1140" s="12"/>
      <c r="X1140" s="12"/>
      <c r="Y1140" s="12"/>
      <c r="Z1140" s="12"/>
      <c r="AA1140" s="12"/>
      <c r="AB1140" s="12"/>
      <c r="AC1140" s="12"/>
      <c r="AD1140" s="12"/>
      <c r="AE1140" s="12"/>
      <c r="AR1140" s="210" t="s">
        <v>81</v>
      </c>
      <c r="AT1140" s="211" t="s">
        <v>71</v>
      </c>
      <c r="AU1140" s="211" t="s">
        <v>79</v>
      </c>
      <c r="AY1140" s="210" t="s">
        <v>154</v>
      </c>
      <c r="BK1140" s="212">
        <f>SUM(BK1141:BK1165)</f>
        <v>0</v>
      </c>
    </row>
    <row r="1141" s="2" customFormat="1" ht="16.5" customHeight="1">
      <c r="A1141" s="41"/>
      <c r="B1141" s="42"/>
      <c r="C1141" s="215" t="s">
        <v>1391</v>
      </c>
      <c r="D1141" s="215" t="s">
        <v>157</v>
      </c>
      <c r="E1141" s="216" t="s">
        <v>1392</v>
      </c>
      <c r="F1141" s="217" t="s">
        <v>1393</v>
      </c>
      <c r="G1141" s="218" t="s">
        <v>239</v>
      </c>
      <c r="H1141" s="219">
        <v>46.509999999999998</v>
      </c>
      <c r="I1141" s="220"/>
      <c r="J1141" s="221">
        <f>ROUND(I1141*H1141,2)</f>
        <v>0</v>
      </c>
      <c r="K1141" s="217" t="s">
        <v>161</v>
      </c>
      <c r="L1141" s="47"/>
      <c r="M1141" s="222" t="s">
        <v>19</v>
      </c>
      <c r="N1141" s="223" t="s">
        <v>43</v>
      </c>
      <c r="O1141" s="87"/>
      <c r="P1141" s="224">
        <f>O1141*H1141</f>
        <v>0</v>
      </c>
      <c r="Q1141" s="224">
        <v>0</v>
      </c>
      <c r="R1141" s="224">
        <f>Q1141*H1141</f>
        <v>0</v>
      </c>
      <c r="S1141" s="224">
        <v>0.001</v>
      </c>
      <c r="T1141" s="225">
        <f>S1141*H1141</f>
        <v>0.046509999999999996</v>
      </c>
      <c r="U1141" s="41"/>
      <c r="V1141" s="41"/>
      <c r="W1141" s="41"/>
      <c r="X1141" s="41"/>
      <c r="Y1141" s="41"/>
      <c r="Z1141" s="41"/>
      <c r="AA1141" s="41"/>
      <c r="AB1141" s="41"/>
      <c r="AC1141" s="41"/>
      <c r="AD1141" s="41"/>
      <c r="AE1141" s="41"/>
      <c r="AR1141" s="226" t="s">
        <v>288</v>
      </c>
      <c r="AT1141" s="226" t="s">
        <v>157</v>
      </c>
      <c r="AU1141" s="226" t="s">
        <v>81</v>
      </c>
      <c r="AY1141" s="20" t="s">
        <v>154</v>
      </c>
      <c r="BE1141" s="227">
        <f>IF(N1141="základní",J1141,0)</f>
        <v>0</v>
      </c>
      <c r="BF1141" s="227">
        <f>IF(N1141="snížená",J1141,0)</f>
        <v>0</v>
      </c>
      <c r="BG1141" s="227">
        <f>IF(N1141="zákl. přenesená",J1141,0)</f>
        <v>0</v>
      </c>
      <c r="BH1141" s="227">
        <f>IF(N1141="sníž. přenesená",J1141,0)</f>
        <v>0</v>
      </c>
      <c r="BI1141" s="227">
        <f>IF(N1141="nulová",J1141,0)</f>
        <v>0</v>
      </c>
      <c r="BJ1141" s="20" t="s">
        <v>79</v>
      </c>
      <c r="BK1141" s="227">
        <f>ROUND(I1141*H1141,2)</f>
        <v>0</v>
      </c>
      <c r="BL1141" s="20" t="s">
        <v>288</v>
      </c>
      <c r="BM1141" s="226" t="s">
        <v>1394</v>
      </c>
    </row>
    <row r="1142" s="2" customFormat="1">
      <c r="A1142" s="41"/>
      <c r="B1142" s="42"/>
      <c r="C1142" s="43"/>
      <c r="D1142" s="228" t="s">
        <v>164</v>
      </c>
      <c r="E1142" s="43"/>
      <c r="F1142" s="229" t="s">
        <v>1395</v>
      </c>
      <c r="G1142" s="43"/>
      <c r="H1142" s="43"/>
      <c r="I1142" s="230"/>
      <c r="J1142" s="43"/>
      <c r="K1142" s="43"/>
      <c r="L1142" s="47"/>
      <c r="M1142" s="231"/>
      <c r="N1142" s="232"/>
      <c r="O1142" s="87"/>
      <c r="P1142" s="87"/>
      <c r="Q1142" s="87"/>
      <c r="R1142" s="87"/>
      <c r="S1142" s="87"/>
      <c r="T1142" s="88"/>
      <c r="U1142" s="41"/>
      <c r="V1142" s="41"/>
      <c r="W1142" s="41"/>
      <c r="X1142" s="41"/>
      <c r="Y1142" s="41"/>
      <c r="Z1142" s="41"/>
      <c r="AA1142" s="41"/>
      <c r="AB1142" s="41"/>
      <c r="AC1142" s="41"/>
      <c r="AD1142" s="41"/>
      <c r="AE1142" s="41"/>
      <c r="AT1142" s="20" t="s">
        <v>164</v>
      </c>
      <c r="AU1142" s="20" t="s">
        <v>81</v>
      </c>
    </row>
    <row r="1143" s="13" customFormat="1">
      <c r="A1143" s="13"/>
      <c r="B1143" s="233"/>
      <c r="C1143" s="234"/>
      <c r="D1143" s="235" t="s">
        <v>166</v>
      </c>
      <c r="E1143" s="236" t="s">
        <v>19</v>
      </c>
      <c r="F1143" s="237" t="s">
        <v>1396</v>
      </c>
      <c r="G1143" s="234"/>
      <c r="H1143" s="236" t="s">
        <v>19</v>
      </c>
      <c r="I1143" s="238"/>
      <c r="J1143" s="234"/>
      <c r="K1143" s="234"/>
      <c r="L1143" s="239"/>
      <c r="M1143" s="240"/>
      <c r="N1143" s="241"/>
      <c r="O1143" s="241"/>
      <c r="P1143" s="241"/>
      <c r="Q1143" s="241"/>
      <c r="R1143" s="241"/>
      <c r="S1143" s="241"/>
      <c r="T1143" s="242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43" t="s">
        <v>166</v>
      </c>
      <c r="AU1143" s="243" t="s">
        <v>81</v>
      </c>
      <c r="AV1143" s="13" t="s">
        <v>79</v>
      </c>
      <c r="AW1143" s="13" t="s">
        <v>33</v>
      </c>
      <c r="AX1143" s="13" t="s">
        <v>72</v>
      </c>
      <c r="AY1143" s="243" t="s">
        <v>154</v>
      </c>
    </row>
    <row r="1144" s="14" customFormat="1">
      <c r="A1144" s="14"/>
      <c r="B1144" s="244"/>
      <c r="C1144" s="245"/>
      <c r="D1144" s="235" t="s">
        <v>166</v>
      </c>
      <c r="E1144" s="246" t="s">
        <v>19</v>
      </c>
      <c r="F1144" s="247" t="s">
        <v>1397</v>
      </c>
      <c r="G1144" s="245"/>
      <c r="H1144" s="248">
        <v>46.509999999999998</v>
      </c>
      <c r="I1144" s="249"/>
      <c r="J1144" s="245"/>
      <c r="K1144" s="245"/>
      <c r="L1144" s="250"/>
      <c r="M1144" s="251"/>
      <c r="N1144" s="252"/>
      <c r="O1144" s="252"/>
      <c r="P1144" s="252"/>
      <c r="Q1144" s="252"/>
      <c r="R1144" s="252"/>
      <c r="S1144" s="252"/>
      <c r="T1144" s="253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54" t="s">
        <v>166</v>
      </c>
      <c r="AU1144" s="254" t="s">
        <v>81</v>
      </c>
      <c r="AV1144" s="14" t="s">
        <v>81</v>
      </c>
      <c r="AW1144" s="14" t="s">
        <v>33</v>
      </c>
      <c r="AX1144" s="14" t="s">
        <v>79</v>
      </c>
      <c r="AY1144" s="254" t="s">
        <v>154</v>
      </c>
    </row>
    <row r="1145" s="2" customFormat="1" ht="24.15" customHeight="1">
      <c r="A1145" s="41"/>
      <c r="B1145" s="42"/>
      <c r="C1145" s="215" t="s">
        <v>1398</v>
      </c>
      <c r="D1145" s="215" t="s">
        <v>157</v>
      </c>
      <c r="E1145" s="216" t="s">
        <v>1399</v>
      </c>
      <c r="F1145" s="217" t="s">
        <v>1400</v>
      </c>
      <c r="G1145" s="218" t="s">
        <v>239</v>
      </c>
      <c r="H1145" s="219">
        <v>46.509999999999998</v>
      </c>
      <c r="I1145" s="220"/>
      <c r="J1145" s="221">
        <f>ROUND(I1145*H1145,2)</f>
        <v>0</v>
      </c>
      <c r="K1145" s="217" t="s">
        <v>161</v>
      </c>
      <c r="L1145" s="47"/>
      <c r="M1145" s="222" t="s">
        <v>19</v>
      </c>
      <c r="N1145" s="223" t="s">
        <v>43</v>
      </c>
      <c r="O1145" s="87"/>
      <c r="P1145" s="224">
        <f>O1145*H1145</f>
        <v>0</v>
      </c>
      <c r="Q1145" s="224">
        <v>4.0000000000000003E-05</v>
      </c>
      <c r="R1145" s="224">
        <f>Q1145*H1145</f>
        <v>0.0018604000000000001</v>
      </c>
      <c r="S1145" s="224">
        <v>0</v>
      </c>
      <c r="T1145" s="225">
        <f>S1145*H1145</f>
        <v>0</v>
      </c>
      <c r="U1145" s="41"/>
      <c r="V1145" s="41"/>
      <c r="W1145" s="41"/>
      <c r="X1145" s="41"/>
      <c r="Y1145" s="41"/>
      <c r="Z1145" s="41"/>
      <c r="AA1145" s="41"/>
      <c r="AB1145" s="41"/>
      <c r="AC1145" s="41"/>
      <c r="AD1145" s="41"/>
      <c r="AE1145" s="41"/>
      <c r="AR1145" s="226" t="s">
        <v>288</v>
      </c>
      <c r="AT1145" s="226" t="s">
        <v>157</v>
      </c>
      <c r="AU1145" s="226" t="s">
        <v>81</v>
      </c>
      <c r="AY1145" s="20" t="s">
        <v>154</v>
      </c>
      <c r="BE1145" s="227">
        <f>IF(N1145="základní",J1145,0)</f>
        <v>0</v>
      </c>
      <c r="BF1145" s="227">
        <f>IF(N1145="snížená",J1145,0)</f>
        <v>0</v>
      </c>
      <c r="BG1145" s="227">
        <f>IF(N1145="zákl. přenesená",J1145,0)</f>
        <v>0</v>
      </c>
      <c r="BH1145" s="227">
        <f>IF(N1145="sníž. přenesená",J1145,0)</f>
        <v>0</v>
      </c>
      <c r="BI1145" s="227">
        <f>IF(N1145="nulová",J1145,0)</f>
        <v>0</v>
      </c>
      <c r="BJ1145" s="20" t="s">
        <v>79</v>
      </c>
      <c r="BK1145" s="227">
        <f>ROUND(I1145*H1145,2)</f>
        <v>0</v>
      </c>
      <c r="BL1145" s="20" t="s">
        <v>288</v>
      </c>
      <c r="BM1145" s="226" t="s">
        <v>1401</v>
      </c>
    </row>
    <row r="1146" s="2" customFormat="1">
      <c r="A1146" s="41"/>
      <c r="B1146" s="42"/>
      <c r="C1146" s="43"/>
      <c r="D1146" s="228" t="s">
        <v>164</v>
      </c>
      <c r="E1146" s="43"/>
      <c r="F1146" s="229" t="s">
        <v>1402</v>
      </c>
      <c r="G1146" s="43"/>
      <c r="H1146" s="43"/>
      <c r="I1146" s="230"/>
      <c r="J1146" s="43"/>
      <c r="K1146" s="43"/>
      <c r="L1146" s="47"/>
      <c r="M1146" s="231"/>
      <c r="N1146" s="232"/>
      <c r="O1146" s="87"/>
      <c r="P1146" s="87"/>
      <c r="Q1146" s="87"/>
      <c r="R1146" s="87"/>
      <c r="S1146" s="87"/>
      <c r="T1146" s="88"/>
      <c r="U1146" s="41"/>
      <c r="V1146" s="41"/>
      <c r="W1146" s="41"/>
      <c r="X1146" s="41"/>
      <c r="Y1146" s="41"/>
      <c r="Z1146" s="41"/>
      <c r="AA1146" s="41"/>
      <c r="AB1146" s="41"/>
      <c r="AC1146" s="41"/>
      <c r="AD1146" s="41"/>
      <c r="AE1146" s="41"/>
      <c r="AT1146" s="20" t="s">
        <v>164</v>
      </c>
      <c r="AU1146" s="20" t="s">
        <v>81</v>
      </c>
    </row>
    <row r="1147" s="13" customFormat="1">
      <c r="A1147" s="13"/>
      <c r="B1147" s="233"/>
      <c r="C1147" s="234"/>
      <c r="D1147" s="235" t="s">
        <v>166</v>
      </c>
      <c r="E1147" s="236" t="s">
        <v>19</v>
      </c>
      <c r="F1147" s="237" t="s">
        <v>1396</v>
      </c>
      <c r="G1147" s="234"/>
      <c r="H1147" s="236" t="s">
        <v>19</v>
      </c>
      <c r="I1147" s="238"/>
      <c r="J1147" s="234"/>
      <c r="K1147" s="234"/>
      <c r="L1147" s="239"/>
      <c r="M1147" s="240"/>
      <c r="N1147" s="241"/>
      <c r="O1147" s="241"/>
      <c r="P1147" s="241"/>
      <c r="Q1147" s="241"/>
      <c r="R1147" s="241"/>
      <c r="S1147" s="241"/>
      <c r="T1147" s="242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43" t="s">
        <v>166</v>
      </c>
      <c r="AU1147" s="243" t="s">
        <v>81</v>
      </c>
      <c r="AV1147" s="13" t="s">
        <v>79</v>
      </c>
      <c r="AW1147" s="13" t="s">
        <v>33</v>
      </c>
      <c r="AX1147" s="13" t="s">
        <v>72</v>
      </c>
      <c r="AY1147" s="243" t="s">
        <v>154</v>
      </c>
    </row>
    <row r="1148" s="14" customFormat="1">
      <c r="A1148" s="14"/>
      <c r="B1148" s="244"/>
      <c r="C1148" s="245"/>
      <c r="D1148" s="235" t="s">
        <v>166</v>
      </c>
      <c r="E1148" s="246" t="s">
        <v>19</v>
      </c>
      <c r="F1148" s="247" t="s">
        <v>1397</v>
      </c>
      <c r="G1148" s="245"/>
      <c r="H1148" s="248">
        <v>46.509999999999998</v>
      </c>
      <c r="I1148" s="249"/>
      <c r="J1148" s="245"/>
      <c r="K1148" s="245"/>
      <c r="L1148" s="250"/>
      <c r="M1148" s="251"/>
      <c r="N1148" s="252"/>
      <c r="O1148" s="252"/>
      <c r="P1148" s="252"/>
      <c r="Q1148" s="252"/>
      <c r="R1148" s="252"/>
      <c r="S1148" s="252"/>
      <c r="T1148" s="253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54" t="s">
        <v>166</v>
      </c>
      <c r="AU1148" s="254" t="s">
        <v>81</v>
      </c>
      <c r="AV1148" s="14" t="s">
        <v>81</v>
      </c>
      <c r="AW1148" s="14" t="s">
        <v>33</v>
      </c>
      <c r="AX1148" s="14" t="s">
        <v>79</v>
      </c>
      <c r="AY1148" s="254" t="s">
        <v>154</v>
      </c>
    </row>
    <row r="1149" s="2" customFormat="1" ht="16.5" customHeight="1">
      <c r="A1149" s="41"/>
      <c r="B1149" s="42"/>
      <c r="C1149" s="277" t="s">
        <v>1403</v>
      </c>
      <c r="D1149" s="277" t="s">
        <v>432</v>
      </c>
      <c r="E1149" s="278" t="s">
        <v>1404</v>
      </c>
      <c r="F1149" s="279" t="s">
        <v>1405</v>
      </c>
      <c r="G1149" s="280" t="s">
        <v>239</v>
      </c>
      <c r="H1149" s="281">
        <v>50.231000000000002</v>
      </c>
      <c r="I1149" s="282"/>
      <c r="J1149" s="283">
        <f>ROUND(I1149*H1149,2)</f>
        <v>0</v>
      </c>
      <c r="K1149" s="279" t="s">
        <v>161</v>
      </c>
      <c r="L1149" s="284"/>
      <c r="M1149" s="285" t="s">
        <v>19</v>
      </c>
      <c r="N1149" s="286" t="s">
        <v>43</v>
      </c>
      <c r="O1149" s="87"/>
      <c r="P1149" s="224">
        <f>O1149*H1149</f>
        <v>0</v>
      </c>
      <c r="Q1149" s="224">
        <v>0.00020000000000000001</v>
      </c>
      <c r="R1149" s="224">
        <f>Q1149*H1149</f>
        <v>0.010046200000000002</v>
      </c>
      <c r="S1149" s="224">
        <v>0</v>
      </c>
      <c r="T1149" s="225">
        <f>S1149*H1149</f>
        <v>0</v>
      </c>
      <c r="U1149" s="41"/>
      <c r="V1149" s="41"/>
      <c r="W1149" s="41"/>
      <c r="X1149" s="41"/>
      <c r="Y1149" s="41"/>
      <c r="Z1149" s="41"/>
      <c r="AA1149" s="41"/>
      <c r="AB1149" s="41"/>
      <c r="AC1149" s="41"/>
      <c r="AD1149" s="41"/>
      <c r="AE1149" s="41"/>
      <c r="AR1149" s="226" t="s">
        <v>451</v>
      </c>
      <c r="AT1149" s="226" t="s">
        <v>432</v>
      </c>
      <c r="AU1149" s="226" t="s">
        <v>81</v>
      </c>
      <c r="AY1149" s="20" t="s">
        <v>154</v>
      </c>
      <c r="BE1149" s="227">
        <f>IF(N1149="základní",J1149,0)</f>
        <v>0</v>
      </c>
      <c r="BF1149" s="227">
        <f>IF(N1149="snížená",J1149,0)</f>
        <v>0</v>
      </c>
      <c r="BG1149" s="227">
        <f>IF(N1149="zákl. přenesená",J1149,0)</f>
        <v>0</v>
      </c>
      <c r="BH1149" s="227">
        <f>IF(N1149="sníž. přenesená",J1149,0)</f>
        <v>0</v>
      </c>
      <c r="BI1149" s="227">
        <f>IF(N1149="nulová",J1149,0)</f>
        <v>0</v>
      </c>
      <c r="BJ1149" s="20" t="s">
        <v>79</v>
      </c>
      <c r="BK1149" s="227">
        <f>ROUND(I1149*H1149,2)</f>
        <v>0</v>
      </c>
      <c r="BL1149" s="20" t="s">
        <v>288</v>
      </c>
      <c r="BM1149" s="226" t="s">
        <v>1406</v>
      </c>
    </row>
    <row r="1150" s="14" customFormat="1">
      <c r="A1150" s="14"/>
      <c r="B1150" s="244"/>
      <c r="C1150" s="245"/>
      <c r="D1150" s="235" t="s">
        <v>166</v>
      </c>
      <c r="E1150" s="245"/>
      <c r="F1150" s="247" t="s">
        <v>1407</v>
      </c>
      <c r="G1150" s="245"/>
      <c r="H1150" s="248">
        <v>50.231000000000002</v>
      </c>
      <c r="I1150" s="249"/>
      <c r="J1150" s="245"/>
      <c r="K1150" s="245"/>
      <c r="L1150" s="250"/>
      <c r="M1150" s="251"/>
      <c r="N1150" s="252"/>
      <c r="O1150" s="252"/>
      <c r="P1150" s="252"/>
      <c r="Q1150" s="252"/>
      <c r="R1150" s="252"/>
      <c r="S1150" s="252"/>
      <c r="T1150" s="253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54" t="s">
        <v>166</v>
      </c>
      <c r="AU1150" s="254" t="s">
        <v>81</v>
      </c>
      <c r="AV1150" s="14" t="s">
        <v>81</v>
      </c>
      <c r="AW1150" s="14" t="s">
        <v>4</v>
      </c>
      <c r="AX1150" s="14" t="s">
        <v>79</v>
      </c>
      <c r="AY1150" s="254" t="s">
        <v>154</v>
      </c>
    </row>
    <row r="1151" s="2" customFormat="1" ht="16.5" customHeight="1">
      <c r="A1151" s="41"/>
      <c r="B1151" s="42"/>
      <c r="C1151" s="215" t="s">
        <v>1408</v>
      </c>
      <c r="D1151" s="215" t="s">
        <v>157</v>
      </c>
      <c r="E1151" s="216" t="s">
        <v>1409</v>
      </c>
      <c r="F1151" s="217" t="s">
        <v>1410</v>
      </c>
      <c r="G1151" s="218" t="s">
        <v>191</v>
      </c>
      <c r="H1151" s="219">
        <v>20</v>
      </c>
      <c r="I1151" s="220"/>
      <c r="J1151" s="221">
        <f>ROUND(I1151*H1151,2)</f>
        <v>0</v>
      </c>
      <c r="K1151" s="217" t="s">
        <v>161</v>
      </c>
      <c r="L1151" s="47"/>
      <c r="M1151" s="222" t="s">
        <v>19</v>
      </c>
      <c r="N1151" s="223" t="s">
        <v>43</v>
      </c>
      <c r="O1151" s="87"/>
      <c r="P1151" s="224">
        <f>O1151*H1151</f>
        <v>0</v>
      </c>
      <c r="Q1151" s="224">
        <v>6.9999999999999994E-05</v>
      </c>
      <c r="R1151" s="224">
        <f>Q1151*H1151</f>
        <v>0.0013999999999999998</v>
      </c>
      <c r="S1151" s="224">
        <v>0</v>
      </c>
      <c r="T1151" s="225">
        <f>S1151*H1151</f>
        <v>0</v>
      </c>
      <c r="U1151" s="41"/>
      <c r="V1151" s="41"/>
      <c r="W1151" s="41"/>
      <c r="X1151" s="41"/>
      <c r="Y1151" s="41"/>
      <c r="Z1151" s="41"/>
      <c r="AA1151" s="41"/>
      <c r="AB1151" s="41"/>
      <c r="AC1151" s="41"/>
      <c r="AD1151" s="41"/>
      <c r="AE1151" s="41"/>
      <c r="AR1151" s="226" t="s">
        <v>288</v>
      </c>
      <c r="AT1151" s="226" t="s">
        <v>157</v>
      </c>
      <c r="AU1151" s="226" t="s">
        <v>81</v>
      </c>
      <c r="AY1151" s="20" t="s">
        <v>154</v>
      </c>
      <c r="BE1151" s="227">
        <f>IF(N1151="základní",J1151,0)</f>
        <v>0</v>
      </c>
      <c r="BF1151" s="227">
        <f>IF(N1151="snížená",J1151,0)</f>
        <v>0</v>
      </c>
      <c r="BG1151" s="227">
        <f>IF(N1151="zákl. přenesená",J1151,0)</f>
        <v>0</v>
      </c>
      <c r="BH1151" s="227">
        <f>IF(N1151="sníž. přenesená",J1151,0)</f>
        <v>0</v>
      </c>
      <c r="BI1151" s="227">
        <f>IF(N1151="nulová",J1151,0)</f>
        <v>0</v>
      </c>
      <c r="BJ1151" s="20" t="s">
        <v>79</v>
      </c>
      <c r="BK1151" s="227">
        <f>ROUND(I1151*H1151,2)</f>
        <v>0</v>
      </c>
      <c r="BL1151" s="20" t="s">
        <v>288</v>
      </c>
      <c r="BM1151" s="226" t="s">
        <v>1411</v>
      </c>
    </row>
    <row r="1152" s="2" customFormat="1">
      <c r="A1152" s="41"/>
      <c r="B1152" s="42"/>
      <c r="C1152" s="43"/>
      <c r="D1152" s="228" t="s">
        <v>164</v>
      </c>
      <c r="E1152" s="43"/>
      <c r="F1152" s="229" t="s">
        <v>1412</v>
      </c>
      <c r="G1152" s="43"/>
      <c r="H1152" s="43"/>
      <c r="I1152" s="230"/>
      <c r="J1152" s="43"/>
      <c r="K1152" s="43"/>
      <c r="L1152" s="47"/>
      <c r="M1152" s="231"/>
      <c r="N1152" s="232"/>
      <c r="O1152" s="87"/>
      <c r="P1152" s="87"/>
      <c r="Q1152" s="87"/>
      <c r="R1152" s="87"/>
      <c r="S1152" s="87"/>
      <c r="T1152" s="88"/>
      <c r="U1152" s="41"/>
      <c r="V1152" s="41"/>
      <c r="W1152" s="41"/>
      <c r="X1152" s="41"/>
      <c r="Y1152" s="41"/>
      <c r="Z1152" s="41"/>
      <c r="AA1152" s="41"/>
      <c r="AB1152" s="41"/>
      <c r="AC1152" s="41"/>
      <c r="AD1152" s="41"/>
      <c r="AE1152" s="41"/>
      <c r="AT1152" s="20" t="s">
        <v>164</v>
      </c>
      <c r="AU1152" s="20" t="s">
        <v>81</v>
      </c>
    </row>
    <row r="1153" s="2" customFormat="1" ht="16.5" customHeight="1">
      <c r="A1153" s="41"/>
      <c r="B1153" s="42"/>
      <c r="C1153" s="277" t="s">
        <v>1413</v>
      </c>
      <c r="D1153" s="277" t="s">
        <v>432</v>
      </c>
      <c r="E1153" s="278" t="s">
        <v>1414</v>
      </c>
      <c r="F1153" s="279" t="s">
        <v>1415</v>
      </c>
      <c r="G1153" s="280" t="s">
        <v>160</v>
      </c>
      <c r="H1153" s="281">
        <v>22</v>
      </c>
      <c r="I1153" s="282"/>
      <c r="J1153" s="283">
        <f>ROUND(I1153*H1153,2)</f>
        <v>0</v>
      </c>
      <c r="K1153" s="279" t="s">
        <v>161</v>
      </c>
      <c r="L1153" s="284"/>
      <c r="M1153" s="285" t="s">
        <v>19</v>
      </c>
      <c r="N1153" s="286" t="s">
        <v>43</v>
      </c>
      <c r="O1153" s="87"/>
      <c r="P1153" s="224">
        <f>O1153*H1153</f>
        <v>0</v>
      </c>
      <c r="Q1153" s="224">
        <v>0.01617</v>
      </c>
      <c r="R1153" s="224">
        <f>Q1153*H1153</f>
        <v>0.35574</v>
      </c>
      <c r="S1153" s="224">
        <v>0</v>
      </c>
      <c r="T1153" s="225">
        <f>S1153*H1153</f>
        <v>0</v>
      </c>
      <c r="U1153" s="41"/>
      <c r="V1153" s="41"/>
      <c r="W1153" s="41"/>
      <c r="X1153" s="41"/>
      <c r="Y1153" s="41"/>
      <c r="Z1153" s="41"/>
      <c r="AA1153" s="41"/>
      <c r="AB1153" s="41"/>
      <c r="AC1153" s="41"/>
      <c r="AD1153" s="41"/>
      <c r="AE1153" s="41"/>
      <c r="AR1153" s="226" t="s">
        <v>451</v>
      </c>
      <c r="AT1153" s="226" t="s">
        <v>432</v>
      </c>
      <c r="AU1153" s="226" t="s">
        <v>81</v>
      </c>
      <c r="AY1153" s="20" t="s">
        <v>154</v>
      </c>
      <c r="BE1153" s="227">
        <f>IF(N1153="základní",J1153,0)</f>
        <v>0</v>
      </c>
      <c r="BF1153" s="227">
        <f>IF(N1153="snížená",J1153,0)</f>
        <v>0</v>
      </c>
      <c r="BG1153" s="227">
        <f>IF(N1153="zákl. přenesená",J1153,0)</f>
        <v>0</v>
      </c>
      <c r="BH1153" s="227">
        <f>IF(N1153="sníž. přenesená",J1153,0)</f>
        <v>0</v>
      </c>
      <c r="BI1153" s="227">
        <f>IF(N1153="nulová",J1153,0)</f>
        <v>0</v>
      </c>
      <c r="BJ1153" s="20" t="s">
        <v>79</v>
      </c>
      <c r="BK1153" s="227">
        <f>ROUND(I1153*H1153,2)</f>
        <v>0</v>
      </c>
      <c r="BL1153" s="20" t="s">
        <v>288</v>
      </c>
      <c r="BM1153" s="226" t="s">
        <v>1416</v>
      </c>
    </row>
    <row r="1154" s="14" customFormat="1">
      <c r="A1154" s="14"/>
      <c r="B1154" s="244"/>
      <c r="C1154" s="245"/>
      <c r="D1154" s="235" t="s">
        <v>166</v>
      </c>
      <c r="E1154" s="245"/>
      <c r="F1154" s="247" t="s">
        <v>1417</v>
      </c>
      <c r="G1154" s="245"/>
      <c r="H1154" s="248">
        <v>22</v>
      </c>
      <c r="I1154" s="249"/>
      <c r="J1154" s="245"/>
      <c r="K1154" s="245"/>
      <c r="L1154" s="250"/>
      <c r="M1154" s="251"/>
      <c r="N1154" s="252"/>
      <c r="O1154" s="252"/>
      <c r="P1154" s="252"/>
      <c r="Q1154" s="252"/>
      <c r="R1154" s="252"/>
      <c r="S1154" s="252"/>
      <c r="T1154" s="253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54" t="s">
        <v>166</v>
      </c>
      <c r="AU1154" s="254" t="s">
        <v>81</v>
      </c>
      <c r="AV1154" s="14" t="s">
        <v>81</v>
      </c>
      <c r="AW1154" s="14" t="s">
        <v>4</v>
      </c>
      <c r="AX1154" s="14" t="s">
        <v>79</v>
      </c>
      <c r="AY1154" s="254" t="s">
        <v>154</v>
      </c>
    </row>
    <row r="1155" s="2" customFormat="1" ht="16.5" customHeight="1">
      <c r="A1155" s="41"/>
      <c r="B1155" s="42"/>
      <c r="C1155" s="215" t="s">
        <v>1418</v>
      </c>
      <c r="D1155" s="215" t="s">
        <v>157</v>
      </c>
      <c r="E1155" s="216" t="s">
        <v>1419</v>
      </c>
      <c r="F1155" s="217" t="s">
        <v>1420</v>
      </c>
      <c r="G1155" s="218" t="s">
        <v>160</v>
      </c>
      <c r="H1155" s="219">
        <v>20.670000000000002</v>
      </c>
      <c r="I1155" s="220"/>
      <c r="J1155" s="221">
        <f>ROUND(I1155*H1155,2)</f>
        <v>0</v>
      </c>
      <c r="K1155" s="217" t="s">
        <v>161</v>
      </c>
      <c r="L1155" s="47"/>
      <c r="M1155" s="222" t="s">
        <v>19</v>
      </c>
      <c r="N1155" s="223" t="s">
        <v>43</v>
      </c>
      <c r="O1155" s="87"/>
      <c r="P1155" s="224">
        <f>O1155*H1155</f>
        <v>0</v>
      </c>
      <c r="Q1155" s="224">
        <v>0</v>
      </c>
      <c r="R1155" s="224">
        <f>Q1155*H1155</f>
        <v>0</v>
      </c>
      <c r="S1155" s="224">
        <v>0.02</v>
      </c>
      <c r="T1155" s="225">
        <f>S1155*H1155</f>
        <v>0.41340000000000005</v>
      </c>
      <c r="U1155" s="41"/>
      <c r="V1155" s="41"/>
      <c r="W1155" s="41"/>
      <c r="X1155" s="41"/>
      <c r="Y1155" s="41"/>
      <c r="Z1155" s="41"/>
      <c r="AA1155" s="41"/>
      <c r="AB1155" s="41"/>
      <c r="AC1155" s="41"/>
      <c r="AD1155" s="41"/>
      <c r="AE1155" s="41"/>
      <c r="AR1155" s="226" t="s">
        <v>288</v>
      </c>
      <c r="AT1155" s="226" t="s">
        <v>157</v>
      </c>
      <c r="AU1155" s="226" t="s">
        <v>81</v>
      </c>
      <c r="AY1155" s="20" t="s">
        <v>154</v>
      </c>
      <c r="BE1155" s="227">
        <f>IF(N1155="základní",J1155,0)</f>
        <v>0</v>
      </c>
      <c r="BF1155" s="227">
        <f>IF(N1155="snížená",J1155,0)</f>
        <v>0</v>
      </c>
      <c r="BG1155" s="227">
        <f>IF(N1155="zákl. přenesená",J1155,0)</f>
        <v>0</v>
      </c>
      <c r="BH1155" s="227">
        <f>IF(N1155="sníž. přenesená",J1155,0)</f>
        <v>0</v>
      </c>
      <c r="BI1155" s="227">
        <f>IF(N1155="nulová",J1155,0)</f>
        <v>0</v>
      </c>
      <c r="BJ1155" s="20" t="s">
        <v>79</v>
      </c>
      <c r="BK1155" s="227">
        <f>ROUND(I1155*H1155,2)</f>
        <v>0</v>
      </c>
      <c r="BL1155" s="20" t="s">
        <v>288</v>
      </c>
      <c r="BM1155" s="226" t="s">
        <v>1421</v>
      </c>
    </row>
    <row r="1156" s="2" customFormat="1">
      <c r="A1156" s="41"/>
      <c r="B1156" s="42"/>
      <c r="C1156" s="43"/>
      <c r="D1156" s="228" t="s">
        <v>164</v>
      </c>
      <c r="E1156" s="43"/>
      <c r="F1156" s="229" t="s">
        <v>1422</v>
      </c>
      <c r="G1156" s="43"/>
      <c r="H1156" s="43"/>
      <c r="I1156" s="230"/>
      <c r="J1156" s="43"/>
      <c r="K1156" s="43"/>
      <c r="L1156" s="47"/>
      <c r="M1156" s="231"/>
      <c r="N1156" s="232"/>
      <c r="O1156" s="87"/>
      <c r="P1156" s="87"/>
      <c r="Q1156" s="87"/>
      <c r="R1156" s="87"/>
      <c r="S1156" s="87"/>
      <c r="T1156" s="88"/>
      <c r="U1156" s="41"/>
      <c r="V1156" s="41"/>
      <c r="W1156" s="41"/>
      <c r="X1156" s="41"/>
      <c r="Y1156" s="41"/>
      <c r="Z1156" s="41"/>
      <c r="AA1156" s="41"/>
      <c r="AB1156" s="41"/>
      <c r="AC1156" s="41"/>
      <c r="AD1156" s="41"/>
      <c r="AE1156" s="41"/>
      <c r="AT1156" s="20" t="s">
        <v>164</v>
      </c>
      <c r="AU1156" s="20" t="s">
        <v>81</v>
      </c>
    </row>
    <row r="1157" s="13" customFormat="1">
      <c r="A1157" s="13"/>
      <c r="B1157" s="233"/>
      <c r="C1157" s="234"/>
      <c r="D1157" s="235" t="s">
        <v>166</v>
      </c>
      <c r="E1157" s="236" t="s">
        <v>19</v>
      </c>
      <c r="F1157" s="237" t="s">
        <v>1423</v>
      </c>
      <c r="G1157" s="234"/>
      <c r="H1157" s="236" t="s">
        <v>19</v>
      </c>
      <c r="I1157" s="238"/>
      <c r="J1157" s="234"/>
      <c r="K1157" s="234"/>
      <c r="L1157" s="239"/>
      <c r="M1157" s="240"/>
      <c r="N1157" s="241"/>
      <c r="O1157" s="241"/>
      <c r="P1157" s="241"/>
      <c r="Q1157" s="241"/>
      <c r="R1157" s="241"/>
      <c r="S1157" s="241"/>
      <c r="T1157" s="242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43" t="s">
        <v>166</v>
      </c>
      <c r="AU1157" s="243" t="s">
        <v>81</v>
      </c>
      <c r="AV1157" s="13" t="s">
        <v>79</v>
      </c>
      <c r="AW1157" s="13" t="s">
        <v>33</v>
      </c>
      <c r="AX1157" s="13" t="s">
        <v>72</v>
      </c>
      <c r="AY1157" s="243" t="s">
        <v>154</v>
      </c>
    </row>
    <row r="1158" s="14" customFormat="1">
      <c r="A1158" s="14"/>
      <c r="B1158" s="244"/>
      <c r="C1158" s="245"/>
      <c r="D1158" s="235" t="s">
        <v>166</v>
      </c>
      <c r="E1158" s="246" t="s">
        <v>19</v>
      </c>
      <c r="F1158" s="247" t="s">
        <v>1424</v>
      </c>
      <c r="G1158" s="245"/>
      <c r="H1158" s="248">
        <v>20.670000000000002</v>
      </c>
      <c r="I1158" s="249"/>
      <c r="J1158" s="245"/>
      <c r="K1158" s="245"/>
      <c r="L1158" s="250"/>
      <c r="M1158" s="251"/>
      <c r="N1158" s="252"/>
      <c r="O1158" s="252"/>
      <c r="P1158" s="252"/>
      <c r="Q1158" s="252"/>
      <c r="R1158" s="252"/>
      <c r="S1158" s="252"/>
      <c r="T1158" s="253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54" t="s">
        <v>166</v>
      </c>
      <c r="AU1158" s="254" t="s">
        <v>81</v>
      </c>
      <c r="AV1158" s="14" t="s">
        <v>81</v>
      </c>
      <c r="AW1158" s="14" t="s">
        <v>33</v>
      </c>
      <c r="AX1158" s="14" t="s">
        <v>79</v>
      </c>
      <c r="AY1158" s="254" t="s">
        <v>154</v>
      </c>
    </row>
    <row r="1159" s="2" customFormat="1" ht="16.5" customHeight="1">
      <c r="A1159" s="41"/>
      <c r="B1159" s="42"/>
      <c r="C1159" s="215" t="s">
        <v>1425</v>
      </c>
      <c r="D1159" s="215" t="s">
        <v>157</v>
      </c>
      <c r="E1159" s="216" t="s">
        <v>1426</v>
      </c>
      <c r="F1159" s="217" t="s">
        <v>1427</v>
      </c>
      <c r="G1159" s="218" t="s">
        <v>160</v>
      </c>
      <c r="H1159" s="219">
        <v>100.58</v>
      </c>
      <c r="I1159" s="220"/>
      <c r="J1159" s="221">
        <f>ROUND(I1159*H1159,2)</f>
        <v>0</v>
      </c>
      <c r="K1159" s="217" t="s">
        <v>19</v>
      </c>
      <c r="L1159" s="47"/>
      <c r="M1159" s="222" t="s">
        <v>19</v>
      </c>
      <c r="N1159" s="223" t="s">
        <v>43</v>
      </c>
      <c r="O1159" s="87"/>
      <c r="P1159" s="224">
        <f>O1159*H1159</f>
        <v>0</v>
      </c>
      <c r="Q1159" s="224">
        <v>5.0000000000000002E-05</v>
      </c>
      <c r="R1159" s="224">
        <f>Q1159*H1159</f>
        <v>0.0050290000000000005</v>
      </c>
      <c r="S1159" s="224">
        <v>0</v>
      </c>
      <c r="T1159" s="225">
        <f>S1159*H1159</f>
        <v>0</v>
      </c>
      <c r="U1159" s="41"/>
      <c r="V1159" s="41"/>
      <c r="W1159" s="41"/>
      <c r="X1159" s="41"/>
      <c r="Y1159" s="41"/>
      <c r="Z1159" s="41"/>
      <c r="AA1159" s="41"/>
      <c r="AB1159" s="41"/>
      <c r="AC1159" s="41"/>
      <c r="AD1159" s="41"/>
      <c r="AE1159" s="41"/>
      <c r="AR1159" s="226" t="s">
        <v>288</v>
      </c>
      <c r="AT1159" s="226" t="s">
        <v>157</v>
      </c>
      <c r="AU1159" s="226" t="s">
        <v>81</v>
      </c>
      <c r="AY1159" s="20" t="s">
        <v>154</v>
      </c>
      <c r="BE1159" s="227">
        <f>IF(N1159="základní",J1159,0)</f>
        <v>0</v>
      </c>
      <c r="BF1159" s="227">
        <f>IF(N1159="snížená",J1159,0)</f>
        <v>0</v>
      </c>
      <c r="BG1159" s="227">
        <f>IF(N1159="zákl. přenesená",J1159,0)</f>
        <v>0</v>
      </c>
      <c r="BH1159" s="227">
        <f>IF(N1159="sníž. přenesená",J1159,0)</f>
        <v>0</v>
      </c>
      <c r="BI1159" s="227">
        <f>IF(N1159="nulová",J1159,0)</f>
        <v>0</v>
      </c>
      <c r="BJ1159" s="20" t="s">
        <v>79</v>
      </c>
      <c r="BK1159" s="227">
        <f>ROUND(I1159*H1159,2)</f>
        <v>0</v>
      </c>
      <c r="BL1159" s="20" t="s">
        <v>288</v>
      </c>
      <c r="BM1159" s="226" t="s">
        <v>1428</v>
      </c>
    </row>
    <row r="1160" s="2" customFormat="1" ht="24.15" customHeight="1">
      <c r="A1160" s="41"/>
      <c r="B1160" s="42"/>
      <c r="C1160" s="215" t="s">
        <v>1429</v>
      </c>
      <c r="D1160" s="215" t="s">
        <v>157</v>
      </c>
      <c r="E1160" s="216" t="s">
        <v>1430</v>
      </c>
      <c r="F1160" s="217" t="s">
        <v>1431</v>
      </c>
      <c r="G1160" s="218" t="s">
        <v>160</v>
      </c>
      <c r="H1160" s="219">
        <v>100.58</v>
      </c>
      <c r="I1160" s="220"/>
      <c r="J1160" s="221">
        <f>ROUND(I1160*H1160,2)</f>
        <v>0</v>
      </c>
      <c r="K1160" s="217" t="s">
        <v>161</v>
      </c>
      <c r="L1160" s="47"/>
      <c r="M1160" s="222" t="s">
        <v>19</v>
      </c>
      <c r="N1160" s="223" t="s">
        <v>43</v>
      </c>
      <c r="O1160" s="87"/>
      <c r="P1160" s="224">
        <f>O1160*H1160</f>
        <v>0</v>
      </c>
      <c r="Q1160" s="224">
        <v>0.00013999999999999999</v>
      </c>
      <c r="R1160" s="224">
        <f>Q1160*H1160</f>
        <v>0.014081199999999999</v>
      </c>
      <c r="S1160" s="224">
        <v>0</v>
      </c>
      <c r="T1160" s="225">
        <f>S1160*H1160</f>
        <v>0</v>
      </c>
      <c r="U1160" s="41"/>
      <c r="V1160" s="41"/>
      <c r="W1160" s="41"/>
      <c r="X1160" s="41"/>
      <c r="Y1160" s="41"/>
      <c r="Z1160" s="41"/>
      <c r="AA1160" s="41"/>
      <c r="AB1160" s="41"/>
      <c r="AC1160" s="41"/>
      <c r="AD1160" s="41"/>
      <c r="AE1160" s="41"/>
      <c r="AR1160" s="226" t="s">
        <v>288</v>
      </c>
      <c r="AT1160" s="226" t="s">
        <v>157</v>
      </c>
      <c r="AU1160" s="226" t="s">
        <v>81</v>
      </c>
      <c r="AY1160" s="20" t="s">
        <v>154</v>
      </c>
      <c r="BE1160" s="227">
        <f>IF(N1160="základní",J1160,0)</f>
        <v>0</v>
      </c>
      <c r="BF1160" s="227">
        <f>IF(N1160="snížená",J1160,0)</f>
        <v>0</v>
      </c>
      <c r="BG1160" s="227">
        <f>IF(N1160="zákl. přenesená",J1160,0)</f>
        <v>0</v>
      </c>
      <c r="BH1160" s="227">
        <f>IF(N1160="sníž. přenesená",J1160,0)</f>
        <v>0</v>
      </c>
      <c r="BI1160" s="227">
        <f>IF(N1160="nulová",J1160,0)</f>
        <v>0</v>
      </c>
      <c r="BJ1160" s="20" t="s">
        <v>79</v>
      </c>
      <c r="BK1160" s="227">
        <f>ROUND(I1160*H1160,2)</f>
        <v>0</v>
      </c>
      <c r="BL1160" s="20" t="s">
        <v>288</v>
      </c>
      <c r="BM1160" s="226" t="s">
        <v>1432</v>
      </c>
    </row>
    <row r="1161" s="2" customFormat="1">
      <c r="A1161" s="41"/>
      <c r="B1161" s="42"/>
      <c r="C1161" s="43"/>
      <c r="D1161" s="228" t="s">
        <v>164</v>
      </c>
      <c r="E1161" s="43"/>
      <c r="F1161" s="229" t="s">
        <v>1433</v>
      </c>
      <c r="G1161" s="43"/>
      <c r="H1161" s="43"/>
      <c r="I1161" s="230"/>
      <c r="J1161" s="43"/>
      <c r="K1161" s="43"/>
      <c r="L1161" s="47"/>
      <c r="M1161" s="231"/>
      <c r="N1161" s="232"/>
      <c r="O1161" s="87"/>
      <c r="P1161" s="87"/>
      <c r="Q1161" s="87"/>
      <c r="R1161" s="87"/>
      <c r="S1161" s="87"/>
      <c r="T1161" s="88"/>
      <c r="U1161" s="41"/>
      <c r="V1161" s="41"/>
      <c r="W1161" s="41"/>
      <c r="X1161" s="41"/>
      <c r="Y1161" s="41"/>
      <c r="Z1161" s="41"/>
      <c r="AA1161" s="41"/>
      <c r="AB1161" s="41"/>
      <c r="AC1161" s="41"/>
      <c r="AD1161" s="41"/>
      <c r="AE1161" s="41"/>
      <c r="AT1161" s="20" t="s">
        <v>164</v>
      </c>
      <c r="AU1161" s="20" t="s">
        <v>81</v>
      </c>
    </row>
    <row r="1162" s="13" customFormat="1">
      <c r="A1162" s="13"/>
      <c r="B1162" s="233"/>
      <c r="C1162" s="234"/>
      <c r="D1162" s="235" t="s">
        <v>166</v>
      </c>
      <c r="E1162" s="236" t="s">
        <v>19</v>
      </c>
      <c r="F1162" s="237" t="s">
        <v>1396</v>
      </c>
      <c r="G1162" s="234"/>
      <c r="H1162" s="236" t="s">
        <v>19</v>
      </c>
      <c r="I1162" s="238"/>
      <c r="J1162" s="234"/>
      <c r="K1162" s="234"/>
      <c r="L1162" s="239"/>
      <c r="M1162" s="240"/>
      <c r="N1162" s="241"/>
      <c r="O1162" s="241"/>
      <c r="P1162" s="241"/>
      <c r="Q1162" s="241"/>
      <c r="R1162" s="241"/>
      <c r="S1162" s="241"/>
      <c r="T1162" s="242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43" t="s">
        <v>166</v>
      </c>
      <c r="AU1162" s="243" t="s">
        <v>81</v>
      </c>
      <c r="AV1162" s="13" t="s">
        <v>79</v>
      </c>
      <c r="AW1162" s="13" t="s">
        <v>33</v>
      </c>
      <c r="AX1162" s="13" t="s">
        <v>72</v>
      </c>
      <c r="AY1162" s="243" t="s">
        <v>154</v>
      </c>
    </row>
    <row r="1163" s="14" customFormat="1">
      <c r="A1163" s="14"/>
      <c r="B1163" s="244"/>
      <c r="C1163" s="245"/>
      <c r="D1163" s="235" t="s">
        <v>166</v>
      </c>
      <c r="E1163" s="246" t="s">
        <v>19</v>
      </c>
      <c r="F1163" s="247" t="s">
        <v>1434</v>
      </c>
      <c r="G1163" s="245"/>
      <c r="H1163" s="248">
        <v>100.58</v>
      </c>
      <c r="I1163" s="249"/>
      <c r="J1163" s="245"/>
      <c r="K1163" s="245"/>
      <c r="L1163" s="250"/>
      <c r="M1163" s="251"/>
      <c r="N1163" s="252"/>
      <c r="O1163" s="252"/>
      <c r="P1163" s="252"/>
      <c r="Q1163" s="252"/>
      <c r="R1163" s="252"/>
      <c r="S1163" s="252"/>
      <c r="T1163" s="253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54" t="s">
        <v>166</v>
      </c>
      <c r="AU1163" s="254" t="s">
        <v>81</v>
      </c>
      <c r="AV1163" s="14" t="s">
        <v>81</v>
      </c>
      <c r="AW1163" s="14" t="s">
        <v>33</v>
      </c>
      <c r="AX1163" s="14" t="s">
        <v>79</v>
      </c>
      <c r="AY1163" s="254" t="s">
        <v>154</v>
      </c>
    </row>
    <row r="1164" s="2" customFormat="1" ht="24.15" customHeight="1">
      <c r="A1164" s="41"/>
      <c r="B1164" s="42"/>
      <c r="C1164" s="215" t="s">
        <v>1435</v>
      </c>
      <c r="D1164" s="215" t="s">
        <v>157</v>
      </c>
      <c r="E1164" s="216" t="s">
        <v>1436</v>
      </c>
      <c r="F1164" s="217" t="s">
        <v>1437</v>
      </c>
      <c r="G1164" s="218" t="s">
        <v>941</v>
      </c>
      <c r="H1164" s="288"/>
      <c r="I1164" s="220"/>
      <c r="J1164" s="221">
        <f>ROUND(I1164*H1164,2)</f>
        <v>0</v>
      </c>
      <c r="K1164" s="217" t="s">
        <v>161</v>
      </c>
      <c r="L1164" s="47"/>
      <c r="M1164" s="222" t="s">
        <v>19</v>
      </c>
      <c r="N1164" s="223" t="s">
        <v>43</v>
      </c>
      <c r="O1164" s="87"/>
      <c r="P1164" s="224">
        <f>O1164*H1164</f>
        <v>0</v>
      </c>
      <c r="Q1164" s="224">
        <v>0</v>
      </c>
      <c r="R1164" s="224">
        <f>Q1164*H1164</f>
        <v>0</v>
      </c>
      <c r="S1164" s="224">
        <v>0</v>
      </c>
      <c r="T1164" s="225">
        <f>S1164*H1164</f>
        <v>0</v>
      </c>
      <c r="U1164" s="41"/>
      <c r="V1164" s="41"/>
      <c r="W1164" s="41"/>
      <c r="X1164" s="41"/>
      <c r="Y1164" s="41"/>
      <c r="Z1164" s="41"/>
      <c r="AA1164" s="41"/>
      <c r="AB1164" s="41"/>
      <c r="AC1164" s="41"/>
      <c r="AD1164" s="41"/>
      <c r="AE1164" s="41"/>
      <c r="AR1164" s="226" t="s">
        <v>288</v>
      </c>
      <c r="AT1164" s="226" t="s">
        <v>157</v>
      </c>
      <c r="AU1164" s="226" t="s">
        <v>81</v>
      </c>
      <c r="AY1164" s="20" t="s">
        <v>154</v>
      </c>
      <c r="BE1164" s="227">
        <f>IF(N1164="základní",J1164,0)</f>
        <v>0</v>
      </c>
      <c r="BF1164" s="227">
        <f>IF(N1164="snížená",J1164,0)</f>
        <v>0</v>
      </c>
      <c r="BG1164" s="227">
        <f>IF(N1164="zákl. přenesená",J1164,0)</f>
        <v>0</v>
      </c>
      <c r="BH1164" s="227">
        <f>IF(N1164="sníž. přenesená",J1164,0)</f>
        <v>0</v>
      </c>
      <c r="BI1164" s="227">
        <f>IF(N1164="nulová",J1164,0)</f>
        <v>0</v>
      </c>
      <c r="BJ1164" s="20" t="s">
        <v>79</v>
      </c>
      <c r="BK1164" s="227">
        <f>ROUND(I1164*H1164,2)</f>
        <v>0</v>
      </c>
      <c r="BL1164" s="20" t="s">
        <v>288</v>
      </c>
      <c r="BM1164" s="226" t="s">
        <v>1438</v>
      </c>
    </row>
    <row r="1165" s="2" customFormat="1">
      <c r="A1165" s="41"/>
      <c r="B1165" s="42"/>
      <c r="C1165" s="43"/>
      <c r="D1165" s="228" t="s">
        <v>164</v>
      </c>
      <c r="E1165" s="43"/>
      <c r="F1165" s="229" t="s">
        <v>1439</v>
      </c>
      <c r="G1165" s="43"/>
      <c r="H1165" s="43"/>
      <c r="I1165" s="230"/>
      <c r="J1165" s="43"/>
      <c r="K1165" s="43"/>
      <c r="L1165" s="47"/>
      <c r="M1165" s="231"/>
      <c r="N1165" s="232"/>
      <c r="O1165" s="87"/>
      <c r="P1165" s="87"/>
      <c r="Q1165" s="87"/>
      <c r="R1165" s="87"/>
      <c r="S1165" s="87"/>
      <c r="T1165" s="88"/>
      <c r="U1165" s="41"/>
      <c r="V1165" s="41"/>
      <c r="W1165" s="41"/>
      <c r="X1165" s="41"/>
      <c r="Y1165" s="41"/>
      <c r="Z1165" s="41"/>
      <c r="AA1165" s="41"/>
      <c r="AB1165" s="41"/>
      <c r="AC1165" s="41"/>
      <c r="AD1165" s="41"/>
      <c r="AE1165" s="41"/>
      <c r="AT1165" s="20" t="s">
        <v>164</v>
      </c>
      <c r="AU1165" s="20" t="s">
        <v>81</v>
      </c>
    </row>
    <row r="1166" s="12" customFormat="1" ht="22.8" customHeight="1">
      <c r="A1166" s="12"/>
      <c r="B1166" s="199"/>
      <c r="C1166" s="200"/>
      <c r="D1166" s="201" t="s">
        <v>71</v>
      </c>
      <c r="E1166" s="213" t="s">
        <v>1440</v>
      </c>
      <c r="F1166" s="213" t="s">
        <v>1441</v>
      </c>
      <c r="G1166" s="200"/>
      <c r="H1166" s="200"/>
      <c r="I1166" s="203"/>
      <c r="J1166" s="214">
        <f>BK1166</f>
        <v>0</v>
      </c>
      <c r="K1166" s="200"/>
      <c r="L1166" s="205"/>
      <c r="M1166" s="206"/>
      <c r="N1166" s="207"/>
      <c r="O1166" s="207"/>
      <c r="P1166" s="208">
        <f>SUM(P1167:P1220)</f>
        <v>0</v>
      </c>
      <c r="Q1166" s="207"/>
      <c r="R1166" s="208">
        <f>SUM(R1167:R1220)</f>
        <v>3.4519161999999999</v>
      </c>
      <c r="S1166" s="207"/>
      <c r="T1166" s="209">
        <f>SUM(T1167:T1220)</f>
        <v>0.454125</v>
      </c>
      <c r="U1166" s="12"/>
      <c r="V1166" s="12"/>
      <c r="W1166" s="12"/>
      <c r="X1166" s="12"/>
      <c r="Y1166" s="12"/>
      <c r="Z1166" s="12"/>
      <c r="AA1166" s="12"/>
      <c r="AB1166" s="12"/>
      <c r="AC1166" s="12"/>
      <c r="AD1166" s="12"/>
      <c r="AE1166" s="12"/>
      <c r="AR1166" s="210" t="s">
        <v>81</v>
      </c>
      <c r="AT1166" s="211" t="s">
        <v>71</v>
      </c>
      <c r="AU1166" s="211" t="s">
        <v>79</v>
      </c>
      <c r="AY1166" s="210" t="s">
        <v>154</v>
      </c>
      <c r="BK1166" s="212">
        <f>SUM(BK1167:BK1220)</f>
        <v>0</v>
      </c>
    </row>
    <row r="1167" s="2" customFormat="1" ht="16.5" customHeight="1">
      <c r="A1167" s="41"/>
      <c r="B1167" s="42"/>
      <c r="C1167" s="215" t="s">
        <v>1442</v>
      </c>
      <c r="D1167" s="215" t="s">
        <v>157</v>
      </c>
      <c r="E1167" s="216" t="s">
        <v>1443</v>
      </c>
      <c r="F1167" s="217" t="s">
        <v>1444</v>
      </c>
      <c r="G1167" s="218" t="s">
        <v>160</v>
      </c>
      <c r="H1167" s="219">
        <v>159.63</v>
      </c>
      <c r="I1167" s="220"/>
      <c r="J1167" s="221">
        <f>ROUND(I1167*H1167,2)</f>
        <v>0</v>
      </c>
      <c r="K1167" s="217" t="s">
        <v>161</v>
      </c>
      <c r="L1167" s="47"/>
      <c r="M1167" s="222" t="s">
        <v>19</v>
      </c>
      <c r="N1167" s="223" t="s">
        <v>43</v>
      </c>
      <c r="O1167" s="87"/>
      <c r="P1167" s="224">
        <f>O1167*H1167</f>
        <v>0</v>
      </c>
      <c r="Q1167" s="224">
        <v>0</v>
      </c>
      <c r="R1167" s="224">
        <f>Q1167*H1167</f>
        <v>0</v>
      </c>
      <c r="S1167" s="224">
        <v>0</v>
      </c>
      <c r="T1167" s="225">
        <f>S1167*H1167</f>
        <v>0</v>
      </c>
      <c r="U1167" s="41"/>
      <c r="V1167" s="41"/>
      <c r="W1167" s="41"/>
      <c r="X1167" s="41"/>
      <c r="Y1167" s="41"/>
      <c r="Z1167" s="41"/>
      <c r="AA1167" s="41"/>
      <c r="AB1167" s="41"/>
      <c r="AC1167" s="41"/>
      <c r="AD1167" s="41"/>
      <c r="AE1167" s="41"/>
      <c r="AR1167" s="226" t="s">
        <v>288</v>
      </c>
      <c r="AT1167" s="226" t="s">
        <v>157</v>
      </c>
      <c r="AU1167" s="226" t="s">
        <v>81</v>
      </c>
      <c r="AY1167" s="20" t="s">
        <v>154</v>
      </c>
      <c r="BE1167" s="227">
        <f>IF(N1167="základní",J1167,0)</f>
        <v>0</v>
      </c>
      <c r="BF1167" s="227">
        <f>IF(N1167="snížená",J1167,0)</f>
        <v>0</v>
      </c>
      <c r="BG1167" s="227">
        <f>IF(N1167="zákl. přenesená",J1167,0)</f>
        <v>0</v>
      </c>
      <c r="BH1167" s="227">
        <f>IF(N1167="sníž. přenesená",J1167,0)</f>
        <v>0</v>
      </c>
      <c r="BI1167" s="227">
        <f>IF(N1167="nulová",J1167,0)</f>
        <v>0</v>
      </c>
      <c r="BJ1167" s="20" t="s">
        <v>79</v>
      </c>
      <c r="BK1167" s="227">
        <f>ROUND(I1167*H1167,2)</f>
        <v>0</v>
      </c>
      <c r="BL1167" s="20" t="s">
        <v>288</v>
      </c>
      <c r="BM1167" s="226" t="s">
        <v>1445</v>
      </c>
    </row>
    <row r="1168" s="2" customFormat="1">
      <c r="A1168" s="41"/>
      <c r="B1168" s="42"/>
      <c r="C1168" s="43"/>
      <c r="D1168" s="228" t="s">
        <v>164</v>
      </c>
      <c r="E1168" s="43"/>
      <c r="F1168" s="229" t="s">
        <v>1446</v>
      </c>
      <c r="G1168" s="43"/>
      <c r="H1168" s="43"/>
      <c r="I1168" s="230"/>
      <c r="J1168" s="43"/>
      <c r="K1168" s="43"/>
      <c r="L1168" s="47"/>
      <c r="M1168" s="231"/>
      <c r="N1168" s="232"/>
      <c r="O1168" s="87"/>
      <c r="P1168" s="87"/>
      <c r="Q1168" s="87"/>
      <c r="R1168" s="87"/>
      <c r="S1168" s="87"/>
      <c r="T1168" s="88"/>
      <c r="U1168" s="41"/>
      <c r="V1168" s="41"/>
      <c r="W1168" s="41"/>
      <c r="X1168" s="41"/>
      <c r="Y1168" s="41"/>
      <c r="Z1168" s="41"/>
      <c r="AA1168" s="41"/>
      <c r="AB1168" s="41"/>
      <c r="AC1168" s="41"/>
      <c r="AD1168" s="41"/>
      <c r="AE1168" s="41"/>
      <c r="AT1168" s="20" t="s">
        <v>164</v>
      </c>
      <c r="AU1168" s="20" t="s">
        <v>81</v>
      </c>
    </row>
    <row r="1169" s="13" customFormat="1">
      <c r="A1169" s="13"/>
      <c r="B1169" s="233"/>
      <c r="C1169" s="234"/>
      <c r="D1169" s="235" t="s">
        <v>166</v>
      </c>
      <c r="E1169" s="236" t="s">
        <v>19</v>
      </c>
      <c r="F1169" s="237" t="s">
        <v>1447</v>
      </c>
      <c r="G1169" s="234"/>
      <c r="H1169" s="236" t="s">
        <v>19</v>
      </c>
      <c r="I1169" s="238"/>
      <c r="J1169" s="234"/>
      <c r="K1169" s="234"/>
      <c r="L1169" s="239"/>
      <c r="M1169" s="240"/>
      <c r="N1169" s="241"/>
      <c r="O1169" s="241"/>
      <c r="P1169" s="241"/>
      <c r="Q1169" s="241"/>
      <c r="R1169" s="241"/>
      <c r="S1169" s="241"/>
      <c r="T1169" s="242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43" t="s">
        <v>166</v>
      </c>
      <c r="AU1169" s="243" t="s">
        <v>81</v>
      </c>
      <c r="AV1169" s="13" t="s">
        <v>79</v>
      </c>
      <c r="AW1169" s="13" t="s">
        <v>33</v>
      </c>
      <c r="AX1169" s="13" t="s">
        <v>72</v>
      </c>
      <c r="AY1169" s="243" t="s">
        <v>154</v>
      </c>
    </row>
    <row r="1170" s="14" customFormat="1">
      <c r="A1170" s="14"/>
      <c r="B1170" s="244"/>
      <c r="C1170" s="245"/>
      <c r="D1170" s="235" t="s">
        <v>166</v>
      </c>
      <c r="E1170" s="246" t="s">
        <v>19</v>
      </c>
      <c r="F1170" s="247" t="s">
        <v>1448</v>
      </c>
      <c r="G1170" s="245"/>
      <c r="H1170" s="248">
        <v>141.83000000000001</v>
      </c>
      <c r="I1170" s="249"/>
      <c r="J1170" s="245"/>
      <c r="K1170" s="245"/>
      <c r="L1170" s="250"/>
      <c r="M1170" s="251"/>
      <c r="N1170" s="252"/>
      <c r="O1170" s="252"/>
      <c r="P1170" s="252"/>
      <c r="Q1170" s="252"/>
      <c r="R1170" s="252"/>
      <c r="S1170" s="252"/>
      <c r="T1170" s="253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54" t="s">
        <v>166</v>
      </c>
      <c r="AU1170" s="254" t="s">
        <v>81</v>
      </c>
      <c r="AV1170" s="14" t="s">
        <v>81</v>
      </c>
      <c r="AW1170" s="14" t="s">
        <v>33</v>
      </c>
      <c r="AX1170" s="14" t="s">
        <v>72</v>
      </c>
      <c r="AY1170" s="254" t="s">
        <v>154</v>
      </c>
    </row>
    <row r="1171" s="13" customFormat="1">
      <c r="A1171" s="13"/>
      <c r="B1171" s="233"/>
      <c r="C1171" s="234"/>
      <c r="D1171" s="235" t="s">
        <v>166</v>
      </c>
      <c r="E1171" s="236" t="s">
        <v>19</v>
      </c>
      <c r="F1171" s="237" t="s">
        <v>1449</v>
      </c>
      <c r="G1171" s="234"/>
      <c r="H1171" s="236" t="s">
        <v>19</v>
      </c>
      <c r="I1171" s="238"/>
      <c r="J1171" s="234"/>
      <c r="K1171" s="234"/>
      <c r="L1171" s="239"/>
      <c r="M1171" s="240"/>
      <c r="N1171" s="241"/>
      <c r="O1171" s="241"/>
      <c r="P1171" s="241"/>
      <c r="Q1171" s="241"/>
      <c r="R1171" s="241"/>
      <c r="S1171" s="241"/>
      <c r="T1171" s="242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43" t="s">
        <v>166</v>
      </c>
      <c r="AU1171" s="243" t="s">
        <v>81</v>
      </c>
      <c r="AV1171" s="13" t="s">
        <v>79</v>
      </c>
      <c r="AW1171" s="13" t="s">
        <v>33</v>
      </c>
      <c r="AX1171" s="13" t="s">
        <v>72</v>
      </c>
      <c r="AY1171" s="243" t="s">
        <v>154</v>
      </c>
    </row>
    <row r="1172" s="14" customFormat="1">
      <c r="A1172" s="14"/>
      <c r="B1172" s="244"/>
      <c r="C1172" s="245"/>
      <c r="D1172" s="235" t="s">
        <v>166</v>
      </c>
      <c r="E1172" s="246" t="s">
        <v>19</v>
      </c>
      <c r="F1172" s="247" t="s">
        <v>1450</v>
      </c>
      <c r="G1172" s="245"/>
      <c r="H1172" s="248">
        <v>17.800000000000001</v>
      </c>
      <c r="I1172" s="249"/>
      <c r="J1172" s="245"/>
      <c r="K1172" s="245"/>
      <c r="L1172" s="250"/>
      <c r="M1172" s="251"/>
      <c r="N1172" s="252"/>
      <c r="O1172" s="252"/>
      <c r="P1172" s="252"/>
      <c r="Q1172" s="252"/>
      <c r="R1172" s="252"/>
      <c r="S1172" s="252"/>
      <c r="T1172" s="253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4" t="s">
        <v>166</v>
      </c>
      <c r="AU1172" s="254" t="s">
        <v>81</v>
      </c>
      <c r="AV1172" s="14" t="s">
        <v>81</v>
      </c>
      <c r="AW1172" s="14" t="s">
        <v>33</v>
      </c>
      <c r="AX1172" s="14" t="s">
        <v>72</v>
      </c>
      <c r="AY1172" s="254" t="s">
        <v>154</v>
      </c>
    </row>
    <row r="1173" s="15" customFormat="1">
      <c r="A1173" s="15"/>
      <c r="B1173" s="255"/>
      <c r="C1173" s="256"/>
      <c r="D1173" s="235" t="s">
        <v>166</v>
      </c>
      <c r="E1173" s="257" t="s">
        <v>19</v>
      </c>
      <c r="F1173" s="258" t="s">
        <v>181</v>
      </c>
      <c r="G1173" s="256"/>
      <c r="H1173" s="259">
        <v>159.63</v>
      </c>
      <c r="I1173" s="260"/>
      <c r="J1173" s="256"/>
      <c r="K1173" s="256"/>
      <c r="L1173" s="261"/>
      <c r="M1173" s="262"/>
      <c r="N1173" s="263"/>
      <c r="O1173" s="263"/>
      <c r="P1173" s="263"/>
      <c r="Q1173" s="263"/>
      <c r="R1173" s="263"/>
      <c r="S1173" s="263"/>
      <c r="T1173" s="264"/>
      <c r="U1173" s="15"/>
      <c r="V1173" s="15"/>
      <c r="W1173" s="15"/>
      <c r="X1173" s="15"/>
      <c r="Y1173" s="15"/>
      <c r="Z1173" s="15"/>
      <c r="AA1173" s="15"/>
      <c r="AB1173" s="15"/>
      <c r="AC1173" s="15"/>
      <c r="AD1173" s="15"/>
      <c r="AE1173" s="15"/>
      <c r="AT1173" s="265" t="s">
        <v>166</v>
      </c>
      <c r="AU1173" s="265" t="s">
        <v>81</v>
      </c>
      <c r="AV1173" s="15" t="s">
        <v>162</v>
      </c>
      <c r="AW1173" s="15" t="s">
        <v>33</v>
      </c>
      <c r="AX1173" s="15" t="s">
        <v>79</v>
      </c>
      <c r="AY1173" s="265" t="s">
        <v>154</v>
      </c>
    </row>
    <row r="1174" s="2" customFormat="1" ht="16.5" customHeight="1">
      <c r="A1174" s="41"/>
      <c r="B1174" s="42"/>
      <c r="C1174" s="215" t="s">
        <v>1451</v>
      </c>
      <c r="D1174" s="215" t="s">
        <v>157</v>
      </c>
      <c r="E1174" s="216" t="s">
        <v>1452</v>
      </c>
      <c r="F1174" s="217" t="s">
        <v>1453</v>
      </c>
      <c r="G1174" s="218" t="s">
        <v>160</v>
      </c>
      <c r="H1174" s="219">
        <v>160</v>
      </c>
      <c r="I1174" s="220"/>
      <c r="J1174" s="221">
        <f>ROUND(I1174*H1174,2)</f>
        <v>0</v>
      </c>
      <c r="K1174" s="217" t="s">
        <v>161</v>
      </c>
      <c r="L1174" s="47"/>
      <c r="M1174" s="222" t="s">
        <v>19</v>
      </c>
      <c r="N1174" s="223" t="s">
        <v>43</v>
      </c>
      <c r="O1174" s="87"/>
      <c r="P1174" s="224">
        <f>O1174*H1174</f>
        <v>0</v>
      </c>
      <c r="Q1174" s="224">
        <v>0.00020000000000000001</v>
      </c>
      <c r="R1174" s="224">
        <f>Q1174*H1174</f>
        <v>0.032000000000000001</v>
      </c>
      <c r="S1174" s="224">
        <v>0</v>
      </c>
      <c r="T1174" s="225">
        <f>S1174*H1174</f>
        <v>0</v>
      </c>
      <c r="U1174" s="41"/>
      <c r="V1174" s="41"/>
      <c r="W1174" s="41"/>
      <c r="X1174" s="41"/>
      <c r="Y1174" s="41"/>
      <c r="Z1174" s="41"/>
      <c r="AA1174" s="41"/>
      <c r="AB1174" s="41"/>
      <c r="AC1174" s="41"/>
      <c r="AD1174" s="41"/>
      <c r="AE1174" s="41"/>
      <c r="AR1174" s="226" t="s">
        <v>288</v>
      </c>
      <c r="AT1174" s="226" t="s">
        <v>157</v>
      </c>
      <c r="AU1174" s="226" t="s">
        <v>81</v>
      </c>
      <c r="AY1174" s="20" t="s">
        <v>154</v>
      </c>
      <c r="BE1174" s="227">
        <f>IF(N1174="základní",J1174,0)</f>
        <v>0</v>
      </c>
      <c r="BF1174" s="227">
        <f>IF(N1174="snížená",J1174,0)</f>
        <v>0</v>
      </c>
      <c r="BG1174" s="227">
        <f>IF(N1174="zákl. přenesená",J1174,0)</f>
        <v>0</v>
      </c>
      <c r="BH1174" s="227">
        <f>IF(N1174="sníž. přenesená",J1174,0)</f>
        <v>0</v>
      </c>
      <c r="BI1174" s="227">
        <f>IF(N1174="nulová",J1174,0)</f>
        <v>0</v>
      </c>
      <c r="BJ1174" s="20" t="s">
        <v>79</v>
      </c>
      <c r="BK1174" s="227">
        <f>ROUND(I1174*H1174,2)</f>
        <v>0</v>
      </c>
      <c r="BL1174" s="20" t="s">
        <v>288</v>
      </c>
      <c r="BM1174" s="226" t="s">
        <v>1454</v>
      </c>
    </row>
    <row r="1175" s="2" customFormat="1">
      <c r="A1175" s="41"/>
      <c r="B1175" s="42"/>
      <c r="C1175" s="43"/>
      <c r="D1175" s="228" t="s">
        <v>164</v>
      </c>
      <c r="E1175" s="43"/>
      <c r="F1175" s="229" t="s">
        <v>1455</v>
      </c>
      <c r="G1175" s="43"/>
      <c r="H1175" s="43"/>
      <c r="I1175" s="230"/>
      <c r="J1175" s="43"/>
      <c r="K1175" s="43"/>
      <c r="L1175" s="47"/>
      <c r="M1175" s="231"/>
      <c r="N1175" s="232"/>
      <c r="O1175" s="87"/>
      <c r="P1175" s="87"/>
      <c r="Q1175" s="87"/>
      <c r="R1175" s="87"/>
      <c r="S1175" s="87"/>
      <c r="T1175" s="88"/>
      <c r="U1175" s="41"/>
      <c r="V1175" s="41"/>
      <c r="W1175" s="41"/>
      <c r="X1175" s="41"/>
      <c r="Y1175" s="41"/>
      <c r="Z1175" s="41"/>
      <c r="AA1175" s="41"/>
      <c r="AB1175" s="41"/>
      <c r="AC1175" s="41"/>
      <c r="AD1175" s="41"/>
      <c r="AE1175" s="41"/>
      <c r="AT1175" s="20" t="s">
        <v>164</v>
      </c>
      <c r="AU1175" s="20" t="s">
        <v>81</v>
      </c>
    </row>
    <row r="1176" s="2" customFormat="1" ht="21.75" customHeight="1">
      <c r="A1176" s="41"/>
      <c r="B1176" s="42"/>
      <c r="C1176" s="215" t="s">
        <v>1456</v>
      </c>
      <c r="D1176" s="215" t="s">
        <v>157</v>
      </c>
      <c r="E1176" s="216" t="s">
        <v>1457</v>
      </c>
      <c r="F1176" s="217" t="s">
        <v>1458</v>
      </c>
      <c r="G1176" s="218" t="s">
        <v>160</v>
      </c>
      <c r="H1176" s="219">
        <v>193</v>
      </c>
      <c r="I1176" s="220"/>
      <c r="J1176" s="221">
        <f>ROUND(I1176*H1176,2)</f>
        <v>0</v>
      </c>
      <c r="K1176" s="217" t="s">
        <v>161</v>
      </c>
      <c r="L1176" s="47"/>
      <c r="M1176" s="222" t="s">
        <v>19</v>
      </c>
      <c r="N1176" s="223" t="s">
        <v>43</v>
      </c>
      <c r="O1176" s="87"/>
      <c r="P1176" s="224">
        <f>O1176*H1176</f>
        <v>0</v>
      </c>
      <c r="Q1176" s="224">
        <v>0.00012</v>
      </c>
      <c r="R1176" s="224">
        <f>Q1176*H1176</f>
        <v>0.02316</v>
      </c>
      <c r="S1176" s="224">
        <v>0</v>
      </c>
      <c r="T1176" s="225">
        <f>S1176*H1176</f>
        <v>0</v>
      </c>
      <c r="U1176" s="41"/>
      <c r="V1176" s="41"/>
      <c r="W1176" s="41"/>
      <c r="X1176" s="41"/>
      <c r="Y1176" s="41"/>
      <c r="Z1176" s="41"/>
      <c r="AA1176" s="41"/>
      <c r="AB1176" s="41"/>
      <c r="AC1176" s="41"/>
      <c r="AD1176" s="41"/>
      <c r="AE1176" s="41"/>
      <c r="AR1176" s="226" t="s">
        <v>288</v>
      </c>
      <c r="AT1176" s="226" t="s">
        <v>157</v>
      </c>
      <c r="AU1176" s="226" t="s">
        <v>81</v>
      </c>
      <c r="AY1176" s="20" t="s">
        <v>154</v>
      </c>
      <c r="BE1176" s="227">
        <f>IF(N1176="základní",J1176,0)</f>
        <v>0</v>
      </c>
      <c r="BF1176" s="227">
        <f>IF(N1176="snížená",J1176,0)</f>
        <v>0</v>
      </c>
      <c r="BG1176" s="227">
        <f>IF(N1176="zákl. přenesená",J1176,0)</f>
        <v>0</v>
      </c>
      <c r="BH1176" s="227">
        <f>IF(N1176="sníž. přenesená",J1176,0)</f>
        <v>0</v>
      </c>
      <c r="BI1176" s="227">
        <f>IF(N1176="nulová",J1176,0)</f>
        <v>0</v>
      </c>
      <c r="BJ1176" s="20" t="s">
        <v>79</v>
      </c>
      <c r="BK1176" s="227">
        <f>ROUND(I1176*H1176,2)</f>
        <v>0</v>
      </c>
      <c r="BL1176" s="20" t="s">
        <v>288</v>
      </c>
      <c r="BM1176" s="226" t="s">
        <v>1459</v>
      </c>
    </row>
    <row r="1177" s="2" customFormat="1">
      <c r="A1177" s="41"/>
      <c r="B1177" s="42"/>
      <c r="C1177" s="43"/>
      <c r="D1177" s="228" t="s">
        <v>164</v>
      </c>
      <c r="E1177" s="43"/>
      <c r="F1177" s="229" t="s">
        <v>1460</v>
      </c>
      <c r="G1177" s="43"/>
      <c r="H1177" s="43"/>
      <c r="I1177" s="230"/>
      <c r="J1177" s="43"/>
      <c r="K1177" s="43"/>
      <c r="L1177" s="47"/>
      <c r="M1177" s="231"/>
      <c r="N1177" s="232"/>
      <c r="O1177" s="87"/>
      <c r="P1177" s="87"/>
      <c r="Q1177" s="87"/>
      <c r="R1177" s="87"/>
      <c r="S1177" s="87"/>
      <c r="T1177" s="88"/>
      <c r="U1177" s="41"/>
      <c r="V1177" s="41"/>
      <c r="W1177" s="41"/>
      <c r="X1177" s="41"/>
      <c r="Y1177" s="41"/>
      <c r="Z1177" s="41"/>
      <c r="AA1177" s="41"/>
      <c r="AB1177" s="41"/>
      <c r="AC1177" s="41"/>
      <c r="AD1177" s="41"/>
      <c r="AE1177" s="41"/>
      <c r="AT1177" s="20" t="s">
        <v>164</v>
      </c>
      <c r="AU1177" s="20" t="s">
        <v>81</v>
      </c>
    </row>
    <row r="1178" s="13" customFormat="1">
      <c r="A1178" s="13"/>
      <c r="B1178" s="233"/>
      <c r="C1178" s="234"/>
      <c r="D1178" s="235" t="s">
        <v>166</v>
      </c>
      <c r="E1178" s="236" t="s">
        <v>19</v>
      </c>
      <c r="F1178" s="237" t="s">
        <v>1461</v>
      </c>
      <c r="G1178" s="234"/>
      <c r="H1178" s="236" t="s">
        <v>19</v>
      </c>
      <c r="I1178" s="238"/>
      <c r="J1178" s="234"/>
      <c r="K1178" s="234"/>
      <c r="L1178" s="239"/>
      <c r="M1178" s="240"/>
      <c r="N1178" s="241"/>
      <c r="O1178" s="241"/>
      <c r="P1178" s="241"/>
      <c r="Q1178" s="241"/>
      <c r="R1178" s="241"/>
      <c r="S1178" s="241"/>
      <c r="T1178" s="242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43" t="s">
        <v>166</v>
      </c>
      <c r="AU1178" s="243" t="s">
        <v>81</v>
      </c>
      <c r="AV1178" s="13" t="s">
        <v>79</v>
      </c>
      <c r="AW1178" s="13" t="s">
        <v>33</v>
      </c>
      <c r="AX1178" s="13" t="s">
        <v>72</v>
      </c>
      <c r="AY1178" s="243" t="s">
        <v>154</v>
      </c>
    </row>
    <row r="1179" s="14" customFormat="1">
      <c r="A1179" s="14"/>
      <c r="B1179" s="244"/>
      <c r="C1179" s="245"/>
      <c r="D1179" s="235" t="s">
        <v>166</v>
      </c>
      <c r="E1179" s="246" t="s">
        <v>19</v>
      </c>
      <c r="F1179" s="247" t="s">
        <v>1462</v>
      </c>
      <c r="G1179" s="245"/>
      <c r="H1179" s="248">
        <v>160</v>
      </c>
      <c r="I1179" s="249"/>
      <c r="J1179" s="245"/>
      <c r="K1179" s="245"/>
      <c r="L1179" s="250"/>
      <c r="M1179" s="251"/>
      <c r="N1179" s="252"/>
      <c r="O1179" s="252"/>
      <c r="P1179" s="252"/>
      <c r="Q1179" s="252"/>
      <c r="R1179" s="252"/>
      <c r="S1179" s="252"/>
      <c r="T1179" s="253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54" t="s">
        <v>166</v>
      </c>
      <c r="AU1179" s="254" t="s">
        <v>81</v>
      </c>
      <c r="AV1179" s="14" t="s">
        <v>81</v>
      </c>
      <c r="AW1179" s="14" t="s">
        <v>33</v>
      </c>
      <c r="AX1179" s="14" t="s">
        <v>72</v>
      </c>
      <c r="AY1179" s="254" t="s">
        <v>154</v>
      </c>
    </row>
    <row r="1180" s="13" customFormat="1">
      <c r="A1180" s="13"/>
      <c r="B1180" s="233"/>
      <c r="C1180" s="234"/>
      <c r="D1180" s="235" t="s">
        <v>166</v>
      </c>
      <c r="E1180" s="236" t="s">
        <v>19</v>
      </c>
      <c r="F1180" s="237" t="s">
        <v>1463</v>
      </c>
      <c r="G1180" s="234"/>
      <c r="H1180" s="236" t="s">
        <v>19</v>
      </c>
      <c r="I1180" s="238"/>
      <c r="J1180" s="234"/>
      <c r="K1180" s="234"/>
      <c r="L1180" s="239"/>
      <c r="M1180" s="240"/>
      <c r="N1180" s="241"/>
      <c r="O1180" s="241"/>
      <c r="P1180" s="241"/>
      <c r="Q1180" s="241"/>
      <c r="R1180" s="241"/>
      <c r="S1180" s="241"/>
      <c r="T1180" s="242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43" t="s">
        <v>166</v>
      </c>
      <c r="AU1180" s="243" t="s">
        <v>81</v>
      </c>
      <c r="AV1180" s="13" t="s">
        <v>79</v>
      </c>
      <c r="AW1180" s="13" t="s">
        <v>33</v>
      </c>
      <c r="AX1180" s="13" t="s">
        <v>72</v>
      </c>
      <c r="AY1180" s="243" t="s">
        <v>154</v>
      </c>
    </row>
    <row r="1181" s="14" customFormat="1">
      <c r="A1181" s="14"/>
      <c r="B1181" s="244"/>
      <c r="C1181" s="245"/>
      <c r="D1181" s="235" t="s">
        <v>166</v>
      </c>
      <c r="E1181" s="246" t="s">
        <v>19</v>
      </c>
      <c r="F1181" s="247" t="s">
        <v>456</v>
      </c>
      <c r="G1181" s="245"/>
      <c r="H1181" s="248">
        <v>33</v>
      </c>
      <c r="I1181" s="249"/>
      <c r="J1181" s="245"/>
      <c r="K1181" s="245"/>
      <c r="L1181" s="250"/>
      <c r="M1181" s="251"/>
      <c r="N1181" s="252"/>
      <c r="O1181" s="252"/>
      <c r="P1181" s="252"/>
      <c r="Q1181" s="252"/>
      <c r="R1181" s="252"/>
      <c r="S1181" s="252"/>
      <c r="T1181" s="253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54" t="s">
        <v>166</v>
      </c>
      <c r="AU1181" s="254" t="s">
        <v>81</v>
      </c>
      <c r="AV1181" s="14" t="s">
        <v>81</v>
      </c>
      <c r="AW1181" s="14" t="s">
        <v>33</v>
      </c>
      <c r="AX1181" s="14" t="s">
        <v>72</v>
      </c>
      <c r="AY1181" s="254" t="s">
        <v>154</v>
      </c>
    </row>
    <row r="1182" s="15" customFormat="1">
      <c r="A1182" s="15"/>
      <c r="B1182" s="255"/>
      <c r="C1182" s="256"/>
      <c r="D1182" s="235" t="s">
        <v>166</v>
      </c>
      <c r="E1182" s="257" t="s">
        <v>19</v>
      </c>
      <c r="F1182" s="258" t="s">
        <v>181</v>
      </c>
      <c r="G1182" s="256"/>
      <c r="H1182" s="259">
        <v>193</v>
      </c>
      <c r="I1182" s="260"/>
      <c r="J1182" s="256"/>
      <c r="K1182" s="256"/>
      <c r="L1182" s="261"/>
      <c r="M1182" s="262"/>
      <c r="N1182" s="263"/>
      <c r="O1182" s="263"/>
      <c r="P1182" s="263"/>
      <c r="Q1182" s="263"/>
      <c r="R1182" s="263"/>
      <c r="S1182" s="263"/>
      <c r="T1182" s="264"/>
      <c r="U1182" s="15"/>
      <c r="V1182" s="15"/>
      <c r="W1182" s="15"/>
      <c r="X1182" s="15"/>
      <c r="Y1182" s="15"/>
      <c r="Z1182" s="15"/>
      <c r="AA1182" s="15"/>
      <c r="AB1182" s="15"/>
      <c r="AC1182" s="15"/>
      <c r="AD1182" s="15"/>
      <c r="AE1182" s="15"/>
      <c r="AT1182" s="265" t="s">
        <v>166</v>
      </c>
      <c r="AU1182" s="265" t="s">
        <v>81</v>
      </c>
      <c r="AV1182" s="15" t="s">
        <v>162</v>
      </c>
      <c r="AW1182" s="15" t="s">
        <v>33</v>
      </c>
      <c r="AX1182" s="15" t="s">
        <v>79</v>
      </c>
      <c r="AY1182" s="265" t="s">
        <v>154</v>
      </c>
    </row>
    <row r="1183" s="2" customFormat="1" ht="21.75" customHeight="1">
      <c r="A1183" s="41"/>
      <c r="B1183" s="42"/>
      <c r="C1183" s="215" t="s">
        <v>1464</v>
      </c>
      <c r="D1183" s="215" t="s">
        <v>157</v>
      </c>
      <c r="E1183" s="216" t="s">
        <v>1465</v>
      </c>
      <c r="F1183" s="217" t="s">
        <v>1466</v>
      </c>
      <c r="G1183" s="218" t="s">
        <v>160</v>
      </c>
      <c r="H1183" s="219">
        <v>160</v>
      </c>
      <c r="I1183" s="220"/>
      <c r="J1183" s="221">
        <f>ROUND(I1183*H1183,2)</f>
        <v>0</v>
      </c>
      <c r="K1183" s="217" t="s">
        <v>19</v>
      </c>
      <c r="L1183" s="47"/>
      <c r="M1183" s="222" t="s">
        <v>19</v>
      </c>
      <c r="N1183" s="223" t="s">
        <v>43</v>
      </c>
      <c r="O1183" s="87"/>
      <c r="P1183" s="224">
        <f>O1183*H1183</f>
        <v>0</v>
      </c>
      <c r="Q1183" s="224">
        <v>0.014999999999999999</v>
      </c>
      <c r="R1183" s="224">
        <f>Q1183*H1183</f>
        <v>2.3999999999999999</v>
      </c>
      <c r="S1183" s="224">
        <v>0</v>
      </c>
      <c r="T1183" s="225">
        <f>S1183*H1183</f>
        <v>0</v>
      </c>
      <c r="U1183" s="41"/>
      <c r="V1183" s="41"/>
      <c r="W1183" s="41"/>
      <c r="X1183" s="41"/>
      <c r="Y1183" s="41"/>
      <c r="Z1183" s="41"/>
      <c r="AA1183" s="41"/>
      <c r="AB1183" s="41"/>
      <c r="AC1183" s="41"/>
      <c r="AD1183" s="41"/>
      <c r="AE1183" s="41"/>
      <c r="AR1183" s="226" t="s">
        <v>288</v>
      </c>
      <c r="AT1183" s="226" t="s">
        <v>157</v>
      </c>
      <c r="AU1183" s="226" t="s">
        <v>81</v>
      </c>
      <c r="AY1183" s="20" t="s">
        <v>154</v>
      </c>
      <c r="BE1183" s="227">
        <f>IF(N1183="základní",J1183,0)</f>
        <v>0</v>
      </c>
      <c r="BF1183" s="227">
        <f>IF(N1183="snížená",J1183,0)</f>
        <v>0</v>
      </c>
      <c r="BG1183" s="227">
        <f>IF(N1183="zákl. přenesená",J1183,0)</f>
        <v>0</v>
      </c>
      <c r="BH1183" s="227">
        <f>IF(N1183="sníž. přenesená",J1183,0)</f>
        <v>0</v>
      </c>
      <c r="BI1183" s="227">
        <f>IF(N1183="nulová",J1183,0)</f>
        <v>0</v>
      </c>
      <c r="BJ1183" s="20" t="s">
        <v>79</v>
      </c>
      <c r="BK1183" s="227">
        <f>ROUND(I1183*H1183,2)</f>
        <v>0</v>
      </c>
      <c r="BL1183" s="20" t="s">
        <v>288</v>
      </c>
      <c r="BM1183" s="226" t="s">
        <v>1467</v>
      </c>
    </row>
    <row r="1184" s="2" customFormat="1" ht="16.5" customHeight="1">
      <c r="A1184" s="41"/>
      <c r="B1184" s="42"/>
      <c r="C1184" s="215" t="s">
        <v>1468</v>
      </c>
      <c r="D1184" s="215" t="s">
        <v>157</v>
      </c>
      <c r="E1184" s="216" t="s">
        <v>1469</v>
      </c>
      <c r="F1184" s="217" t="s">
        <v>1470</v>
      </c>
      <c r="G1184" s="218" t="s">
        <v>160</v>
      </c>
      <c r="H1184" s="219">
        <v>164.84999999999999</v>
      </c>
      <c r="I1184" s="220"/>
      <c r="J1184" s="221">
        <f>ROUND(I1184*H1184,2)</f>
        <v>0</v>
      </c>
      <c r="K1184" s="217" t="s">
        <v>161</v>
      </c>
      <c r="L1184" s="47"/>
      <c r="M1184" s="222" t="s">
        <v>19</v>
      </c>
      <c r="N1184" s="223" t="s">
        <v>43</v>
      </c>
      <c r="O1184" s="87"/>
      <c r="P1184" s="224">
        <f>O1184*H1184</f>
        <v>0</v>
      </c>
      <c r="Q1184" s="224">
        <v>0</v>
      </c>
      <c r="R1184" s="224">
        <f>Q1184*H1184</f>
        <v>0</v>
      </c>
      <c r="S1184" s="224">
        <v>0.0025000000000000001</v>
      </c>
      <c r="T1184" s="225">
        <f>S1184*H1184</f>
        <v>0.41212500000000002</v>
      </c>
      <c r="U1184" s="41"/>
      <c r="V1184" s="41"/>
      <c r="W1184" s="41"/>
      <c r="X1184" s="41"/>
      <c r="Y1184" s="41"/>
      <c r="Z1184" s="41"/>
      <c r="AA1184" s="41"/>
      <c r="AB1184" s="41"/>
      <c r="AC1184" s="41"/>
      <c r="AD1184" s="41"/>
      <c r="AE1184" s="41"/>
      <c r="AR1184" s="226" t="s">
        <v>288</v>
      </c>
      <c r="AT1184" s="226" t="s">
        <v>157</v>
      </c>
      <c r="AU1184" s="226" t="s">
        <v>81</v>
      </c>
      <c r="AY1184" s="20" t="s">
        <v>154</v>
      </c>
      <c r="BE1184" s="227">
        <f>IF(N1184="základní",J1184,0)</f>
        <v>0</v>
      </c>
      <c r="BF1184" s="227">
        <f>IF(N1184="snížená",J1184,0)</f>
        <v>0</v>
      </c>
      <c r="BG1184" s="227">
        <f>IF(N1184="zákl. přenesená",J1184,0)</f>
        <v>0</v>
      </c>
      <c r="BH1184" s="227">
        <f>IF(N1184="sníž. přenesená",J1184,0)</f>
        <v>0</v>
      </c>
      <c r="BI1184" s="227">
        <f>IF(N1184="nulová",J1184,0)</f>
        <v>0</v>
      </c>
      <c r="BJ1184" s="20" t="s">
        <v>79</v>
      </c>
      <c r="BK1184" s="227">
        <f>ROUND(I1184*H1184,2)</f>
        <v>0</v>
      </c>
      <c r="BL1184" s="20" t="s">
        <v>288</v>
      </c>
      <c r="BM1184" s="226" t="s">
        <v>1471</v>
      </c>
    </row>
    <row r="1185" s="2" customFormat="1">
      <c r="A1185" s="41"/>
      <c r="B1185" s="42"/>
      <c r="C1185" s="43"/>
      <c r="D1185" s="228" t="s">
        <v>164</v>
      </c>
      <c r="E1185" s="43"/>
      <c r="F1185" s="229" t="s">
        <v>1472</v>
      </c>
      <c r="G1185" s="43"/>
      <c r="H1185" s="43"/>
      <c r="I1185" s="230"/>
      <c r="J1185" s="43"/>
      <c r="K1185" s="43"/>
      <c r="L1185" s="47"/>
      <c r="M1185" s="231"/>
      <c r="N1185" s="232"/>
      <c r="O1185" s="87"/>
      <c r="P1185" s="87"/>
      <c r="Q1185" s="87"/>
      <c r="R1185" s="87"/>
      <c r="S1185" s="87"/>
      <c r="T1185" s="88"/>
      <c r="U1185" s="41"/>
      <c r="V1185" s="41"/>
      <c r="W1185" s="41"/>
      <c r="X1185" s="41"/>
      <c r="Y1185" s="41"/>
      <c r="Z1185" s="41"/>
      <c r="AA1185" s="41"/>
      <c r="AB1185" s="41"/>
      <c r="AC1185" s="41"/>
      <c r="AD1185" s="41"/>
      <c r="AE1185" s="41"/>
      <c r="AT1185" s="20" t="s">
        <v>164</v>
      </c>
      <c r="AU1185" s="20" t="s">
        <v>81</v>
      </c>
    </row>
    <row r="1186" s="13" customFormat="1">
      <c r="A1186" s="13"/>
      <c r="B1186" s="233"/>
      <c r="C1186" s="234"/>
      <c r="D1186" s="235" t="s">
        <v>166</v>
      </c>
      <c r="E1186" s="236" t="s">
        <v>19</v>
      </c>
      <c r="F1186" s="237" t="s">
        <v>1473</v>
      </c>
      <c r="G1186" s="234"/>
      <c r="H1186" s="236" t="s">
        <v>19</v>
      </c>
      <c r="I1186" s="238"/>
      <c r="J1186" s="234"/>
      <c r="K1186" s="234"/>
      <c r="L1186" s="239"/>
      <c r="M1186" s="240"/>
      <c r="N1186" s="241"/>
      <c r="O1186" s="241"/>
      <c r="P1186" s="241"/>
      <c r="Q1186" s="241"/>
      <c r="R1186" s="241"/>
      <c r="S1186" s="241"/>
      <c r="T1186" s="242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43" t="s">
        <v>166</v>
      </c>
      <c r="AU1186" s="243" t="s">
        <v>81</v>
      </c>
      <c r="AV1186" s="13" t="s">
        <v>79</v>
      </c>
      <c r="AW1186" s="13" t="s">
        <v>33</v>
      </c>
      <c r="AX1186" s="13" t="s">
        <v>72</v>
      </c>
      <c r="AY1186" s="243" t="s">
        <v>154</v>
      </c>
    </row>
    <row r="1187" s="14" customFormat="1">
      <c r="A1187" s="14"/>
      <c r="B1187" s="244"/>
      <c r="C1187" s="245"/>
      <c r="D1187" s="235" t="s">
        <v>166</v>
      </c>
      <c r="E1187" s="246" t="s">
        <v>19</v>
      </c>
      <c r="F1187" s="247" t="s">
        <v>1474</v>
      </c>
      <c r="G1187" s="245"/>
      <c r="H1187" s="248">
        <v>115.06999999999999</v>
      </c>
      <c r="I1187" s="249"/>
      <c r="J1187" s="245"/>
      <c r="K1187" s="245"/>
      <c r="L1187" s="250"/>
      <c r="M1187" s="251"/>
      <c r="N1187" s="252"/>
      <c r="O1187" s="252"/>
      <c r="P1187" s="252"/>
      <c r="Q1187" s="252"/>
      <c r="R1187" s="252"/>
      <c r="S1187" s="252"/>
      <c r="T1187" s="253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54" t="s">
        <v>166</v>
      </c>
      <c r="AU1187" s="254" t="s">
        <v>81</v>
      </c>
      <c r="AV1187" s="14" t="s">
        <v>81</v>
      </c>
      <c r="AW1187" s="14" t="s">
        <v>33</v>
      </c>
      <c r="AX1187" s="14" t="s">
        <v>72</v>
      </c>
      <c r="AY1187" s="254" t="s">
        <v>154</v>
      </c>
    </row>
    <row r="1188" s="13" customFormat="1">
      <c r="A1188" s="13"/>
      <c r="B1188" s="233"/>
      <c r="C1188" s="234"/>
      <c r="D1188" s="235" t="s">
        <v>166</v>
      </c>
      <c r="E1188" s="236" t="s">
        <v>19</v>
      </c>
      <c r="F1188" s="237" t="s">
        <v>1475</v>
      </c>
      <c r="G1188" s="234"/>
      <c r="H1188" s="236" t="s">
        <v>19</v>
      </c>
      <c r="I1188" s="238"/>
      <c r="J1188" s="234"/>
      <c r="K1188" s="234"/>
      <c r="L1188" s="239"/>
      <c r="M1188" s="240"/>
      <c r="N1188" s="241"/>
      <c r="O1188" s="241"/>
      <c r="P1188" s="241"/>
      <c r="Q1188" s="241"/>
      <c r="R1188" s="241"/>
      <c r="S1188" s="241"/>
      <c r="T1188" s="242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43" t="s">
        <v>166</v>
      </c>
      <c r="AU1188" s="243" t="s">
        <v>81</v>
      </c>
      <c r="AV1188" s="13" t="s">
        <v>79</v>
      </c>
      <c r="AW1188" s="13" t="s">
        <v>33</v>
      </c>
      <c r="AX1188" s="13" t="s">
        <v>72</v>
      </c>
      <c r="AY1188" s="243" t="s">
        <v>154</v>
      </c>
    </row>
    <row r="1189" s="14" customFormat="1">
      <c r="A1189" s="14"/>
      <c r="B1189" s="244"/>
      <c r="C1189" s="245"/>
      <c r="D1189" s="235" t="s">
        <v>166</v>
      </c>
      <c r="E1189" s="246" t="s">
        <v>19</v>
      </c>
      <c r="F1189" s="247" t="s">
        <v>1476</v>
      </c>
      <c r="G1189" s="245"/>
      <c r="H1189" s="248">
        <v>49.780000000000001</v>
      </c>
      <c r="I1189" s="249"/>
      <c r="J1189" s="245"/>
      <c r="K1189" s="245"/>
      <c r="L1189" s="250"/>
      <c r="M1189" s="251"/>
      <c r="N1189" s="252"/>
      <c r="O1189" s="252"/>
      <c r="P1189" s="252"/>
      <c r="Q1189" s="252"/>
      <c r="R1189" s="252"/>
      <c r="S1189" s="252"/>
      <c r="T1189" s="253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54" t="s">
        <v>166</v>
      </c>
      <c r="AU1189" s="254" t="s">
        <v>81</v>
      </c>
      <c r="AV1189" s="14" t="s">
        <v>81</v>
      </c>
      <c r="AW1189" s="14" t="s">
        <v>33</v>
      </c>
      <c r="AX1189" s="14" t="s">
        <v>72</v>
      </c>
      <c r="AY1189" s="254" t="s">
        <v>154</v>
      </c>
    </row>
    <row r="1190" s="15" customFormat="1">
      <c r="A1190" s="15"/>
      <c r="B1190" s="255"/>
      <c r="C1190" s="256"/>
      <c r="D1190" s="235" t="s">
        <v>166</v>
      </c>
      <c r="E1190" s="257" t="s">
        <v>19</v>
      </c>
      <c r="F1190" s="258" t="s">
        <v>181</v>
      </c>
      <c r="G1190" s="256"/>
      <c r="H1190" s="259">
        <v>164.84999999999999</v>
      </c>
      <c r="I1190" s="260"/>
      <c r="J1190" s="256"/>
      <c r="K1190" s="256"/>
      <c r="L1190" s="261"/>
      <c r="M1190" s="262"/>
      <c r="N1190" s="263"/>
      <c r="O1190" s="263"/>
      <c r="P1190" s="263"/>
      <c r="Q1190" s="263"/>
      <c r="R1190" s="263"/>
      <c r="S1190" s="263"/>
      <c r="T1190" s="264"/>
      <c r="U1190" s="15"/>
      <c r="V1190" s="15"/>
      <c r="W1190" s="15"/>
      <c r="X1190" s="15"/>
      <c r="Y1190" s="15"/>
      <c r="Z1190" s="15"/>
      <c r="AA1190" s="15"/>
      <c r="AB1190" s="15"/>
      <c r="AC1190" s="15"/>
      <c r="AD1190" s="15"/>
      <c r="AE1190" s="15"/>
      <c r="AT1190" s="265" t="s">
        <v>166</v>
      </c>
      <c r="AU1190" s="265" t="s">
        <v>81</v>
      </c>
      <c r="AV1190" s="15" t="s">
        <v>162</v>
      </c>
      <c r="AW1190" s="15" t="s">
        <v>33</v>
      </c>
      <c r="AX1190" s="15" t="s">
        <v>79</v>
      </c>
      <c r="AY1190" s="265" t="s">
        <v>154</v>
      </c>
    </row>
    <row r="1191" s="2" customFormat="1" ht="16.5" customHeight="1">
      <c r="A1191" s="41"/>
      <c r="B1191" s="42"/>
      <c r="C1191" s="215" t="s">
        <v>1477</v>
      </c>
      <c r="D1191" s="215" t="s">
        <v>157</v>
      </c>
      <c r="E1191" s="216" t="s">
        <v>1478</v>
      </c>
      <c r="F1191" s="217" t="s">
        <v>1479</v>
      </c>
      <c r="G1191" s="218" t="s">
        <v>160</v>
      </c>
      <c r="H1191" s="219">
        <v>160</v>
      </c>
      <c r="I1191" s="220"/>
      <c r="J1191" s="221">
        <f>ROUND(I1191*H1191,2)</f>
        <v>0</v>
      </c>
      <c r="K1191" s="217" t="s">
        <v>161</v>
      </c>
      <c r="L1191" s="47"/>
      <c r="M1191" s="222" t="s">
        <v>19</v>
      </c>
      <c r="N1191" s="223" t="s">
        <v>43</v>
      </c>
      <c r="O1191" s="87"/>
      <c r="P1191" s="224">
        <f>O1191*H1191</f>
        <v>0</v>
      </c>
      <c r="Q1191" s="224">
        <v>0.00029999999999999997</v>
      </c>
      <c r="R1191" s="224">
        <f>Q1191*H1191</f>
        <v>0.047999999999999994</v>
      </c>
      <c r="S1191" s="224">
        <v>0</v>
      </c>
      <c r="T1191" s="225">
        <f>S1191*H1191</f>
        <v>0</v>
      </c>
      <c r="U1191" s="41"/>
      <c r="V1191" s="41"/>
      <c r="W1191" s="41"/>
      <c r="X1191" s="41"/>
      <c r="Y1191" s="41"/>
      <c r="Z1191" s="41"/>
      <c r="AA1191" s="41"/>
      <c r="AB1191" s="41"/>
      <c r="AC1191" s="41"/>
      <c r="AD1191" s="41"/>
      <c r="AE1191" s="41"/>
      <c r="AR1191" s="226" t="s">
        <v>288</v>
      </c>
      <c r="AT1191" s="226" t="s">
        <v>157</v>
      </c>
      <c r="AU1191" s="226" t="s">
        <v>81</v>
      </c>
      <c r="AY1191" s="20" t="s">
        <v>154</v>
      </c>
      <c r="BE1191" s="227">
        <f>IF(N1191="základní",J1191,0)</f>
        <v>0</v>
      </c>
      <c r="BF1191" s="227">
        <f>IF(N1191="snížená",J1191,0)</f>
        <v>0</v>
      </c>
      <c r="BG1191" s="227">
        <f>IF(N1191="zákl. přenesená",J1191,0)</f>
        <v>0</v>
      </c>
      <c r="BH1191" s="227">
        <f>IF(N1191="sníž. přenesená",J1191,0)</f>
        <v>0</v>
      </c>
      <c r="BI1191" s="227">
        <f>IF(N1191="nulová",J1191,0)</f>
        <v>0</v>
      </c>
      <c r="BJ1191" s="20" t="s">
        <v>79</v>
      </c>
      <c r="BK1191" s="227">
        <f>ROUND(I1191*H1191,2)</f>
        <v>0</v>
      </c>
      <c r="BL1191" s="20" t="s">
        <v>288</v>
      </c>
      <c r="BM1191" s="226" t="s">
        <v>1480</v>
      </c>
    </row>
    <row r="1192" s="2" customFormat="1">
      <c r="A1192" s="41"/>
      <c r="B1192" s="42"/>
      <c r="C1192" s="43"/>
      <c r="D1192" s="228" t="s">
        <v>164</v>
      </c>
      <c r="E1192" s="43"/>
      <c r="F1192" s="229" t="s">
        <v>1481</v>
      </c>
      <c r="G1192" s="43"/>
      <c r="H1192" s="43"/>
      <c r="I1192" s="230"/>
      <c r="J1192" s="43"/>
      <c r="K1192" s="43"/>
      <c r="L1192" s="47"/>
      <c r="M1192" s="231"/>
      <c r="N1192" s="232"/>
      <c r="O1192" s="87"/>
      <c r="P1192" s="87"/>
      <c r="Q1192" s="87"/>
      <c r="R1192" s="87"/>
      <c r="S1192" s="87"/>
      <c r="T1192" s="88"/>
      <c r="U1192" s="41"/>
      <c r="V1192" s="41"/>
      <c r="W1192" s="41"/>
      <c r="X1192" s="41"/>
      <c r="Y1192" s="41"/>
      <c r="Z1192" s="41"/>
      <c r="AA1192" s="41"/>
      <c r="AB1192" s="41"/>
      <c r="AC1192" s="41"/>
      <c r="AD1192" s="41"/>
      <c r="AE1192" s="41"/>
      <c r="AT1192" s="20" t="s">
        <v>164</v>
      </c>
      <c r="AU1192" s="20" t="s">
        <v>81</v>
      </c>
    </row>
    <row r="1193" s="2" customFormat="1" ht="24.15" customHeight="1">
      <c r="A1193" s="41"/>
      <c r="B1193" s="42"/>
      <c r="C1193" s="277" t="s">
        <v>1482</v>
      </c>
      <c r="D1193" s="277" t="s">
        <v>432</v>
      </c>
      <c r="E1193" s="278" t="s">
        <v>1483</v>
      </c>
      <c r="F1193" s="279" t="s">
        <v>1484</v>
      </c>
      <c r="G1193" s="280" t="s">
        <v>160</v>
      </c>
      <c r="H1193" s="281">
        <v>176</v>
      </c>
      <c r="I1193" s="282"/>
      <c r="J1193" s="283">
        <f>ROUND(I1193*H1193,2)</f>
        <v>0</v>
      </c>
      <c r="K1193" s="279" t="s">
        <v>161</v>
      </c>
      <c r="L1193" s="284"/>
      <c r="M1193" s="285" t="s">
        <v>19</v>
      </c>
      <c r="N1193" s="286" t="s">
        <v>43</v>
      </c>
      <c r="O1193" s="87"/>
      <c r="P1193" s="224">
        <f>O1193*H1193</f>
        <v>0</v>
      </c>
      <c r="Q1193" s="224">
        <v>0.0051000000000000004</v>
      </c>
      <c r="R1193" s="224">
        <f>Q1193*H1193</f>
        <v>0.89760000000000006</v>
      </c>
      <c r="S1193" s="224">
        <v>0</v>
      </c>
      <c r="T1193" s="225">
        <f>S1193*H1193</f>
        <v>0</v>
      </c>
      <c r="U1193" s="41"/>
      <c r="V1193" s="41"/>
      <c r="W1193" s="41"/>
      <c r="X1193" s="41"/>
      <c r="Y1193" s="41"/>
      <c r="Z1193" s="41"/>
      <c r="AA1193" s="41"/>
      <c r="AB1193" s="41"/>
      <c r="AC1193" s="41"/>
      <c r="AD1193" s="41"/>
      <c r="AE1193" s="41"/>
      <c r="AR1193" s="226" t="s">
        <v>451</v>
      </c>
      <c r="AT1193" s="226" t="s">
        <v>432</v>
      </c>
      <c r="AU1193" s="226" t="s">
        <v>81</v>
      </c>
      <c r="AY1193" s="20" t="s">
        <v>154</v>
      </c>
      <c r="BE1193" s="227">
        <f>IF(N1193="základní",J1193,0)</f>
        <v>0</v>
      </c>
      <c r="BF1193" s="227">
        <f>IF(N1193="snížená",J1193,0)</f>
        <v>0</v>
      </c>
      <c r="BG1193" s="227">
        <f>IF(N1193="zákl. přenesená",J1193,0)</f>
        <v>0</v>
      </c>
      <c r="BH1193" s="227">
        <f>IF(N1193="sníž. přenesená",J1193,0)</f>
        <v>0</v>
      </c>
      <c r="BI1193" s="227">
        <f>IF(N1193="nulová",J1193,0)</f>
        <v>0</v>
      </c>
      <c r="BJ1193" s="20" t="s">
        <v>79</v>
      </c>
      <c r="BK1193" s="227">
        <f>ROUND(I1193*H1193,2)</f>
        <v>0</v>
      </c>
      <c r="BL1193" s="20" t="s">
        <v>288</v>
      </c>
      <c r="BM1193" s="226" t="s">
        <v>1485</v>
      </c>
    </row>
    <row r="1194" s="14" customFormat="1">
      <c r="A1194" s="14"/>
      <c r="B1194" s="244"/>
      <c r="C1194" s="245"/>
      <c r="D1194" s="235" t="s">
        <v>166</v>
      </c>
      <c r="E1194" s="246" t="s">
        <v>19</v>
      </c>
      <c r="F1194" s="247" t="s">
        <v>1486</v>
      </c>
      <c r="G1194" s="245"/>
      <c r="H1194" s="248">
        <v>176</v>
      </c>
      <c r="I1194" s="249"/>
      <c r="J1194" s="245"/>
      <c r="K1194" s="245"/>
      <c r="L1194" s="250"/>
      <c r="M1194" s="251"/>
      <c r="N1194" s="252"/>
      <c r="O1194" s="252"/>
      <c r="P1194" s="252"/>
      <c r="Q1194" s="252"/>
      <c r="R1194" s="252"/>
      <c r="S1194" s="252"/>
      <c r="T1194" s="253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4" t="s">
        <v>166</v>
      </c>
      <c r="AU1194" s="254" t="s">
        <v>81</v>
      </c>
      <c r="AV1194" s="14" t="s">
        <v>81</v>
      </c>
      <c r="AW1194" s="14" t="s">
        <v>33</v>
      </c>
      <c r="AX1194" s="14" t="s">
        <v>79</v>
      </c>
      <c r="AY1194" s="254" t="s">
        <v>154</v>
      </c>
    </row>
    <row r="1195" s="2" customFormat="1" ht="16.5" customHeight="1">
      <c r="A1195" s="41"/>
      <c r="B1195" s="42"/>
      <c r="C1195" s="215" t="s">
        <v>1487</v>
      </c>
      <c r="D1195" s="215" t="s">
        <v>157</v>
      </c>
      <c r="E1195" s="216" t="s">
        <v>1488</v>
      </c>
      <c r="F1195" s="217" t="s">
        <v>1489</v>
      </c>
      <c r="G1195" s="218" t="s">
        <v>239</v>
      </c>
      <c r="H1195" s="219">
        <v>140</v>
      </c>
      <c r="I1195" s="220"/>
      <c r="J1195" s="221">
        <f>ROUND(I1195*H1195,2)</f>
        <v>0</v>
      </c>
      <c r="K1195" s="217" t="s">
        <v>161</v>
      </c>
      <c r="L1195" s="47"/>
      <c r="M1195" s="222" t="s">
        <v>19</v>
      </c>
      <c r="N1195" s="223" t="s">
        <v>43</v>
      </c>
      <c r="O1195" s="87"/>
      <c r="P1195" s="224">
        <f>O1195*H1195</f>
        <v>0</v>
      </c>
      <c r="Q1195" s="224">
        <v>0</v>
      </c>
      <c r="R1195" s="224">
        <f>Q1195*H1195</f>
        <v>0</v>
      </c>
      <c r="S1195" s="224">
        <v>0.00029999999999999997</v>
      </c>
      <c r="T1195" s="225">
        <f>S1195*H1195</f>
        <v>0.041999999999999996</v>
      </c>
      <c r="U1195" s="41"/>
      <c r="V1195" s="41"/>
      <c r="W1195" s="41"/>
      <c r="X1195" s="41"/>
      <c r="Y1195" s="41"/>
      <c r="Z1195" s="41"/>
      <c r="AA1195" s="41"/>
      <c r="AB1195" s="41"/>
      <c r="AC1195" s="41"/>
      <c r="AD1195" s="41"/>
      <c r="AE1195" s="41"/>
      <c r="AR1195" s="226" t="s">
        <v>288</v>
      </c>
      <c r="AT1195" s="226" t="s">
        <v>157</v>
      </c>
      <c r="AU1195" s="226" t="s">
        <v>81</v>
      </c>
      <c r="AY1195" s="20" t="s">
        <v>154</v>
      </c>
      <c r="BE1195" s="227">
        <f>IF(N1195="základní",J1195,0)</f>
        <v>0</v>
      </c>
      <c r="BF1195" s="227">
        <f>IF(N1195="snížená",J1195,0)</f>
        <v>0</v>
      </c>
      <c r="BG1195" s="227">
        <f>IF(N1195="zákl. přenesená",J1195,0)</f>
        <v>0</v>
      </c>
      <c r="BH1195" s="227">
        <f>IF(N1195="sníž. přenesená",J1195,0)</f>
        <v>0</v>
      </c>
      <c r="BI1195" s="227">
        <f>IF(N1195="nulová",J1195,0)</f>
        <v>0</v>
      </c>
      <c r="BJ1195" s="20" t="s">
        <v>79</v>
      </c>
      <c r="BK1195" s="227">
        <f>ROUND(I1195*H1195,2)</f>
        <v>0</v>
      </c>
      <c r="BL1195" s="20" t="s">
        <v>288</v>
      </c>
      <c r="BM1195" s="226" t="s">
        <v>1490</v>
      </c>
    </row>
    <row r="1196" s="2" customFormat="1">
      <c r="A1196" s="41"/>
      <c r="B1196" s="42"/>
      <c r="C1196" s="43"/>
      <c r="D1196" s="228" t="s">
        <v>164</v>
      </c>
      <c r="E1196" s="43"/>
      <c r="F1196" s="229" t="s">
        <v>1491</v>
      </c>
      <c r="G1196" s="43"/>
      <c r="H1196" s="43"/>
      <c r="I1196" s="230"/>
      <c r="J1196" s="43"/>
      <c r="K1196" s="43"/>
      <c r="L1196" s="47"/>
      <c r="M1196" s="231"/>
      <c r="N1196" s="232"/>
      <c r="O1196" s="87"/>
      <c r="P1196" s="87"/>
      <c r="Q1196" s="87"/>
      <c r="R1196" s="87"/>
      <c r="S1196" s="87"/>
      <c r="T1196" s="88"/>
      <c r="U1196" s="41"/>
      <c r="V1196" s="41"/>
      <c r="W1196" s="41"/>
      <c r="X1196" s="41"/>
      <c r="Y1196" s="41"/>
      <c r="Z1196" s="41"/>
      <c r="AA1196" s="41"/>
      <c r="AB1196" s="41"/>
      <c r="AC1196" s="41"/>
      <c r="AD1196" s="41"/>
      <c r="AE1196" s="41"/>
      <c r="AT1196" s="20" t="s">
        <v>164</v>
      </c>
      <c r="AU1196" s="20" t="s">
        <v>81</v>
      </c>
    </row>
    <row r="1197" s="13" customFormat="1">
      <c r="A1197" s="13"/>
      <c r="B1197" s="233"/>
      <c r="C1197" s="234"/>
      <c r="D1197" s="235" t="s">
        <v>166</v>
      </c>
      <c r="E1197" s="236" t="s">
        <v>19</v>
      </c>
      <c r="F1197" s="237" t="s">
        <v>1492</v>
      </c>
      <c r="G1197" s="234"/>
      <c r="H1197" s="236" t="s">
        <v>19</v>
      </c>
      <c r="I1197" s="238"/>
      <c r="J1197" s="234"/>
      <c r="K1197" s="234"/>
      <c r="L1197" s="239"/>
      <c r="M1197" s="240"/>
      <c r="N1197" s="241"/>
      <c r="O1197" s="241"/>
      <c r="P1197" s="241"/>
      <c r="Q1197" s="241"/>
      <c r="R1197" s="241"/>
      <c r="S1197" s="241"/>
      <c r="T1197" s="242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43" t="s">
        <v>166</v>
      </c>
      <c r="AU1197" s="243" t="s">
        <v>81</v>
      </c>
      <c r="AV1197" s="13" t="s">
        <v>79</v>
      </c>
      <c r="AW1197" s="13" t="s">
        <v>33</v>
      </c>
      <c r="AX1197" s="13" t="s">
        <v>72</v>
      </c>
      <c r="AY1197" s="243" t="s">
        <v>154</v>
      </c>
    </row>
    <row r="1198" s="14" customFormat="1">
      <c r="A1198" s="14"/>
      <c r="B1198" s="244"/>
      <c r="C1198" s="245"/>
      <c r="D1198" s="235" t="s">
        <v>166</v>
      </c>
      <c r="E1198" s="246" t="s">
        <v>19</v>
      </c>
      <c r="F1198" s="247" t="s">
        <v>1174</v>
      </c>
      <c r="G1198" s="245"/>
      <c r="H1198" s="248">
        <v>140</v>
      </c>
      <c r="I1198" s="249"/>
      <c r="J1198" s="245"/>
      <c r="K1198" s="245"/>
      <c r="L1198" s="250"/>
      <c r="M1198" s="251"/>
      <c r="N1198" s="252"/>
      <c r="O1198" s="252"/>
      <c r="P1198" s="252"/>
      <c r="Q1198" s="252"/>
      <c r="R1198" s="252"/>
      <c r="S1198" s="252"/>
      <c r="T1198" s="253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4" t="s">
        <v>166</v>
      </c>
      <c r="AU1198" s="254" t="s">
        <v>81</v>
      </c>
      <c r="AV1198" s="14" t="s">
        <v>81</v>
      </c>
      <c r="AW1198" s="14" t="s">
        <v>33</v>
      </c>
      <c r="AX1198" s="14" t="s">
        <v>79</v>
      </c>
      <c r="AY1198" s="254" t="s">
        <v>154</v>
      </c>
    </row>
    <row r="1199" s="2" customFormat="1" ht="16.5" customHeight="1">
      <c r="A1199" s="41"/>
      <c r="B1199" s="42"/>
      <c r="C1199" s="215" t="s">
        <v>1493</v>
      </c>
      <c r="D1199" s="215" t="s">
        <v>157</v>
      </c>
      <c r="E1199" s="216" t="s">
        <v>1494</v>
      </c>
      <c r="F1199" s="217" t="s">
        <v>1495</v>
      </c>
      <c r="G1199" s="218" t="s">
        <v>239</v>
      </c>
      <c r="H1199" s="219">
        <v>139.38999999999999</v>
      </c>
      <c r="I1199" s="220"/>
      <c r="J1199" s="221">
        <f>ROUND(I1199*H1199,2)</f>
        <v>0</v>
      </c>
      <c r="K1199" s="217" t="s">
        <v>161</v>
      </c>
      <c r="L1199" s="47"/>
      <c r="M1199" s="222" t="s">
        <v>19</v>
      </c>
      <c r="N1199" s="223" t="s">
        <v>43</v>
      </c>
      <c r="O1199" s="87"/>
      <c r="P1199" s="224">
        <f>O1199*H1199</f>
        <v>0</v>
      </c>
      <c r="Q1199" s="224">
        <v>1.0000000000000001E-05</v>
      </c>
      <c r="R1199" s="224">
        <f>Q1199*H1199</f>
        <v>0.0013939</v>
      </c>
      <c r="S1199" s="224">
        <v>0</v>
      </c>
      <c r="T1199" s="225">
        <f>S1199*H1199</f>
        <v>0</v>
      </c>
      <c r="U1199" s="41"/>
      <c r="V1199" s="41"/>
      <c r="W1199" s="41"/>
      <c r="X1199" s="41"/>
      <c r="Y1199" s="41"/>
      <c r="Z1199" s="41"/>
      <c r="AA1199" s="41"/>
      <c r="AB1199" s="41"/>
      <c r="AC1199" s="41"/>
      <c r="AD1199" s="41"/>
      <c r="AE1199" s="41"/>
      <c r="AR1199" s="226" t="s">
        <v>288</v>
      </c>
      <c r="AT1199" s="226" t="s">
        <v>157</v>
      </c>
      <c r="AU1199" s="226" t="s">
        <v>81</v>
      </c>
      <c r="AY1199" s="20" t="s">
        <v>154</v>
      </c>
      <c r="BE1199" s="227">
        <f>IF(N1199="základní",J1199,0)</f>
        <v>0</v>
      </c>
      <c r="BF1199" s="227">
        <f>IF(N1199="snížená",J1199,0)</f>
        <v>0</v>
      </c>
      <c r="BG1199" s="227">
        <f>IF(N1199="zákl. přenesená",J1199,0)</f>
        <v>0</v>
      </c>
      <c r="BH1199" s="227">
        <f>IF(N1199="sníž. přenesená",J1199,0)</f>
        <v>0</v>
      </c>
      <c r="BI1199" s="227">
        <f>IF(N1199="nulová",J1199,0)</f>
        <v>0</v>
      </c>
      <c r="BJ1199" s="20" t="s">
        <v>79</v>
      </c>
      <c r="BK1199" s="227">
        <f>ROUND(I1199*H1199,2)</f>
        <v>0</v>
      </c>
      <c r="BL1199" s="20" t="s">
        <v>288</v>
      </c>
      <c r="BM1199" s="226" t="s">
        <v>1496</v>
      </c>
    </row>
    <row r="1200" s="2" customFormat="1">
      <c r="A1200" s="41"/>
      <c r="B1200" s="42"/>
      <c r="C1200" s="43"/>
      <c r="D1200" s="228" t="s">
        <v>164</v>
      </c>
      <c r="E1200" s="43"/>
      <c r="F1200" s="229" t="s">
        <v>1497</v>
      </c>
      <c r="G1200" s="43"/>
      <c r="H1200" s="43"/>
      <c r="I1200" s="230"/>
      <c r="J1200" s="43"/>
      <c r="K1200" s="43"/>
      <c r="L1200" s="47"/>
      <c r="M1200" s="231"/>
      <c r="N1200" s="232"/>
      <c r="O1200" s="87"/>
      <c r="P1200" s="87"/>
      <c r="Q1200" s="87"/>
      <c r="R1200" s="87"/>
      <c r="S1200" s="87"/>
      <c r="T1200" s="88"/>
      <c r="U1200" s="41"/>
      <c r="V1200" s="41"/>
      <c r="W1200" s="41"/>
      <c r="X1200" s="41"/>
      <c r="Y1200" s="41"/>
      <c r="Z1200" s="41"/>
      <c r="AA1200" s="41"/>
      <c r="AB1200" s="41"/>
      <c r="AC1200" s="41"/>
      <c r="AD1200" s="41"/>
      <c r="AE1200" s="41"/>
      <c r="AT1200" s="20" t="s">
        <v>164</v>
      </c>
      <c r="AU1200" s="20" t="s">
        <v>81</v>
      </c>
    </row>
    <row r="1201" s="13" customFormat="1">
      <c r="A1201" s="13"/>
      <c r="B1201" s="233"/>
      <c r="C1201" s="234"/>
      <c r="D1201" s="235" t="s">
        <v>166</v>
      </c>
      <c r="E1201" s="236" t="s">
        <v>19</v>
      </c>
      <c r="F1201" s="237" t="s">
        <v>1473</v>
      </c>
      <c r="G1201" s="234"/>
      <c r="H1201" s="236" t="s">
        <v>19</v>
      </c>
      <c r="I1201" s="238"/>
      <c r="J1201" s="234"/>
      <c r="K1201" s="234"/>
      <c r="L1201" s="239"/>
      <c r="M1201" s="240"/>
      <c r="N1201" s="241"/>
      <c r="O1201" s="241"/>
      <c r="P1201" s="241"/>
      <c r="Q1201" s="241"/>
      <c r="R1201" s="241"/>
      <c r="S1201" s="241"/>
      <c r="T1201" s="242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43" t="s">
        <v>166</v>
      </c>
      <c r="AU1201" s="243" t="s">
        <v>81</v>
      </c>
      <c r="AV1201" s="13" t="s">
        <v>79</v>
      </c>
      <c r="AW1201" s="13" t="s">
        <v>33</v>
      </c>
      <c r="AX1201" s="13" t="s">
        <v>72</v>
      </c>
      <c r="AY1201" s="243" t="s">
        <v>154</v>
      </c>
    </row>
    <row r="1202" s="14" customFormat="1">
      <c r="A1202" s="14"/>
      <c r="B1202" s="244"/>
      <c r="C1202" s="245"/>
      <c r="D1202" s="235" t="s">
        <v>166</v>
      </c>
      <c r="E1202" s="246" t="s">
        <v>19</v>
      </c>
      <c r="F1202" s="247" t="s">
        <v>1498</v>
      </c>
      <c r="G1202" s="245"/>
      <c r="H1202" s="248">
        <v>17.260000000000002</v>
      </c>
      <c r="I1202" s="249"/>
      <c r="J1202" s="245"/>
      <c r="K1202" s="245"/>
      <c r="L1202" s="250"/>
      <c r="M1202" s="251"/>
      <c r="N1202" s="252"/>
      <c r="O1202" s="252"/>
      <c r="P1202" s="252"/>
      <c r="Q1202" s="252"/>
      <c r="R1202" s="252"/>
      <c r="S1202" s="252"/>
      <c r="T1202" s="253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54" t="s">
        <v>166</v>
      </c>
      <c r="AU1202" s="254" t="s">
        <v>81</v>
      </c>
      <c r="AV1202" s="14" t="s">
        <v>81</v>
      </c>
      <c r="AW1202" s="14" t="s">
        <v>33</v>
      </c>
      <c r="AX1202" s="14" t="s">
        <v>72</v>
      </c>
      <c r="AY1202" s="254" t="s">
        <v>154</v>
      </c>
    </row>
    <row r="1203" s="14" customFormat="1">
      <c r="A1203" s="14"/>
      <c r="B1203" s="244"/>
      <c r="C1203" s="245"/>
      <c r="D1203" s="235" t="s">
        <v>166</v>
      </c>
      <c r="E1203" s="246" t="s">
        <v>19</v>
      </c>
      <c r="F1203" s="247" t="s">
        <v>1499</v>
      </c>
      <c r="G1203" s="245"/>
      <c r="H1203" s="248">
        <v>18.600000000000001</v>
      </c>
      <c r="I1203" s="249"/>
      <c r="J1203" s="245"/>
      <c r="K1203" s="245"/>
      <c r="L1203" s="250"/>
      <c r="M1203" s="251"/>
      <c r="N1203" s="252"/>
      <c r="O1203" s="252"/>
      <c r="P1203" s="252"/>
      <c r="Q1203" s="252"/>
      <c r="R1203" s="252"/>
      <c r="S1203" s="252"/>
      <c r="T1203" s="253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54" t="s">
        <v>166</v>
      </c>
      <c r="AU1203" s="254" t="s">
        <v>81</v>
      </c>
      <c r="AV1203" s="14" t="s">
        <v>81</v>
      </c>
      <c r="AW1203" s="14" t="s">
        <v>33</v>
      </c>
      <c r="AX1203" s="14" t="s">
        <v>72</v>
      </c>
      <c r="AY1203" s="254" t="s">
        <v>154</v>
      </c>
    </row>
    <row r="1204" s="14" customFormat="1">
      <c r="A1204" s="14"/>
      <c r="B1204" s="244"/>
      <c r="C1204" s="245"/>
      <c r="D1204" s="235" t="s">
        <v>166</v>
      </c>
      <c r="E1204" s="246" t="s">
        <v>19</v>
      </c>
      <c r="F1204" s="247" t="s">
        <v>1500</v>
      </c>
      <c r="G1204" s="245"/>
      <c r="H1204" s="248">
        <v>19.18</v>
      </c>
      <c r="I1204" s="249"/>
      <c r="J1204" s="245"/>
      <c r="K1204" s="245"/>
      <c r="L1204" s="250"/>
      <c r="M1204" s="251"/>
      <c r="N1204" s="252"/>
      <c r="O1204" s="252"/>
      <c r="P1204" s="252"/>
      <c r="Q1204" s="252"/>
      <c r="R1204" s="252"/>
      <c r="S1204" s="252"/>
      <c r="T1204" s="253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54" t="s">
        <v>166</v>
      </c>
      <c r="AU1204" s="254" t="s">
        <v>81</v>
      </c>
      <c r="AV1204" s="14" t="s">
        <v>81</v>
      </c>
      <c r="AW1204" s="14" t="s">
        <v>33</v>
      </c>
      <c r="AX1204" s="14" t="s">
        <v>72</v>
      </c>
      <c r="AY1204" s="254" t="s">
        <v>154</v>
      </c>
    </row>
    <row r="1205" s="14" customFormat="1">
      <c r="A1205" s="14"/>
      <c r="B1205" s="244"/>
      <c r="C1205" s="245"/>
      <c r="D1205" s="235" t="s">
        <v>166</v>
      </c>
      <c r="E1205" s="246" t="s">
        <v>19</v>
      </c>
      <c r="F1205" s="247" t="s">
        <v>1501</v>
      </c>
      <c r="G1205" s="245"/>
      <c r="H1205" s="248">
        <v>12.279999999999999</v>
      </c>
      <c r="I1205" s="249"/>
      <c r="J1205" s="245"/>
      <c r="K1205" s="245"/>
      <c r="L1205" s="250"/>
      <c r="M1205" s="251"/>
      <c r="N1205" s="252"/>
      <c r="O1205" s="252"/>
      <c r="P1205" s="252"/>
      <c r="Q1205" s="252"/>
      <c r="R1205" s="252"/>
      <c r="S1205" s="252"/>
      <c r="T1205" s="253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54" t="s">
        <v>166</v>
      </c>
      <c r="AU1205" s="254" t="s">
        <v>81</v>
      </c>
      <c r="AV1205" s="14" t="s">
        <v>81</v>
      </c>
      <c r="AW1205" s="14" t="s">
        <v>33</v>
      </c>
      <c r="AX1205" s="14" t="s">
        <v>72</v>
      </c>
      <c r="AY1205" s="254" t="s">
        <v>154</v>
      </c>
    </row>
    <row r="1206" s="14" customFormat="1">
      <c r="A1206" s="14"/>
      <c r="B1206" s="244"/>
      <c r="C1206" s="245"/>
      <c r="D1206" s="235" t="s">
        <v>166</v>
      </c>
      <c r="E1206" s="246" t="s">
        <v>19</v>
      </c>
      <c r="F1206" s="247" t="s">
        <v>1502</v>
      </c>
      <c r="G1206" s="245"/>
      <c r="H1206" s="248">
        <v>13.23</v>
      </c>
      <c r="I1206" s="249"/>
      <c r="J1206" s="245"/>
      <c r="K1206" s="245"/>
      <c r="L1206" s="250"/>
      <c r="M1206" s="251"/>
      <c r="N1206" s="252"/>
      <c r="O1206" s="252"/>
      <c r="P1206" s="252"/>
      <c r="Q1206" s="252"/>
      <c r="R1206" s="252"/>
      <c r="S1206" s="252"/>
      <c r="T1206" s="253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54" t="s">
        <v>166</v>
      </c>
      <c r="AU1206" s="254" t="s">
        <v>81</v>
      </c>
      <c r="AV1206" s="14" t="s">
        <v>81</v>
      </c>
      <c r="AW1206" s="14" t="s">
        <v>33</v>
      </c>
      <c r="AX1206" s="14" t="s">
        <v>72</v>
      </c>
      <c r="AY1206" s="254" t="s">
        <v>154</v>
      </c>
    </row>
    <row r="1207" s="14" customFormat="1">
      <c r="A1207" s="14"/>
      <c r="B1207" s="244"/>
      <c r="C1207" s="245"/>
      <c r="D1207" s="235" t="s">
        <v>166</v>
      </c>
      <c r="E1207" s="246" t="s">
        <v>19</v>
      </c>
      <c r="F1207" s="247" t="s">
        <v>1503</v>
      </c>
      <c r="G1207" s="245"/>
      <c r="H1207" s="248">
        <v>10.34</v>
      </c>
      <c r="I1207" s="249"/>
      <c r="J1207" s="245"/>
      <c r="K1207" s="245"/>
      <c r="L1207" s="250"/>
      <c r="M1207" s="251"/>
      <c r="N1207" s="252"/>
      <c r="O1207" s="252"/>
      <c r="P1207" s="252"/>
      <c r="Q1207" s="252"/>
      <c r="R1207" s="252"/>
      <c r="S1207" s="252"/>
      <c r="T1207" s="253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54" t="s">
        <v>166</v>
      </c>
      <c r="AU1207" s="254" t="s">
        <v>81</v>
      </c>
      <c r="AV1207" s="14" t="s">
        <v>81</v>
      </c>
      <c r="AW1207" s="14" t="s">
        <v>33</v>
      </c>
      <c r="AX1207" s="14" t="s">
        <v>72</v>
      </c>
      <c r="AY1207" s="254" t="s">
        <v>154</v>
      </c>
    </row>
    <row r="1208" s="14" customFormat="1">
      <c r="A1208" s="14"/>
      <c r="B1208" s="244"/>
      <c r="C1208" s="245"/>
      <c r="D1208" s="235" t="s">
        <v>166</v>
      </c>
      <c r="E1208" s="246" t="s">
        <v>19</v>
      </c>
      <c r="F1208" s="247" t="s">
        <v>1504</v>
      </c>
      <c r="G1208" s="245"/>
      <c r="H1208" s="248">
        <v>21.300000000000001</v>
      </c>
      <c r="I1208" s="249"/>
      <c r="J1208" s="245"/>
      <c r="K1208" s="245"/>
      <c r="L1208" s="250"/>
      <c r="M1208" s="251"/>
      <c r="N1208" s="252"/>
      <c r="O1208" s="252"/>
      <c r="P1208" s="252"/>
      <c r="Q1208" s="252"/>
      <c r="R1208" s="252"/>
      <c r="S1208" s="252"/>
      <c r="T1208" s="253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54" t="s">
        <v>166</v>
      </c>
      <c r="AU1208" s="254" t="s">
        <v>81</v>
      </c>
      <c r="AV1208" s="14" t="s">
        <v>81</v>
      </c>
      <c r="AW1208" s="14" t="s">
        <v>33</v>
      </c>
      <c r="AX1208" s="14" t="s">
        <v>72</v>
      </c>
      <c r="AY1208" s="254" t="s">
        <v>154</v>
      </c>
    </row>
    <row r="1209" s="13" customFormat="1">
      <c r="A1209" s="13"/>
      <c r="B1209" s="233"/>
      <c r="C1209" s="234"/>
      <c r="D1209" s="235" t="s">
        <v>166</v>
      </c>
      <c r="E1209" s="236" t="s">
        <v>19</v>
      </c>
      <c r="F1209" s="237" t="s">
        <v>1449</v>
      </c>
      <c r="G1209" s="234"/>
      <c r="H1209" s="236" t="s">
        <v>19</v>
      </c>
      <c r="I1209" s="238"/>
      <c r="J1209" s="234"/>
      <c r="K1209" s="234"/>
      <c r="L1209" s="239"/>
      <c r="M1209" s="240"/>
      <c r="N1209" s="241"/>
      <c r="O1209" s="241"/>
      <c r="P1209" s="241"/>
      <c r="Q1209" s="241"/>
      <c r="R1209" s="241"/>
      <c r="S1209" s="241"/>
      <c r="T1209" s="242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43" t="s">
        <v>166</v>
      </c>
      <c r="AU1209" s="243" t="s">
        <v>81</v>
      </c>
      <c r="AV1209" s="13" t="s">
        <v>79</v>
      </c>
      <c r="AW1209" s="13" t="s">
        <v>33</v>
      </c>
      <c r="AX1209" s="13" t="s">
        <v>72</v>
      </c>
      <c r="AY1209" s="243" t="s">
        <v>154</v>
      </c>
    </row>
    <row r="1210" s="14" customFormat="1">
      <c r="A1210" s="14"/>
      <c r="B1210" s="244"/>
      <c r="C1210" s="245"/>
      <c r="D1210" s="235" t="s">
        <v>166</v>
      </c>
      <c r="E1210" s="246" t="s">
        <v>19</v>
      </c>
      <c r="F1210" s="247" t="s">
        <v>1505</v>
      </c>
      <c r="G1210" s="245"/>
      <c r="H1210" s="248">
        <v>12.5</v>
      </c>
      <c r="I1210" s="249"/>
      <c r="J1210" s="245"/>
      <c r="K1210" s="245"/>
      <c r="L1210" s="250"/>
      <c r="M1210" s="251"/>
      <c r="N1210" s="252"/>
      <c r="O1210" s="252"/>
      <c r="P1210" s="252"/>
      <c r="Q1210" s="252"/>
      <c r="R1210" s="252"/>
      <c r="S1210" s="252"/>
      <c r="T1210" s="253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54" t="s">
        <v>166</v>
      </c>
      <c r="AU1210" s="254" t="s">
        <v>81</v>
      </c>
      <c r="AV1210" s="14" t="s">
        <v>81</v>
      </c>
      <c r="AW1210" s="14" t="s">
        <v>33</v>
      </c>
      <c r="AX1210" s="14" t="s">
        <v>72</v>
      </c>
      <c r="AY1210" s="254" t="s">
        <v>154</v>
      </c>
    </row>
    <row r="1211" s="14" customFormat="1">
      <c r="A1211" s="14"/>
      <c r="B1211" s="244"/>
      <c r="C1211" s="245"/>
      <c r="D1211" s="235" t="s">
        <v>166</v>
      </c>
      <c r="E1211" s="246" t="s">
        <v>19</v>
      </c>
      <c r="F1211" s="247" t="s">
        <v>1506</v>
      </c>
      <c r="G1211" s="245"/>
      <c r="H1211" s="248">
        <v>14.699999999999999</v>
      </c>
      <c r="I1211" s="249"/>
      <c r="J1211" s="245"/>
      <c r="K1211" s="245"/>
      <c r="L1211" s="250"/>
      <c r="M1211" s="251"/>
      <c r="N1211" s="252"/>
      <c r="O1211" s="252"/>
      <c r="P1211" s="252"/>
      <c r="Q1211" s="252"/>
      <c r="R1211" s="252"/>
      <c r="S1211" s="252"/>
      <c r="T1211" s="253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54" t="s">
        <v>166</v>
      </c>
      <c r="AU1211" s="254" t="s">
        <v>81</v>
      </c>
      <c r="AV1211" s="14" t="s">
        <v>81</v>
      </c>
      <c r="AW1211" s="14" t="s">
        <v>33</v>
      </c>
      <c r="AX1211" s="14" t="s">
        <v>72</v>
      </c>
      <c r="AY1211" s="254" t="s">
        <v>154</v>
      </c>
    </row>
    <row r="1212" s="15" customFormat="1">
      <c r="A1212" s="15"/>
      <c r="B1212" s="255"/>
      <c r="C1212" s="256"/>
      <c r="D1212" s="235" t="s">
        <v>166</v>
      </c>
      <c r="E1212" s="257" t="s">
        <v>19</v>
      </c>
      <c r="F1212" s="258" t="s">
        <v>181</v>
      </c>
      <c r="G1212" s="256"/>
      <c r="H1212" s="259">
        <v>139.38999999999999</v>
      </c>
      <c r="I1212" s="260"/>
      <c r="J1212" s="256"/>
      <c r="K1212" s="256"/>
      <c r="L1212" s="261"/>
      <c r="M1212" s="262"/>
      <c r="N1212" s="263"/>
      <c r="O1212" s="263"/>
      <c r="P1212" s="263"/>
      <c r="Q1212" s="263"/>
      <c r="R1212" s="263"/>
      <c r="S1212" s="263"/>
      <c r="T1212" s="264"/>
      <c r="U1212" s="15"/>
      <c r="V1212" s="15"/>
      <c r="W1212" s="15"/>
      <c r="X1212" s="15"/>
      <c r="Y1212" s="15"/>
      <c r="Z1212" s="15"/>
      <c r="AA1212" s="15"/>
      <c r="AB1212" s="15"/>
      <c r="AC1212" s="15"/>
      <c r="AD1212" s="15"/>
      <c r="AE1212" s="15"/>
      <c r="AT1212" s="265" t="s">
        <v>166</v>
      </c>
      <c r="AU1212" s="265" t="s">
        <v>81</v>
      </c>
      <c r="AV1212" s="15" t="s">
        <v>162</v>
      </c>
      <c r="AW1212" s="15" t="s">
        <v>33</v>
      </c>
      <c r="AX1212" s="15" t="s">
        <v>79</v>
      </c>
      <c r="AY1212" s="265" t="s">
        <v>154</v>
      </c>
    </row>
    <row r="1213" s="2" customFormat="1" ht="16.5" customHeight="1">
      <c r="A1213" s="41"/>
      <c r="B1213" s="42"/>
      <c r="C1213" s="277" t="s">
        <v>1507</v>
      </c>
      <c r="D1213" s="277" t="s">
        <v>432</v>
      </c>
      <c r="E1213" s="278" t="s">
        <v>1508</v>
      </c>
      <c r="F1213" s="279" t="s">
        <v>1509</v>
      </c>
      <c r="G1213" s="280" t="s">
        <v>239</v>
      </c>
      <c r="H1213" s="281">
        <v>142.178</v>
      </c>
      <c r="I1213" s="282"/>
      <c r="J1213" s="283">
        <f>ROUND(I1213*H1213,2)</f>
        <v>0</v>
      </c>
      <c r="K1213" s="279" t="s">
        <v>161</v>
      </c>
      <c r="L1213" s="284"/>
      <c r="M1213" s="285" t="s">
        <v>19</v>
      </c>
      <c r="N1213" s="286" t="s">
        <v>43</v>
      </c>
      <c r="O1213" s="87"/>
      <c r="P1213" s="224">
        <f>O1213*H1213</f>
        <v>0</v>
      </c>
      <c r="Q1213" s="224">
        <v>0.00035</v>
      </c>
      <c r="R1213" s="224">
        <f>Q1213*H1213</f>
        <v>0.049762299999999995</v>
      </c>
      <c r="S1213" s="224">
        <v>0</v>
      </c>
      <c r="T1213" s="225">
        <f>S1213*H1213</f>
        <v>0</v>
      </c>
      <c r="U1213" s="41"/>
      <c r="V1213" s="41"/>
      <c r="W1213" s="41"/>
      <c r="X1213" s="41"/>
      <c r="Y1213" s="41"/>
      <c r="Z1213" s="41"/>
      <c r="AA1213" s="41"/>
      <c r="AB1213" s="41"/>
      <c r="AC1213" s="41"/>
      <c r="AD1213" s="41"/>
      <c r="AE1213" s="41"/>
      <c r="AR1213" s="226" t="s">
        <v>451</v>
      </c>
      <c r="AT1213" s="226" t="s">
        <v>432</v>
      </c>
      <c r="AU1213" s="226" t="s">
        <v>81</v>
      </c>
      <c r="AY1213" s="20" t="s">
        <v>154</v>
      </c>
      <c r="BE1213" s="227">
        <f>IF(N1213="základní",J1213,0)</f>
        <v>0</v>
      </c>
      <c r="BF1213" s="227">
        <f>IF(N1213="snížená",J1213,0)</f>
        <v>0</v>
      </c>
      <c r="BG1213" s="227">
        <f>IF(N1213="zákl. přenesená",J1213,0)</f>
        <v>0</v>
      </c>
      <c r="BH1213" s="227">
        <f>IF(N1213="sníž. přenesená",J1213,0)</f>
        <v>0</v>
      </c>
      <c r="BI1213" s="227">
        <f>IF(N1213="nulová",J1213,0)</f>
        <v>0</v>
      </c>
      <c r="BJ1213" s="20" t="s">
        <v>79</v>
      </c>
      <c r="BK1213" s="227">
        <f>ROUND(I1213*H1213,2)</f>
        <v>0</v>
      </c>
      <c r="BL1213" s="20" t="s">
        <v>288</v>
      </c>
      <c r="BM1213" s="226" t="s">
        <v>1510</v>
      </c>
    </row>
    <row r="1214" s="14" customFormat="1">
      <c r="A1214" s="14"/>
      <c r="B1214" s="244"/>
      <c r="C1214" s="245"/>
      <c r="D1214" s="235" t="s">
        <v>166</v>
      </c>
      <c r="E1214" s="245"/>
      <c r="F1214" s="247" t="s">
        <v>1511</v>
      </c>
      <c r="G1214" s="245"/>
      <c r="H1214" s="248">
        <v>142.178</v>
      </c>
      <c r="I1214" s="249"/>
      <c r="J1214" s="245"/>
      <c r="K1214" s="245"/>
      <c r="L1214" s="250"/>
      <c r="M1214" s="251"/>
      <c r="N1214" s="252"/>
      <c r="O1214" s="252"/>
      <c r="P1214" s="252"/>
      <c r="Q1214" s="252"/>
      <c r="R1214" s="252"/>
      <c r="S1214" s="252"/>
      <c r="T1214" s="253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4" t="s">
        <v>166</v>
      </c>
      <c r="AU1214" s="254" t="s">
        <v>81</v>
      </c>
      <c r="AV1214" s="14" t="s">
        <v>81</v>
      </c>
      <c r="AW1214" s="14" t="s">
        <v>4</v>
      </c>
      <c r="AX1214" s="14" t="s">
        <v>79</v>
      </c>
      <c r="AY1214" s="254" t="s">
        <v>154</v>
      </c>
    </row>
    <row r="1215" s="2" customFormat="1" ht="16.5" customHeight="1">
      <c r="A1215" s="41"/>
      <c r="B1215" s="42"/>
      <c r="C1215" s="215" t="s">
        <v>1512</v>
      </c>
      <c r="D1215" s="215" t="s">
        <v>157</v>
      </c>
      <c r="E1215" s="216" t="s">
        <v>1513</v>
      </c>
      <c r="F1215" s="217" t="s">
        <v>1514</v>
      </c>
      <c r="G1215" s="218" t="s">
        <v>160</v>
      </c>
      <c r="H1215" s="219">
        <v>165</v>
      </c>
      <c r="I1215" s="220"/>
      <c r="J1215" s="221">
        <f>ROUND(I1215*H1215,2)</f>
        <v>0</v>
      </c>
      <c r="K1215" s="217" t="s">
        <v>161</v>
      </c>
      <c r="L1215" s="47"/>
      <c r="M1215" s="222" t="s">
        <v>19</v>
      </c>
      <c r="N1215" s="223" t="s">
        <v>43</v>
      </c>
      <c r="O1215" s="87"/>
      <c r="P1215" s="224">
        <f>O1215*H1215</f>
        <v>0</v>
      </c>
      <c r="Q1215" s="224">
        <v>0</v>
      </c>
      <c r="R1215" s="224">
        <f>Q1215*H1215</f>
        <v>0</v>
      </c>
      <c r="S1215" s="224">
        <v>0</v>
      </c>
      <c r="T1215" s="225">
        <f>S1215*H1215</f>
        <v>0</v>
      </c>
      <c r="U1215" s="41"/>
      <c r="V1215" s="41"/>
      <c r="W1215" s="41"/>
      <c r="X1215" s="41"/>
      <c r="Y1215" s="41"/>
      <c r="Z1215" s="41"/>
      <c r="AA1215" s="41"/>
      <c r="AB1215" s="41"/>
      <c r="AC1215" s="41"/>
      <c r="AD1215" s="41"/>
      <c r="AE1215" s="41"/>
      <c r="AR1215" s="226" t="s">
        <v>288</v>
      </c>
      <c r="AT1215" s="226" t="s">
        <v>157</v>
      </c>
      <c r="AU1215" s="226" t="s">
        <v>81</v>
      </c>
      <c r="AY1215" s="20" t="s">
        <v>154</v>
      </c>
      <c r="BE1215" s="227">
        <f>IF(N1215="základní",J1215,0)</f>
        <v>0</v>
      </c>
      <c r="BF1215" s="227">
        <f>IF(N1215="snížená",J1215,0)</f>
        <v>0</v>
      </c>
      <c r="BG1215" s="227">
        <f>IF(N1215="zákl. přenesená",J1215,0)</f>
        <v>0</v>
      </c>
      <c r="BH1215" s="227">
        <f>IF(N1215="sníž. přenesená",J1215,0)</f>
        <v>0</v>
      </c>
      <c r="BI1215" s="227">
        <f>IF(N1215="nulová",J1215,0)</f>
        <v>0</v>
      </c>
      <c r="BJ1215" s="20" t="s">
        <v>79</v>
      </c>
      <c r="BK1215" s="227">
        <f>ROUND(I1215*H1215,2)</f>
        <v>0</v>
      </c>
      <c r="BL1215" s="20" t="s">
        <v>288</v>
      </c>
      <c r="BM1215" s="226" t="s">
        <v>1515</v>
      </c>
    </row>
    <row r="1216" s="2" customFormat="1">
      <c r="A1216" s="41"/>
      <c r="B1216" s="42"/>
      <c r="C1216" s="43"/>
      <c r="D1216" s="228" t="s">
        <v>164</v>
      </c>
      <c r="E1216" s="43"/>
      <c r="F1216" s="229" t="s">
        <v>1516</v>
      </c>
      <c r="G1216" s="43"/>
      <c r="H1216" s="43"/>
      <c r="I1216" s="230"/>
      <c r="J1216" s="43"/>
      <c r="K1216" s="43"/>
      <c r="L1216" s="47"/>
      <c r="M1216" s="231"/>
      <c r="N1216" s="232"/>
      <c r="O1216" s="87"/>
      <c r="P1216" s="87"/>
      <c r="Q1216" s="87"/>
      <c r="R1216" s="87"/>
      <c r="S1216" s="87"/>
      <c r="T1216" s="88"/>
      <c r="U1216" s="41"/>
      <c r="V1216" s="41"/>
      <c r="W1216" s="41"/>
      <c r="X1216" s="41"/>
      <c r="Y1216" s="41"/>
      <c r="Z1216" s="41"/>
      <c r="AA1216" s="41"/>
      <c r="AB1216" s="41"/>
      <c r="AC1216" s="41"/>
      <c r="AD1216" s="41"/>
      <c r="AE1216" s="41"/>
      <c r="AT1216" s="20" t="s">
        <v>164</v>
      </c>
      <c r="AU1216" s="20" t="s">
        <v>81</v>
      </c>
    </row>
    <row r="1217" s="13" customFormat="1">
      <c r="A1217" s="13"/>
      <c r="B1217" s="233"/>
      <c r="C1217" s="234"/>
      <c r="D1217" s="235" t="s">
        <v>166</v>
      </c>
      <c r="E1217" s="236" t="s">
        <v>19</v>
      </c>
      <c r="F1217" s="237" t="s">
        <v>1517</v>
      </c>
      <c r="G1217" s="234"/>
      <c r="H1217" s="236" t="s">
        <v>19</v>
      </c>
      <c r="I1217" s="238"/>
      <c r="J1217" s="234"/>
      <c r="K1217" s="234"/>
      <c r="L1217" s="239"/>
      <c r="M1217" s="240"/>
      <c r="N1217" s="241"/>
      <c r="O1217" s="241"/>
      <c r="P1217" s="241"/>
      <c r="Q1217" s="241"/>
      <c r="R1217" s="241"/>
      <c r="S1217" s="241"/>
      <c r="T1217" s="242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43" t="s">
        <v>166</v>
      </c>
      <c r="AU1217" s="243" t="s">
        <v>81</v>
      </c>
      <c r="AV1217" s="13" t="s">
        <v>79</v>
      </c>
      <c r="AW1217" s="13" t="s">
        <v>33</v>
      </c>
      <c r="AX1217" s="13" t="s">
        <v>72</v>
      </c>
      <c r="AY1217" s="243" t="s">
        <v>154</v>
      </c>
    </row>
    <row r="1218" s="14" customFormat="1">
      <c r="A1218" s="14"/>
      <c r="B1218" s="244"/>
      <c r="C1218" s="245"/>
      <c r="D1218" s="235" t="s">
        <v>166</v>
      </c>
      <c r="E1218" s="246" t="s">
        <v>19</v>
      </c>
      <c r="F1218" s="247" t="s">
        <v>1293</v>
      </c>
      <c r="G1218" s="245"/>
      <c r="H1218" s="248">
        <v>165</v>
      </c>
      <c r="I1218" s="249"/>
      <c r="J1218" s="245"/>
      <c r="K1218" s="245"/>
      <c r="L1218" s="250"/>
      <c r="M1218" s="251"/>
      <c r="N1218" s="252"/>
      <c r="O1218" s="252"/>
      <c r="P1218" s="252"/>
      <c r="Q1218" s="252"/>
      <c r="R1218" s="252"/>
      <c r="S1218" s="252"/>
      <c r="T1218" s="253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54" t="s">
        <v>166</v>
      </c>
      <c r="AU1218" s="254" t="s">
        <v>81</v>
      </c>
      <c r="AV1218" s="14" t="s">
        <v>81</v>
      </c>
      <c r="AW1218" s="14" t="s">
        <v>33</v>
      </c>
      <c r="AX1218" s="14" t="s">
        <v>79</v>
      </c>
      <c r="AY1218" s="254" t="s">
        <v>154</v>
      </c>
    </row>
    <row r="1219" s="2" customFormat="1" ht="24.15" customHeight="1">
      <c r="A1219" s="41"/>
      <c r="B1219" s="42"/>
      <c r="C1219" s="215" t="s">
        <v>1127</v>
      </c>
      <c r="D1219" s="215" t="s">
        <v>157</v>
      </c>
      <c r="E1219" s="216" t="s">
        <v>1518</v>
      </c>
      <c r="F1219" s="217" t="s">
        <v>1519</v>
      </c>
      <c r="G1219" s="218" t="s">
        <v>941</v>
      </c>
      <c r="H1219" s="288"/>
      <c r="I1219" s="220"/>
      <c r="J1219" s="221">
        <f>ROUND(I1219*H1219,2)</f>
        <v>0</v>
      </c>
      <c r="K1219" s="217" t="s">
        <v>161</v>
      </c>
      <c r="L1219" s="47"/>
      <c r="M1219" s="222" t="s">
        <v>19</v>
      </c>
      <c r="N1219" s="223" t="s">
        <v>43</v>
      </c>
      <c r="O1219" s="87"/>
      <c r="P1219" s="224">
        <f>O1219*H1219</f>
        <v>0</v>
      </c>
      <c r="Q1219" s="224">
        <v>0</v>
      </c>
      <c r="R1219" s="224">
        <f>Q1219*H1219</f>
        <v>0</v>
      </c>
      <c r="S1219" s="224">
        <v>0</v>
      </c>
      <c r="T1219" s="225">
        <f>S1219*H1219</f>
        <v>0</v>
      </c>
      <c r="U1219" s="41"/>
      <c r="V1219" s="41"/>
      <c r="W1219" s="41"/>
      <c r="X1219" s="41"/>
      <c r="Y1219" s="41"/>
      <c r="Z1219" s="41"/>
      <c r="AA1219" s="41"/>
      <c r="AB1219" s="41"/>
      <c r="AC1219" s="41"/>
      <c r="AD1219" s="41"/>
      <c r="AE1219" s="41"/>
      <c r="AR1219" s="226" t="s">
        <v>288</v>
      </c>
      <c r="AT1219" s="226" t="s">
        <v>157</v>
      </c>
      <c r="AU1219" s="226" t="s">
        <v>81</v>
      </c>
      <c r="AY1219" s="20" t="s">
        <v>154</v>
      </c>
      <c r="BE1219" s="227">
        <f>IF(N1219="základní",J1219,0)</f>
        <v>0</v>
      </c>
      <c r="BF1219" s="227">
        <f>IF(N1219="snížená",J1219,0)</f>
        <v>0</v>
      </c>
      <c r="BG1219" s="227">
        <f>IF(N1219="zákl. přenesená",J1219,0)</f>
        <v>0</v>
      </c>
      <c r="BH1219" s="227">
        <f>IF(N1219="sníž. přenesená",J1219,0)</f>
        <v>0</v>
      </c>
      <c r="BI1219" s="227">
        <f>IF(N1219="nulová",J1219,0)</f>
        <v>0</v>
      </c>
      <c r="BJ1219" s="20" t="s">
        <v>79</v>
      </c>
      <c r="BK1219" s="227">
        <f>ROUND(I1219*H1219,2)</f>
        <v>0</v>
      </c>
      <c r="BL1219" s="20" t="s">
        <v>288</v>
      </c>
      <c r="BM1219" s="226" t="s">
        <v>1520</v>
      </c>
    </row>
    <row r="1220" s="2" customFormat="1">
      <c r="A1220" s="41"/>
      <c r="B1220" s="42"/>
      <c r="C1220" s="43"/>
      <c r="D1220" s="228" t="s">
        <v>164</v>
      </c>
      <c r="E1220" s="43"/>
      <c r="F1220" s="229" t="s">
        <v>1521</v>
      </c>
      <c r="G1220" s="43"/>
      <c r="H1220" s="43"/>
      <c r="I1220" s="230"/>
      <c r="J1220" s="43"/>
      <c r="K1220" s="43"/>
      <c r="L1220" s="47"/>
      <c r="M1220" s="231"/>
      <c r="N1220" s="232"/>
      <c r="O1220" s="87"/>
      <c r="P1220" s="87"/>
      <c r="Q1220" s="87"/>
      <c r="R1220" s="87"/>
      <c r="S1220" s="87"/>
      <c r="T1220" s="88"/>
      <c r="U1220" s="41"/>
      <c r="V1220" s="41"/>
      <c r="W1220" s="41"/>
      <c r="X1220" s="41"/>
      <c r="Y1220" s="41"/>
      <c r="Z1220" s="41"/>
      <c r="AA1220" s="41"/>
      <c r="AB1220" s="41"/>
      <c r="AC1220" s="41"/>
      <c r="AD1220" s="41"/>
      <c r="AE1220" s="41"/>
      <c r="AT1220" s="20" t="s">
        <v>164</v>
      </c>
      <c r="AU1220" s="20" t="s">
        <v>81</v>
      </c>
    </row>
    <row r="1221" s="12" customFormat="1" ht="22.8" customHeight="1">
      <c r="A1221" s="12"/>
      <c r="B1221" s="199"/>
      <c r="C1221" s="200"/>
      <c r="D1221" s="201" t="s">
        <v>71</v>
      </c>
      <c r="E1221" s="213" t="s">
        <v>1522</v>
      </c>
      <c r="F1221" s="213" t="s">
        <v>1523</v>
      </c>
      <c r="G1221" s="200"/>
      <c r="H1221" s="200"/>
      <c r="I1221" s="203"/>
      <c r="J1221" s="214">
        <f>BK1221</f>
        <v>0</v>
      </c>
      <c r="K1221" s="200"/>
      <c r="L1221" s="205"/>
      <c r="M1221" s="206"/>
      <c r="N1221" s="207"/>
      <c r="O1221" s="207"/>
      <c r="P1221" s="208">
        <f>SUM(P1222:P1256)</f>
        <v>0</v>
      </c>
      <c r="Q1221" s="207"/>
      <c r="R1221" s="208">
        <f>SUM(R1222:R1256)</f>
        <v>2.1076243999999997</v>
      </c>
      <c r="S1221" s="207"/>
      <c r="T1221" s="209">
        <f>SUM(T1222:T1256)</f>
        <v>0</v>
      </c>
      <c r="U1221" s="12"/>
      <c r="V1221" s="12"/>
      <c r="W1221" s="12"/>
      <c r="X1221" s="12"/>
      <c r="Y1221" s="12"/>
      <c r="Z1221" s="12"/>
      <c r="AA1221" s="12"/>
      <c r="AB1221" s="12"/>
      <c r="AC1221" s="12"/>
      <c r="AD1221" s="12"/>
      <c r="AE1221" s="12"/>
      <c r="AR1221" s="210" t="s">
        <v>81</v>
      </c>
      <c r="AT1221" s="211" t="s">
        <v>71</v>
      </c>
      <c r="AU1221" s="211" t="s">
        <v>79</v>
      </c>
      <c r="AY1221" s="210" t="s">
        <v>154</v>
      </c>
      <c r="BK1221" s="212">
        <f>SUM(BK1222:BK1256)</f>
        <v>0</v>
      </c>
    </row>
    <row r="1222" s="2" customFormat="1" ht="16.5" customHeight="1">
      <c r="A1222" s="41"/>
      <c r="B1222" s="42"/>
      <c r="C1222" s="215" t="s">
        <v>1524</v>
      </c>
      <c r="D1222" s="215" t="s">
        <v>157</v>
      </c>
      <c r="E1222" s="216" t="s">
        <v>1525</v>
      </c>
      <c r="F1222" s="217" t="s">
        <v>1526</v>
      </c>
      <c r="G1222" s="218" t="s">
        <v>160</v>
      </c>
      <c r="H1222" s="219">
        <v>116.26000000000001</v>
      </c>
      <c r="I1222" s="220"/>
      <c r="J1222" s="221">
        <f>ROUND(I1222*H1222,2)</f>
        <v>0</v>
      </c>
      <c r="K1222" s="217" t="s">
        <v>161</v>
      </c>
      <c r="L1222" s="47"/>
      <c r="M1222" s="222" t="s">
        <v>19</v>
      </c>
      <c r="N1222" s="223" t="s">
        <v>43</v>
      </c>
      <c r="O1222" s="87"/>
      <c r="P1222" s="224">
        <f>O1222*H1222</f>
        <v>0</v>
      </c>
      <c r="Q1222" s="224">
        <v>0.00029999999999999997</v>
      </c>
      <c r="R1222" s="224">
        <f>Q1222*H1222</f>
        <v>0.034877999999999999</v>
      </c>
      <c r="S1222" s="224">
        <v>0</v>
      </c>
      <c r="T1222" s="225">
        <f>S1222*H1222</f>
        <v>0</v>
      </c>
      <c r="U1222" s="41"/>
      <c r="V1222" s="41"/>
      <c r="W1222" s="41"/>
      <c r="X1222" s="41"/>
      <c r="Y1222" s="41"/>
      <c r="Z1222" s="41"/>
      <c r="AA1222" s="41"/>
      <c r="AB1222" s="41"/>
      <c r="AC1222" s="41"/>
      <c r="AD1222" s="41"/>
      <c r="AE1222" s="41"/>
      <c r="AR1222" s="226" t="s">
        <v>288</v>
      </c>
      <c r="AT1222" s="226" t="s">
        <v>157</v>
      </c>
      <c r="AU1222" s="226" t="s">
        <v>81</v>
      </c>
      <c r="AY1222" s="20" t="s">
        <v>154</v>
      </c>
      <c r="BE1222" s="227">
        <f>IF(N1222="základní",J1222,0)</f>
        <v>0</v>
      </c>
      <c r="BF1222" s="227">
        <f>IF(N1222="snížená",J1222,0)</f>
        <v>0</v>
      </c>
      <c r="BG1222" s="227">
        <f>IF(N1222="zákl. přenesená",J1222,0)</f>
        <v>0</v>
      </c>
      <c r="BH1222" s="227">
        <f>IF(N1222="sníž. přenesená",J1222,0)</f>
        <v>0</v>
      </c>
      <c r="BI1222" s="227">
        <f>IF(N1222="nulová",J1222,0)</f>
        <v>0</v>
      </c>
      <c r="BJ1222" s="20" t="s">
        <v>79</v>
      </c>
      <c r="BK1222" s="227">
        <f>ROUND(I1222*H1222,2)</f>
        <v>0</v>
      </c>
      <c r="BL1222" s="20" t="s">
        <v>288</v>
      </c>
      <c r="BM1222" s="226" t="s">
        <v>1527</v>
      </c>
    </row>
    <row r="1223" s="2" customFormat="1">
      <c r="A1223" s="41"/>
      <c r="B1223" s="42"/>
      <c r="C1223" s="43"/>
      <c r="D1223" s="228" t="s">
        <v>164</v>
      </c>
      <c r="E1223" s="43"/>
      <c r="F1223" s="229" t="s">
        <v>1528</v>
      </c>
      <c r="G1223" s="43"/>
      <c r="H1223" s="43"/>
      <c r="I1223" s="230"/>
      <c r="J1223" s="43"/>
      <c r="K1223" s="43"/>
      <c r="L1223" s="47"/>
      <c r="M1223" s="231"/>
      <c r="N1223" s="232"/>
      <c r="O1223" s="87"/>
      <c r="P1223" s="87"/>
      <c r="Q1223" s="87"/>
      <c r="R1223" s="87"/>
      <c r="S1223" s="87"/>
      <c r="T1223" s="88"/>
      <c r="U1223" s="41"/>
      <c r="V1223" s="41"/>
      <c r="W1223" s="41"/>
      <c r="X1223" s="41"/>
      <c r="Y1223" s="41"/>
      <c r="Z1223" s="41"/>
      <c r="AA1223" s="41"/>
      <c r="AB1223" s="41"/>
      <c r="AC1223" s="41"/>
      <c r="AD1223" s="41"/>
      <c r="AE1223" s="41"/>
      <c r="AT1223" s="20" t="s">
        <v>164</v>
      </c>
      <c r="AU1223" s="20" t="s">
        <v>81</v>
      </c>
    </row>
    <row r="1224" s="13" customFormat="1">
      <c r="A1224" s="13"/>
      <c r="B1224" s="233"/>
      <c r="C1224" s="234"/>
      <c r="D1224" s="235" t="s">
        <v>166</v>
      </c>
      <c r="E1224" s="236" t="s">
        <v>19</v>
      </c>
      <c r="F1224" s="237" t="s">
        <v>194</v>
      </c>
      <c r="G1224" s="234"/>
      <c r="H1224" s="236" t="s">
        <v>19</v>
      </c>
      <c r="I1224" s="238"/>
      <c r="J1224" s="234"/>
      <c r="K1224" s="234"/>
      <c r="L1224" s="239"/>
      <c r="M1224" s="240"/>
      <c r="N1224" s="241"/>
      <c r="O1224" s="241"/>
      <c r="P1224" s="241"/>
      <c r="Q1224" s="241"/>
      <c r="R1224" s="241"/>
      <c r="S1224" s="241"/>
      <c r="T1224" s="242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43" t="s">
        <v>166</v>
      </c>
      <c r="AU1224" s="243" t="s">
        <v>81</v>
      </c>
      <c r="AV1224" s="13" t="s">
        <v>79</v>
      </c>
      <c r="AW1224" s="13" t="s">
        <v>33</v>
      </c>
      <c r="AX1224" s="13" t="s">
        <v>72</v>
      </c>
      <c r="AY1224" s="243" t="s">
        <v>154</v>
      </c>
    </row>
    <row r="1225" s="14" customFormat="1">
      <c r="A1225" s="14"/>
      <c r="B1225" s="244"/>
      <c r="C1225" s="245"/>
      <c r="D1225" s="235" t="s">
        <v>166</v>
      </c>
      <c r="E1225" s="246" t="s">
        <v>19</v>
      </c>
      <c r="F1225" s="247" t="s">
        <v>1529</v>
      </c>
      <c r="G1225" s="245"/>
      <c r="H1225" s="248">
        <v>81.420000000000002</v>
      </c>
      <c r="I1225" s="249"/>
      <c r="J1225" s="245"/>
      <c r="K1225" s="245"/>
      <c r="L1225" s="250"/>
      <c r="M1225" s="251"/>
      <c r="N1225" s="252"/>
      <c r="O1225" s="252"/>
      <c r="P1225" s="252"/>
      <c r="Q1225" s="252"/>
      <c r="R1225" s="252"/>
      <c r="S1225" s="252"/>
      <c r="T1225" s="253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54" t="s">
        <v>166</v>
      </c>
      <c r="AU1225" s="254" t="s">
        <v>81</v>
      </c>
      <c r="AV1225" s="14" t="s">
        <v>81</v>
      </c>
      <c r="AW1225" s="14" t="s">
        <v>33</v>
      </c>
      <c r="AX1225" s="14" t="s">
        <v>72</v>
      </c>
      <c r="AY1225" s="254" t="s">
        <v>154</v>
      </c>
    </row>
    <row r="1226" s="14" customFormat="1">
      <c r="A1226" s="14"/>
      <c r="B1226" s="244"/>
      <c r="C1226" s="245"/>
      <c r="D1226" s="235" t="s">
        <v>166</v>
      </c>
      <c r="E1226" s="246" t="s">
        <v>19</v>
      </c>
      <c r="F1226" s="247" t="s">
        <v>317</v>
      </c>
      <c r="G1226" s="245"/>
      <c r="H1226" s="248">
        <v>-11.199999999999999</v>
      </c>
      <c r="I1226" s="249"/>
      <c r="J1226" s="245"/>
      <c r="K1226" s="245"/>
      <c r="L1226" s="250"/>
      <c r="M1226" s="251"/>
      <c r="N1226" s="252"/>
      <c r="O1226" s="252"/>
      <c r="P1226" s="252"/>
      <c r="Q1226" s="252"/>
      <c r="R1226" s="252"/>
      <c r="S1226" s="252"/>
      <c r="T1226" s="253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54" t="s">
        <v>166</v>
      </c>
      <c r="AU1226" s="254" t="s">
        <v>81</v>
      </c>
      <c r="AV1226" s="14" t="s">
        <v>81</v>
      </c>
      <c r="AW1226" s="14" t="s">
        <v>33</v>
      </c>
      <c r="AX1226" s="14" t="s">
        <v>72</v>
      </c>
      <c r="AY1226" s="254" t="s">
        <v>154</v>
      </c>
    </row>
    <row r="1227" s="14" customFormat="1">
      <c r="A1227" s="14"/>
      <c r="B1227" s="244"/>
      <c r="C1227" s="245"/>
      <c r="D1227" s="235" t="s">
        <v>166</v>
      </c>
      <c r="E1227" s="246" t="s">
        <v>19</v>
      </c>
      <c r="F1227" s="247" t="s">
        <v>375</v>
      </c>
      <c r="G1227" s="245"/>
      <c r="H1227" s="248">
        <v>1.6000000000000001</v>
      </c>
      <c r="I1227" s="249"/>
      <c r="J1227" s="245"/>
      <c r="K1227" s="245"/>
      <c r="L1227" s="250"/>
      <c r="M1227" s="251"/>
      <c r="N1227" s="252"/>
      <c r="O1227" s="252"/>
      <c r="P1227" s="252"/>
      <c r="Q1227" s="252"/>
      <c r="R1227" s="252"/>
      <c r="S1227" s="252"/>
      <c r="T1227" s="253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54" t="s">
        <v>166</v>
      </c>
      <c r="AU1227" s="254" t="s">
        <v>81</v>
      </c>
      <c r="AV1227" s="14" t="s">
        <v>81</v>
      </c>
      <c r="AW1227" s="14" t="s">
        <v>33</v>
      </c>
      <c r="AX1227" s="14" t="s">
        <v>72</v>
      </c>
      <c r="AY1227" s="254" t="s">
        <v>154</v>
      </c>
    </row>
    <row r="1228" s="13" customFormat="1">
      <c r="A1228" s="13"/>
      <c r="B1228" s="233"/>
      <c r="C1228" s="234"/>
      <c r="D1228" s="235" t="s">
        <v>166</v>
      </c>
      <c r="E1228" s="236" t="s">
        <v>19</v>
      </c>
      <c r="F1228" s="237" t="s">
        <v>1530</v>
      </c>
      <c r="G1228" s="234"/>
      <c r="H1228" s="236" t="s">
        <v>19</v>
      </c>
      <c r="I1228" s="238"/>
      <c r="J1228" s="234"/>
      <c r="K1228" s="234"/>
      <c r="L1228" s="239"/>
      <c r="M1228" s="240"/>
      <c r="N1228" s="241"/>
      <c r="O1228" s="241"/>
      <c r="P1228" s="241"/>
      <c r="Q1228" s="241"/>
      <c r="R1228" s="241"/>
      <c r="S1228" s="241"/>
      <c r="T1228" s="242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43" t="s">
        <v>166</v>
      </c>
      <c r="AU1228" s="243" t="s">
        <v>81</v>
      </c>
      <c r="AV1228" s="13" t="s">
        <v>79</v>
      </c>
      <c r="AW1228" s="13" t="s">
        <v>33</v>
      </c>
      <c r="AX1228" s="13" t="s">
        <v>72</v>
      </c>
      <c r="AY1228" s="243" t="s">
        <v>154</v>
      </c>
    </row>
    <row r="1229" s="14" customFormat="1">
      <c r="A1229" s="14"/>
      <c r="B1229" s="244"/>
      <c r="C1229" s="245"/>
      <c r="D1229" s="235" t="s">
        <v>166</v>
      </c>
      <c r="E1229" s="246" t="s">
        <v>19</v>
      </c>
      <c r="F1229" s="247" t="s">
        <v>1531</v>
      </c>
      <c r="G1229" s="245"/>
      <c r="H1229" s="248">
        <v>44.340000000000003</v>
      </c>
      <c r="I1229" s="249"/>
      <c r="J1229" s="245"/>
      <c r="K1229" s="245"/>
      <c r="L1229" s="250"/>
      <c r="M1229" s="251"/>
      <c r="N1229" s="252"/>
      <c r="O1229" s="252"/>
      <c r="P1229" s="252"/>
      <c r="Q1229" s="252"/>
      <c r="R1229" s="252"/>
      <c r="S1229" s="252"/>
      <c r="T1229" s="253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54" t="s">
        <v>166</v>
      </c>
      <c r="AU1229" s="254" t="s">
        <v>81</v>
      </c>
      <c r="AV1229" s="14" t="s">
        <v>81</v>
      </c>
      <c r="AW1229" s="14" t="s">
        <v>33</v>
      </c>
      <c r="AX1229" s="14" t="s">
        <v>72</v>
      </c>
      <c r="AY1229" s="254" t="s">
        <v>154</v>
      </c>
    </row>
    <row r="1230" s="14" customFormat="1">
      <c r="A1230" s="14"/>
      <c r="B1230" s="244"/>
      <c r="C1230" s="245"/>
      <c r="D1230" s="235" t="s">
        <v>166</v>
      </c>
      <c r="E1230" s="246" t="s">
        <v>19</v>
      </c>
      <c r="F1230" s="247" t="s">
        <v>227</v>
      </c>
      <c r="G1230" s="245"/>
      <c r="H1230" s="248">
        <v>-4.2000000000000002</v>
      </c>
      <c r="I1230" s="249"/>
      <c r="J1230" s="245"/>
      <c r="K1230" s="245"/>
      <c r="L1230" s="250"/>
      <c r="M1230" s="251"/>
      <c r="N1230" s="252"/>
      <c r="O1230" s="252"/>
      <c r="P1230" s="252"/>
      <c r="Q1230" s="252"/>
      <c r="R1230" s="252"/>
      <c r="S1230" s="252"/>
      <c r="T1230" s="253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54" t="s">
        <v>166</v>
      </c>
      <c r="AU1230" s="254" t="s">
        <v>81</v>
      </c>
      <c r="AV1230" s="14" t="s">
        <v>81</v>
      </c>
      <c r="AW1230" s="14" t="s">
        <v>33</v>
      </c>
      <c r="AX1230" s="14" t="s">
        <v>72</v>
      </c>
      <c r="AY1230" s="254" t="s">
        <v>154</v>
      </c>
    </row>
    <row r="1231" s="13" customFormat="1">
      <c r="A1231" s="13"/>
      <c r="B1231" s="233"/>
      <c r="C1231" s="234"/>
      <c r="D1231" s="235" t="s">
        <v>166</v>
      </c>
      <c r="E1231" s="236" t="s">
        <v>19</v>
      </c>
      <c r="F1231" s="237" t="s">
        <v>1532</v>
      </c>
      <c r="G1231" s="234"/>
      <c r="H1231" s="236" t="s">
        <v>19</v>
      </c>
      <c r="I1231" s="238"/>
      <c r="J1231" s="234"/>
      <c r="K1231" s="234"/>
      <c r="L1231" s="239"/>
      <c r="M1231" s="240"/>
      <c r="N1231" s="241"/>
      <c r="O1231" s="241"/>
      <c r="P1231" s="241"/>
      <c r="Q1231" s="241"/>
      <c r="R1231" s="241"/>
      <c r="S1231" s="241"/>
      <c r="T1231" s="242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43" t="s">
        <v>166</v>
      </c>
      <c r="AU1231" s="243" t="s">
        <v>81</v>
      </c>
      <c r="AV1231" s="13" t="s">
        <v>79</v>
      </c>
      <c r="AW1231" s="13" t="s">
        <v>33</v>
      </c>
      <c r="AX1231" s="13" t="s">
        <v>72</v>
      </c>
      <c r="AY1231" s="243" t="s">
        <v>154</v>
      </c>
    </row>
    <row r="1232" s="14" customFormat="1">
      <c r="A1232" s="14"/>
      <c r="B1232" s="244"/>
      <c r="C1232" s="245"/>
      <c r="D1232" s="235" t="s">
        <v>166</v>
      </c>
      <c r="E1232" s="246" t="s">
        <v>19</v>
      </c>
      <c r="F1232" s="247" t="s">
        <v>1533</v>
      </c>
      <c r="G1232" s="245"/>
      <c r="H1232" s="248">
        <v>4.2999999999999998</v>
      </c>
      <c r="I1232" s="249"/>
      <c r="J1232" s="245"/>
      <c r="K1232" s="245"/>
      <c r="L1232" s="250"/>
      <c r="M1232" s="251"/>
      <c r="N1232" s="252"/>
      <c r="O1232" s="252"/>
      <c r="P1232" s="252"/>
      <c r="Q1232" s="252"/>
      <c r="R1232" s="252"/>
      <c r="S1232" s="252"/>
      <c r="T1232" s="253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54" t="s">
        <v>166</v>
      </c>
      <c r="AU1232" s="254" t="s">
        <v>81</v>
      </c>
      <c r="AV1232" s="14" t="s">
        <v>81</v>
      </c>
      <c r="AW1232" s="14" t="s">
        <v>33</v>
      </c>
      <c r="AX1232" s="14" t="s">
        <v>72</v>
      </c>
      <c r="AY1232" s="254" t="s">
        <v>154</v>
      </c>
    </row>
    <row r="1233" s="15" customFormat="1">
      <c r="A1233" s="15"/>
      <c r="B1233" s="255"/>
      <c r="C1233" s="256"/>
      <c r="D1233" s="235" t="s">
        <v>166</v>
      </c>
      <c r="E1233" s="257" t="s">
        <v>19</v>
      </c>
      <c r="F1233" s="258" t="s">
        <v>181</v>
      </c>
      <c r="G1233" s="256"/>
      <c r="H1233" s="259">
        <v>116.26000000000001</v>
      </c>
      <c r="I1233" s="260"/>
      <c r="J1233" s="256"/>
      <c r="K1233" s="256"/>
      <c r="L1233" s="261"/>
      <c r="M1233" s="262"/>
      <c r="N1233" s="263"/>
      <c r="O1233" s="263"/>
      <c r="P1233" s="263"/>
      <c r="Q1233" s="263"/>
      <c r="R1233" s="263"/>
      <c r="S1233" s="263"/>
      <c r="T1233" s="264"/>
      <c r="U1233" s="15"/>
      <c r="V1233" s="15"/>
      <c r="W1233" s="15"/>
      <c r="X1233" s="15"/>
      <c r="Y1233" s="15"/>
      <c r="Z1233" s="15"/>
      <c r="AA1233" s="15"/>
      <c r="AB1233" s="15"/>
      <c r="AC1233" s="15"/>
      <c r="AD1233" s="15"/>
      <c r="AE1233" s="15"/>
      <c r="AT1233" s="265" t="s">
        <v>166</v>
      </c>
      <c r="AU1233" s="265" t="s">
        <v>81</v>
      </c>
      <c r="AV1233" s="15" t="s">
        <v>162</v>
      </c>
      <c r="AW1233" s="15" t="s">
        <v>33</v>
      </c>
      <c r="AX1233" s="15" t="s">
        <v>79</v>
      </c>
      <c r="AY1233" s="265" t="s">
        <v>154</v>
      </c>
    </row>
    <row r="1234" s="2" customFormat="1" ht="21.75" customHeight="1">
      <c r="A1234" s="41"/>
      <c r="B1234" s="42"/>
      <c r="C1234" s="215" t="s">
        <v>1534</v>
      </c>
      <c r="D1234" s="215" t="s">
        <v>157</v>
      </c>
      <c r="E1234" s="216" t="s">
        <v>1535</v>
      </c>
      <c r="F1234" s="217" t="s">
        <v>1536</v>
      </c>
      <c r="G1234" s="218" t="s">
        <v>160</v>
      </c>
      <c r="H1234" s="219">
        <v>117</v>
      </c>
      <c r="I1234" s="220"/>
      <c r="J1234" s="221">
        <f>ROUND(I1234*H1234,2)</f>
        <v>0</v>
      </c>
      <c r="K1234" s="217" t="s">
        <v>161</v>
      </c>
      <c r="L1234" s="47"/>
      <c r="M1234" s="222" t="s">
        <v>19</v>
      </c>
      <c r="N1234" s="223" t="s">
        <v>43</v>
      </c>
      <c r="O1234" s="87"/>
      <c r="P1234" s="224">
        <f>O1234*H1234</f>
        <v>0</v>
      </c>
      <c r="Q1234" s="224">
        <v>0.0053800000000000002</v>
      </c>
      <c r="R1234" s="224">
        <f>Q1234*H1234</f>
        <v>0.62946000000000002</v>
      </c>
      <c r="S1234" s="224">
        <v>0</v>
      </c>
      <c r="T1234" s="225">
        <f>S1234*H1234</f>
        <v>0</v>
      </c>
      <c r="U1234" s="41"/>
      <c r="V1234" s="41"/>
      <c r="W1234" s="41"/>
      <c r="X1234" s="41"/>
      <c r="Y1234" s="41"/>
      <c r="Z1234" s="41"/>
      <c r="AA1234" s="41"/>
      <c r="AB1234" s="41"/>
      <c r="AC1234" s="41"/>
      <c r="AD1234" s="41"/>
      <c r="AE1234" s="41"/>
      <c r="AR1234" s="226" t="s">
        <v>288</v>
      </c>
      <c r="AT1234" s="226" t="s">
        <v>157</v>
      </c>
      <c r="AU1234" s="226" t="s">
        <v>81</v>
      </c>
      <c r="AY1234" s="20" t="s">
        <v>154</v>
      </c>
      <c r="BE1234" s="227">
        <f>IF(N1234="základní",J1234,0)</f>
        <v>0</v>
      </c>
      <c r="BF1234" s="227">
        <f>IF(N1234="snížená",J1234,0)</f>
        <v>0</v>
      </c>
      <c r="BG1234" s="227">
        <f>IF(N1234="zákl. přenesená",J1234,0)</f>
        <v>0</v>
      </c>
      <c r="BH1234" s="227">
        <f>IF(N1234="sníž. přenesená",J1234,0)</f>
        <v>0</v>
      </c>
      <c r="BI1234" s="227">
        <f>IF(N1234="nulová",J1234,0)</f>
        <v>0</v>
      </c>
      <c r="BJ1234" s="20" t="s">
        <v>79</v>
      </c>
      <c r="BK1234" s="227">
        <f>ROUND(I1234*H1234,2)</f>
        <v>0</v>
      </c>
      <c r="BL1234" s="20" t="s">
        <v>288</v>
      </c>
      <c r="BM1234" s="226" t="s">
        <v>1537</v>
      </c>
    </row>
    <row r="1235" s="2" customFormat="1">
      <c r="A1235" s="41"/>
      <c r="B1235" s="42"/>
      <c r="C1235" s="43"/>
      <c r="D1235" s="228" t="s">
        <v>164</v>
      </c>
      <c r="E1235" s="43"/>
      <c r="F1235" s="229" t="s">
        <v>1538</v>
      </c>
      <c r="G1235" s="43"/>
      <c r="H1235" s="43"/>
      <c r="I1235" s="230"/>
      <c r="J1235" s="43"/>
      <c r="K1235" s="43"/>
      <c r="L1235" s="47"/>
      <c r="M1235" s="231"/>
      <c r="N1235" s="232"/>
      <c r="O1235" s="87"/>
      <c r="P1235" s="87"/>
      <c r="Q1235" s="87"/>
      <c r="R1235" s="87"/>
      <c r="S1235" s="87"/>
      <c r="T1235" s="88"/>
      <c r="U1235" s="41"/>
      <c r="V1235" s="41"/>
      <c r="W1235" s="41"/>
      <c r="X1235" s="41"/>
      <c r="Y1235" s="41"/>
      <c r="Z1235" s="41"/>
      <c r="AA1235" s="41"/>
      <c r="AB1235" s="41"/>
      <c r="AC1235" s="41"/>
      <c r="AD1235" s="41"/>
      <c r="AE1235" s="41"/>
      <c r="AT1235" s="20" t="s">
        <v>164</v>
      </c>
      <c r="AU1235" s="20" t="s">
        <v>81</v>
      </c>
    </row>
    <row r="1236" s="2" customFormat="1" ht="16.5" customHeight="1">
      <c r="A1236" s="41"/>
      <c r="B1236" s="42"/>
      <c r="C1236" s="277" t="s">
        <v>1539</v>
      </c>
      <c r="D1236" s="277" t="s">
        <v>432</v>
      </c>
      <c r="E1236" s="278" t="s">
        <v>1540</v>
      </c>
      <c r="F1236" s="279" t="s">
        <v>1541</v>
      </c>
      <c r="G1236" s="280" t="s">
        <v>160</v>
      </c>
      <c r="H1236" s="281">
        <v>128.69999999999999</v>
      </c>
      <c r="I1236" s="282"/>
      <c r="J1236" s="283">
        <f>ROUND(I1236*H1236,2)</f>
        <v>0</v>
      </c>
      <c r="K1236" s="279" t="s">
        <v>161</v>
      </c>
      <c r="L1236" s="284"/>
      <c r="M1236" s="285" t="s">
        <v>19</v>
      </c>
      <c r="N1236" s="286" t="s">
        <v>43</v>
      </c>
      <c r="O1236" s="87"/>
      <c r="P1236" s="224">
        <f>O1236*H1236</f>
        <v>0</v>
      </c>
      <c r="Q1236" s="224">
        <v>0.01112</v>
      </c>
      <c r="R1236" s="224">
        <f>Q1236*H1236</f>
        <v>1.4311439999999998</v>
      </c>
      <c r="S1236" s="224">
        <v>0</v>
      </c>
      <c r="T1236" s="225">
        <f>S1236*H1236</f>
        <v>0</v>
      </c>
      <c r="U1236" s="41"/>
      <c r="V1236" s="41"/>
      <c r="W1236" s="41"/>
      <c r="X1236" s="41"/>
      <c r="Y1236" s="41"/>
      <c r="Z1236" s="41"/>
      <c r="AA1236" s="41"/>
      <c r="AB1236" s="41"/>
      <c r="AC1236" s="41"/>
      <c r="AD1236" s="41"/>
      <c r="AE1236" s="41"/>
      <c r="AR1236" s="226" t="s">
        <v>451</v>
      </c>
      <c r="AT1236" s="226" t="s">
        <v>432</v>
      </c>
      <c r="AU1236" s="226" t="s">
        <v>81</v>
      </c>
      <c r="AY1236" s="20" t="s">
        <v>154</v>
      </c>
      <c r="BE1236" s="227">
        <f>IF(N1236="základní",J1236,0)</f>
        <v>0</v>
      </c>
      <c r="BF1236" s="227">
        <f>IF(N1236="snížená",J1236,0)</f>
        <v>0</v>
      </c>
      <c r="BG1236" s="227">
        <f>IF(N1236="zákl. přenesená",J1236,0)</f>
        <v>0</v>
      </c>
      <c r="BH1236" s="227">
        <f>IF(N1236="sníž. přenesená",J1236,0)</f>
        <v>0</v>
      </c>
      <c r="BI1236" s="227">
        <f>IF(N1236="nulová",J1236,0)</f>
        <v>0</v>
      </c>
      <c r="BJ1236" s="20" t="s">
        <v>79</v>
      </c>
      <c r="BK1236" s="227">
        <f>ROUND(I1236*H1236,2)</f>
        <v>0</v>
      </c>
      <c r="BL1236" s="20" t="s">
        <v>288</v>
      </c>
      <c r="BM1236" s="226" t="s">
        <v>1542</v>
      </c>
    </row>
    <row r="1237" s="14" customFormat="1">
      <c r="A1237" s="14"/>
      <c r="B1237" s="244"/>
      <c r="C1237" s="245"/>
      <c r="D1237" s="235" t="s">
        <v>166</v>
      </c>
      <c r="E1237" s="245"/>
      <c r="F1237" s="247" t="s">
        <v>1543</v>
      </c>
      <c r="G1237" s="245"/>
      <c r="H1237" s="248">
        <v>128.69999999999999</v>
      </c>
      <c r="I1237" s="249"/>
      <c r="J1237" s="245"/>
      <c r="K1237" s="245"/>
      <c r="L1237" s="250"/>
      <c r="M1237" s="251"/>
      <c r="N1237" s="252"/>
      <c r="O1237" s="252"/>
      <c r="P1237" s="252"/>
      <c r="Q1237" s="252"/>
      <c r="R1237" s="252"/>
      <c r="S1237" s="252"/>
      <c r="T1237" s="253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54" t="s">
        <v>166</v>
      </c>
      <c r="AU1237" s="254" t="s">
        <v>81</v>
      </c>
      <c r="AV1237" s="14" t="s">
        <v>81</v>
      </c>
      <c r="AW1237" s="14" t="s">
        <v>4</v>
      </c>
      <c r="AX1237" s="14" t="s">
        <v>79</v>
      </c>
      <c r="AY1237" s="254" t="s">
        <v>154</v>
      </c>
    </row>
    <row r="1238" s="2" customFormat="1" ht="16.5" customHeight="1">
      <c r="A1238" s="41"/>
      <c r="B1238" s="42"/>
      <c r="C1238" s="215" t="s">
        <v>1544</v>
      </c>
      <c r="D1238" s="215" t="s">
        <v>157</v>
      </c>
      <c r="E1238" s="216" t="s">
        <v>1545</v>
      </c>
      <c r="F1238" s="217" t="s">
        <v>1546</v>
      </c>
      <c r="G1238" s="218" t="s">
        <v>239</v>
      </c>
      <c r="H1238" s="219">
        <v>18.399999999999999</v>
      </c>
      <c r="I1238" s="220"/>
      <c r="J1238" s="221">
        <f>ROUND(I1238*H1238,2)</f>
        <v>0</v>
      </c>
      <c r="K1238" s="217" t="s">
        <v>161</v>
      </c>
      <c r="L1238" s="47"/>
      <c r="M1238" s="222" t="s">
        <v>19</v>
      </c>
      <c r="N1238" s="223" t="s">
        <v>43</v>
      </c>
      <c r="O1238" s="87"/>
      <c r="P1238" s="224">
        <f>O1238*H1238</f>
        <v>0</v>
      </c>
      <c r="Q1238" s="224">
        <v>0.00020000000000000001</v>
      </c>
      <c r="R1238" s="224">
        <f>Q1238*H1238</f>
        <v>0.0036799999999999997</v>
      </c>
      <c r="S1238" s="224">
        <v>0</v>
      </c>
      <c r="T1238" s="225">
        <f>S1238*H1238</f>
        <v>0</v>
      </c>
      <c r="U1238" s="41"/>
      <c r="V1238" s="41"/>
      <c r="W1238" s="41"/>
      <c r="X1238" s="41"/>
      <c r="Y1238" s="41"/>
      <c r="Z1238" s="41"/>
      <c r="AA1238" s="41"/>
      <c r="AB1238" s="41"/>
      <c r="AC1238" s="41"/>
      <c r="AD1238" s="41"/>
      <c r="AE1238" s="41"/>
      <c r="AR1238" s="226" t="s">
        <v>288</v>
      </c>
      <c r="AT1238" s="226" t="s">
        <v>157</v>
      </c>
      <c r="AU1238" s="226" t="s">
        <v>81</v>
      </c>
      <c r="AY1238" s="20" t="s">
        <v>154</v>
      </c>
      <c r="BE1238" s="227">
        <f>IF(N1238="základní",J1238,0)</f>
        <v>0</v>
      </c>
      <c r="BF1238" s="227">
        <f>IF(N1238="snížená",J1238,0)</f>
        <v>0</v>
      </c>
      <c r="BG1238" s="227">
        <f>IF(N1238="zákl. přenesená",J1238,0)</f>
        <v>0</v>
      </c>
      <c r="BH1238" s="227">
        <f>IF(N1238="sníž. přenesená",J1238,0)</f>
        <v>0</v>
      </c>
      <c r="BI1238" s="227">
        <f>IF(N1238="nulová",J1238,0)</f>
        <v>0</v>
      </c>
      <c r="BJ1238" s="20" t="s">
        <v>79</v>
      </c>
      <c r="BK1238" s="227">
        <f>ROUND(I1238*H1238,2)</f>
        <v>0</v>
      </c>
      <c r="BL1238" s="20" t="s">
        <v>288</v>
      </c>
      <c r="BM1238" s="226" t="s">
        <v>1547</v>
      </c>
    </row>
    <row r="1239" s="2" customFormat="1">
      <c r="A1239" s="41"/>
      <c r="B1239" s="42"/>
      <c r="C1239" s="43"/>
      <c r="D1239" s="228" t="s">
        <v>164</v>
      </c>
      <c r="E1239" s="43"/>
      <c r="F1239" s="229" t="s">
        <v>1548</v>
      </c>
      <c r="G1239" s="43"/>
      <c r="H1239" s="43"/>
      <c r="I1239" s="230"/>
      <c r="J1239" s="43"/>
      <c r="K1239" s="43"/>
      <c r="L1239" s="47"/>
      <c r="M1239" s="231"/>
      <c r="N1239" s="232"/>
      <c r="O1239" s="87"/>
      <c r="P1239" s="87"/>
      <c r="Q1239" s="87"/>
      <c r="R1239" s="87"/>
      <c r="S1239" s="87"/>
      <c r="T1239" s="88"/>
      <c r="U1239" s="41"/>
      <c r="V1239" s="41"/>
      <c r="W1239" s="41"/>
      <c r="X1239" s="41"/>
      <c r="Y1239" s="41"/>
      <c r="Z1239" s="41"/>
      <c r="AA1239" s="41"/>
      <c r="AB1239" s="41"/>
      <c r="AC1239" s="41"/>
      <c r="AD1239" s="41"/>
      <c r="AE1239" s="41"/>
      <c r="AT1239" s="20" t="s">
        <v>164</v>
      </c>
      <c r="AU1239" s="20" t="s">
        <v>81</v>
      </c>
    </row>
    <row r="1240" s="13" customFormat="1">
      <c r="A1240" s="13"/>
      <c r="B1240" s="233"/>
      <c r="C1240" s="234"/>
      <c r="D1240" s="235" t="s">
        <v>166</v>
      </c>
      <c r="E1240" s="236" t="s">
        <v>19</v>
      </c>
      <c r="F1240" s="237" t="s">
        <v>194</v>
      </c>
      <c r="G1240" s="234"/>
      <c r="H1240" s="236" t="s">
        <v>19</v>
      </c>
      <c r="I1240" s="238"/>
      <c r="J1240" s="234"/>
      <c r="K1240" s="234"/>
      <c r="L1240" s="239"/>
      <c r="M1240" s="240"/>
      <c r="N1240" s="241"/>
      <c r="O1240" s="241"/>
      <c r="P1240" s="241"/>
      <c r="Q1240" s="241"/>
      <c r="R1240" s="241"/>
      <c r="S1240" s="241"/>
      <c r="T1240" s="242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43" t="s">
        <v>166</v>
      </c>
      <c r="AU1240" s="243" t="s">
        <v>81</v>
      </c>
      <c r="AV1240" s="13" t="s">
        <v>79</v>
      </c>
      <c r="AW1240" s="13" t="s">
        <v>33</v>
      </c>
      <c r="AX1240" s="13" t="s">
        <v>72</v>
      </c>
      <c r="AY1240" s="243" t="s">
        <v>154</v>
      </c>
    </row>
    <row r="1241" s="14" customFormat="1">
      <c r="A1241" s="14"/>
      <c r="B1241" s="244"/>
      <c r="C1241" s="245"/>
      <c r="D1241" s="235" t="s">
        <v>166</v>
      </c>
      <c r="E1241" s="246" t="s">
        <v>19</v>
      </c>
      <c r="F1241" s="247" t="s">
        <v>1549</v>
      </c>
      <c r="G1241" s="245"/>
      <c r="H1241" s="248">
        <v>12.4</v>
      </c>
      <c r="I1241" s="249"/>
      <c r="J1241" s="245"/>
      <c r="K1241" s="245"/>
      <c r="L1241" s="250"/>
      <c r="M1241" s="251"/>
      <c r="N1241" s="252"/>
      <c r="O1241" s="252"/>
      <c r="P1241" s="252"/>
      <c r="Q1241" s="252"/>
      <c r="R1241" s="252"/>
      <c r="S1241" s="252"/>
      <c r="T1241" s="253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54" t="s">
        <v>166</v>
      </c>
      <c r="AU1241" s="254" t="s">
        <v>81</v>
      </c>
      <c r="AV1241" s="14" t="s">
        <v>81</v>
      </c>
      <c r="AW1241" s="14" t="s">
        <v>33</v>
      </c>
      <c r="AX1241" s="14" t="s">
        <v>72</v>
      </c>
      <c r="AY1241" s="254" t="s">
        <v>154</v>
      </c>
    </row>
    <row r="1242" s="13" customFormat="1">
      <c r="A1242" s="13"/>
      <c r="B1242" s="233"/>
      <c r="C1242" s="234"/>
      <c r="D1242" s="235" t="s">
        <v>166</v>
      </c>
      <c r="E1242" s="236" t="s">
        <v>19</v>
      </c>
      <c r="F1242" s="237" t="s">
        <v>186</v>
      </c>
      <c r="G1242" s="234"/>
      <c r="H1242" s="236" t="s">
        <v>19</v>
      </c>
      <c r="I1242" s="238"/>
      <c r="J1242" s="234"/>
      <c r="K1242" s="234"/>
      <c r="L1242" s="239"/>
      <c r="M1242" s="240"/>
      <c r="N1242" s="241"/>
      <c r="O1242" s="241"/>
      <c r="P1242" s="241"/>
      <c r="Q1242" s="241"/>
      <c r="R1242" s="241"/>
      <c r="S1242" s="241"/>
      <c r="T1242" s="242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43" t="s">
        <v>166</v>
      </c>
      <c r="AU1242" s="243" t="s">
        <v>81</v>
      </c>
      <c r="AV1242" s="13" t="s">
        <v>79</v>
      </c>
      <c r="AW1242" s="13" t="s">
        <v>33</v>
      </c>
      <c r="AX1242" s="13" t="s">
        <v>72</v>
      </c>
      <c r="AY1242" s="243" t="s">
        <v>154</v>
      </c>
    </row>
    <row r="1243" s="14" customFormat="1">
      <c r="A1243" s="14"/>
      <c r="B1243" s="244"/>
      <c r="C1243" s="245"/>
      <c r="D1243" s="235" t="s">
        <v>166</v>
      </c>
      <c r="E1243" s="246" t="s">
        <v>19</v>
      </c>
      <c r="F1243" s="247" t="s">
        <v>1027</v>
      </c>
      <c r="G1243" s="245"/>
      <c r="H1243" s="248">
        <v>6</v>
      </c>
      <c r="I1243" s="249"/>
      <c r="J1243" s="245"/>
      <c r="K1243" s="245"/>
      <c r="L1243" s="250"/>
      <c r="M1243" s="251"/>
      <c r="N1243" s="252"/>
      <c r="O1243" s="252"/>
      <c r="P1243" s="252"/>
      <c r="Q1243" s="252"/>
      <c r="R1243" s="252"/>
      <c r="S1243" s="252"/>
      <c r="T1243" s="253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54" t="s">
        <v>166</v>
      </c>
      <c r="AU1243" s="254" t="s">
        <v>81</v>
      </c>
      <c r="AV1243" s="14" t="s">
        <v>81</v>
      </c>
      <c r="AW1243" s="14" t="s">
        <v>33</v>
      </c>
      <c r="AX1243" s="14" t="s">
        <v>72</v>
      </c>
      <c r="AY1243" s="254" t="s">
        <v>154</v>
      </c>
    </row>
    <row r="1244" s="15" customFormat="1">
      <c r="A1244" s="15"/>
      <c r="B1244" s="255"/>
      <c r="C1244" s="256"/>
      <c r="D1244" s="235" t="s">
        <v>166</v>
      </c>
      <c r="E1244" s="257" t="s">
        <v>19</v>
      </c>
      <c r="F1244" s="258" t="s">
        <v>181</v>
      </c>
      <c r="G1244" s="256"/>
      <c r="H1244" s="259">
        <v>18.399999999999999</v>
      </c>
      <c r="I1244" s="260"/>
      <c r="J1244" s="256"/>
      <c r="K1244" s="256"/>
      <c r="L1244" s="261"/>
      <c r="M1244" s="262"/>
      <c r="N1244" s="263"/>
      <c r="O1244" s="263"/>
      <c r="P1244" s="263"/>
      <c r="Q1244" s="263"/>
      <c r="R1244" s="263"/>
      <c r="S1244" s="263"/>
      <c r="T1244" s="264"/>
      <c r="U1244" s="15"/>
      <c r="V1244" s="15"/>
      <c r="W1244" s="15"/>
      <c r="X1244" s="15"/>
      <c r="Y1244" s="15"/>
      <c r="Z1244" s="15"/>
      <c r="AA1244" s="15"/>
      <c r="AB1244" s="15"/>
      <c r="AC1244" s="15"/>
      <c r="AD1244" s="15"/>
      <c r="AE1244" s="15"/>
      <c r="AT1244" s="265" t="s">
        <v>166</v>
      </c>
      <c r="AU1244" s="265" t="s">
        <v>81</v>
      </c>
      <c r="AV1244" s="15" t="s">
        <v>162</v>
      </c>
      <c r="AW1244" s="15" t="s">
        <v>33</v>
      </c>
      <c r="AX1244" s="15" t="s">
        <v>79</v>
      </c>
      <c r="AY1244" s="265" t="s">
        <v>154</v>
      </c>
    </row>
    <row r="1245" s="2" customFormat="1" ht="16.5" customHeight="1">
      <c r="A1245" s="41"/>
      <c r="B1245" s="42"/>
      <c r="C1245" s="277" t="s">
        <v>1550</v>
      </c>
      <c r="D1245" s="277" t="s">
        <v>432</v>
      </c>
      <c r="E1245" s="278" t="s">
        <v>1551</v>
      </c>
      <c r="F1245" s="279" t="s">
        <v>1552</v>
      </c>
      <c r="G1245" s="280" t="s">
        <v>239</v>
      </c>
      <c r="H1245" s="281">
        <v>19.32</v>
      </c>
      <c r="I1245" s="282"/>
      <c r="J1245" s="283">
        <f>ROUND(I1245*H1245,2)</f>
        <v>0</v>
      </c>
      <c r="K1245" s="279" t="s">
        <v>19</v>
      </c>
      <c r="L1245" s="284"/>
      <c r="M1245" s="285" t="s">
        <v>19</v>
      </c>
      <c r="N1245" s="286" t="s">
        <v>43</v>
      </c>
      <c r="O1245" s="87"/>
      <c r="P1245" s="224">
        <f>O1245*H1245</f>
        <v>0</v>
      </c>
      <c r="Q1245" s="224">
        <v>0.00032000000000000003</v>
      </c>
      <c r="R1245" s="224">
        <f>Q1245*H1245</f>
        <v>0.0061824000000000002</v>
      </c>
      <c r="S1245" s="224">
        <v>0</v>
      </c>
      <c r="T1245" s="225">
        <f>S1245*H1245</f>
        <v>0</v>
      </c>
      <c r="U1245" s="41"/>
      <c r="V1245" s="41"/>
      <c r="W1245" s="41"/>
      <c r="X1245" s="41"/>
      <c r="Y1245" s="41"/>
      <c r="Z1245" s="41"/>
      <c r="AA1245" s="41"/>
      <c r="AB1245" s="41"/>
      <c r="AC1245" s="41"/>
      <c r="AD1245" s="41"/>
      <c r="AE1245" s="41"/>
      <c r="AR1245" s="226" t="s">
        <v>451</v>
      </c>
      <c r="AT1245" s="226" t="s">
        <v>432</v>
      </c>
      <c r="AU1245" s="226" t="s">
        <v>81</v>
      </c>
      <c r="AY1245" s="20" t="s">
        <v>154</v>
      </c>
      <c r="BE1245" s="227">
        <f>IF(N1245="základní",J1245,0)</f>
        <v>0</v>
      </c>
      <c r="BF1245" s="227">
        <f>IF(N1245="snížená",J1245,0)</f>
        <v>0</v>
      </c>
      <c r="BG1245" s="227">
        <f>IF(N1245="zákl. přenesená",J1245,0)</f>
        <v>0</v>
      </c>
      <c r="BH1245" s="227">
        <f>IF(N1245="sníž. přenesená",J1245,0)</f>
        <v>0</v>
      </c>
      <c r="BI1245" s="227">
        <f>IF(N1245="nulová",J1245,0)</f>
        <v>0</v>
      </c>
      <c r="BJ1245" s="20" t="s">
        <v>79</v>
      </c>
      <c r="BK1245" s="227">
        <f>ROUND(I1245*H1245,2)</f>
        <v>0</v>
      </c>
      <c r="BL1245" s="20" t="s">
        <v>288</v>
      </c>
      <c r="BM1245" s="226" t="s">
        <v>1553</v>
      </c>
    </row>
    <row r="1246" s="14" customFormat="1">
      <c r="A1246" s="14"/>
      <c r="B1246" s="244"/>
      <c r="C1246" s="245"/>
      <c r="D1246" s="235" t="s">
        <v>166</v>
      </c>
      <c r="E1246" s="245"/>
      <c r="F1246" s="247" t="s">
        <v>1554</v>
      </c>
      <c r="G1246" s="245"/>
      <c r="H1246" s="248">
        <v>19.32</v>
      </c>
      <c r="I1246" s="249"/>
      <c r="J1246" s="245"/>
      <c r="K1246" s="245"/>
      <c r="L1246" s="250"/>
      <c r="M1246" s="251"/>
      <c r="N1246" s="252"/>
      <c r="O1246" s="252"/>
      <c r="P1246" s="252"/>
      <c r="Q1246" s="252"/>
      <c r="R1246" s="252"/>
      <c r="S1246" s="252"/>
      <c r="T1246" s="253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54" t="s">
        <v>166</v>
      </c>
      <c r="AU1246" s="254" t="s">
        <v>81</v>
      </c>
      <c r="AV1246" s="14" t="s">
        <v>81</v>
      </c>
      <c r="AW1246" s="14" t="s">
        <v>4</v>
      </c>
      <c r="AX1246" s="14" t="s">
        <v>79</v>
      </c>
      <c r="AY1246" s="254" t="s">
        <v>154</v>
      </c>
    </row>
    <row r="1247" s="2" customFormat="1" ht="16.5" customHeight="1">
      <c r="A1247" s="41"/>
      <c r="B1247" s="42"/>
      <c r="C1247" s="215" t="s">
        <v>1555</v>
      </c>
      <c r="D1247" s="215" t="s">
        <v>157</v>
      </c>
      <c r="E1247" s="216" t="s">
        <v>1556</v>
      </c>
      <c r="F1247" s="217" t="s">
        <v>1557</v>
      </c>
      <c r="G1247" s="218" t="s">
        <v>239</v>
      </c>
      <c r="H1247" s="219">
        <v>76</v>
      </c>
      <c r="I1247" s="220"/>
      <c r="J1247" s="221">
        <f>ROUND(I1247*H1247,2)</f>
        <v>0</v>
      </c>
      <c r="K1247" s="217" t="s">
        <v>161</v>
      </c>
      <c r="L1247" s="47"/>
      <c r="M1247" s="222" t="s">
        <v>19</v>
      </c>
      <c r="N1247" s="223" t="s">
        <v>43</v>
      </c>
      <c r="O1247" s="87"/>
      <c r="P1247" s="224">
        <f>O1247*H1247</f>
        <v>0</v>
      </c>
      <c r="Q1247" s="224">
        <v>3.0000000000000001E-05</v>
      </c>
      <c r="R1247" s="224">
        <f>Q1247*H1247</f>
        <v>0.0022799999999999999</v>
      </c>
      <c r="S1247" s="224">
        <v>0</v>
      </c>
      <c r="T1247" s="225">
        <f>S1247*H1247</f>
        <v>0</v>
      </c>
      <c r="U1247" s="41"/>
      <c r="V1247" s="41"/>
      <c r="W1247" s="41"/>
      <c r="X1247" s="41"/>
      <c r="Y1247" s="41"/>
      <c r="Z1247" s="41"/>
      <c r="AA1247" s="41"/>
      <c r="AB1247" s="41"/>
      <c r="AC1247" s="41"/>
      <c r="AD1247" s="41"/>
      <c r="AE1247" s="41"/>
      <c r="AR1247" s="226" t="s">
        <v>288</v>
      </c>
      <c r="AT1247" s="226" t="s">
        <v>157</v>
      </c>
      <c r="AU1247" s="226" t="s">
        <v>81</v>
      </c>
      <c r="AY1247" s="20" t="s">
        <v>154</v>
      </c>
      <c r="BE1247" s="227">
        <f>IF(N1247="základní",J1247,0)</f>
        <v>0</v>
      </c>
      <c r="BF1247" s="227">
        <f>IF(N1247="snížená",J1247,0)</f>
        <v>0</v>
      </c>
      <c r="BG1247" s="227">
        <f>IF(N1247="zákl. přenesená",J1247,0)</f>
        <v>0</v>
      </c>
      <c r="BH1247" s="227">
        <f>IF(N1247="sníž. přenesená",J1247,0)</f>
        <v>0</v>
      </c>
      <c r="BI1247" s="227">
        <f>IF(N1247="nulová",J1247,0)</f>
        <v>0</v>
      </c>
      <c r="BJ1247" s="20" t="s">
        <v>79</v>
      </c>
      <c r="BK1247" s="227">
        <f>ROUND(I1247*H1247,2)</f>
        <v>0</v>
      </c>
      <c r="BL1247" s="20" t="s">
        <v>288</v>
      </c>
      <c r="BM1247" s="226" t="s">
        <v>1558</v>
      </c>
    </row>
    <row r="1248" s="2" customFormat="1">
      <c r="A1248" s="41"/>
      <c r="B1248" s="42"/>
      <c r="C1248" s="43"/>
      <c r="D1248" s="228" t="s">
        <v>164</v>
      </c>
      <c r="E1248" s="43"/>
      <c r="F1248" s="229" t="s">
        <v>1559</v>
      </c>
      <c r="G1248" s="43"/>
      <c r="H1248" s="43"/>
      <c r="I1248" s="230"/>
      <c r="J1248" s="43"/>
      <c r="K1248" s="43"/>
      <c r="L1248" s="47"/>
      <c r="M1248" s="231"/>
      <c r="N1248" s="232"/>
      <c r="O1248" s="87"/>
      <c r="P1248" s="87"/>
      <c r="Q1248" s="87"/>
      <c r="R1248" s="87"/>
      <c r="S1248" s="87"/>
      <c r="T1248" s="88"/>
      <c r="U1248" s="41"/>
      <c r="V1248" s="41"/>
      <c r="W1248" s="41"/>
      <c r="X1248" s="41"/>
      <c r="Y1248" s="41"/>
      <c r="Z1248" s="41"/>
      <c r="AA1248" s="41"/>
      <c r="AB1248" s="41"/>
      <c r="AC1248" s="41"/>
      <c r="AD1248" s="41"/>
      <c r="AE1248" s="41"/>
      <c r="AT1248" s="20" t="s">
        <v>164</v>
      </c>
      <c r="AU1248" s="20" t="s">
        <v>81</v>
      </c>
    </row>
    <row r="1249" s="13" customFormat="1">
      <c r="A1249" s="13"/>
      <c r="B1249" s="233"/>
      <c r="C1249" s="234"/>
      <c r="D1249" s="235" t="s">
        <v>166</v>
      </c>
      <c r="E1249" s="236" t="s">
        <v>19</v>
      </c>
      <c r="F1249" s="237" t="s">
        <v>1560</v>
      </c>
      <c r="G1249" s="234"/>
      <c r="H1249" s="236" t="s">
        <v>19</v>
      </c>
      <c r="I1249" s="238"/>
      <c r="J1249" s="234"/>
      <c r="K1249" s="234"/>
      <c r="L1249" s="239"/>
      <c r="M1249" s="240"/>
      <c r="N1249" s="241"/>
      <c r="O1249" s="241"/>
      <c r="P1249" s="241"/>
      <c r="Q1249" s="241"/>
      <c r="R1249" s="241"/>
      <c r="S1249" s="241"/>
      <c r="T1249" s="242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43" t="s">
        <v>166</v>
      </c>
      <c r="AU1249" s="243" t="s">
        <v>81</v>
      </c>
      <c r="AV1249" s="13" t="s">
        <v>79</v>
      </c>
      <c r="AW1249" s="13" t="s">
        <v>33</v>
      </c>
      <c r="AX1249" s="13" t="s">
        <v>72</v>
      </c>
      <c r="AY1249" s="243" t="s">
        <v>154</v>
      </c>
    </row>
    <row r="1250" s="13" customFormat="1">
      <c r="A1250" s="13"/>
      <c r="B1250" s="233"/>
      <c r="C1250" s="234"/>
      <c r="D1250" s="235" t="s">
        <v>166</v>
      </c>
      <c r="E1250" s="236" t="s">
        <v>19</v>
      </c>
      <c r="F1250" s="237" t="s">
        <v>194</v>
      </c>
      <c r="G1250" s="234"/>
      <c r="H1250" s="236" t="s">
        <v>19</v>
      </c>
      <c r="I1250" s="238"/>
      <c r="J1250" s="234"/>
      <c r="K1250" s="234"/>
      <c r="L1250" s="239"/>
      <c r="M1250" s="240"/>
      <c r="N1250" s="241"/>
      <c r="O1250" s="241"/>
      <c r="P1250" s="241"/>
      <c r="Q1250" s="241"/>
      <c r="R1250" s="241"/>
      <c r="S1250" s="241"/>
      <c r="T1250" s="242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43" t="s">
        <v>166</v>
      </c>
      <c r="AU1250" s="243" t="s">
        <v>81</v>
      </c>
      <c r="AV1250" s="13" t="s">
        <v>79</v>
      </c>
      <c r="AW1250" s="13" t="s">
        <v>33</v>
      </c>
      <c r="AX1250" s="13" t="s">
        <v>72</v>
      </c>
      <c r="AY1250" s="243" t="s">
        <v>154</v>
      </c>
    </row>
    <row r="1251" s="14" customFormat="1">
      <c r="A1251" s="14"/>
      <c r="B1251" s="244"/>
      <c r="C1251" s="245"/>
      <c r="D1251" s="235" t="s">
        <v>166</v>
      </c>
      <c r="E1251" s="246" t="s">
        <v>19</v>
      </c>
      <c r="F1251" s="247" t="s">
        <v>1561</v>
      </c>
      <c r="G1251" s="245"/>
      <c r="H1251" s="248">
        <v>48</v>
      </c>
      <c r="I1251" s="249"/>
      <c r="J1251" s="245"/>
      <c r="K1251" s="245"/>
      <c r="L1251" s="250"/>
      <c r="M1251" s="251"/>
      <c r="N1251" s="252"/>
      <c r="O1251" s="252"/>
      <c r="P1251" s="252"/>
      <c r="Q1251" s="252"/>
      <c r="R1251" s="252"/>
      <c r="S1251" s="252"/>
      <c r="T1251" s="253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54" t="s">
        <v>166</v>
      </c>
      <c r="AU1251" s="254" t="s">
        <v>81</v>
      </c>
      <c r="AV1251" s="14" t="s">
        <v>81</v>
      </c>
      <c r="AW1251" s="14" t="s">
        <v>33</v>
      </c>
      <c r="AX1251" s="14" t="s">
        <v>72</v>
      </c>
      <c r="AY1251" s="254" t="s">
        <v>154</v>
      </c>
    </row>
    <row r="1252" s="13" customFormat="1">
      <c r="A1252" s="13"/>
      <c r="B1252" s="233"/>
      <c r="C1252" s="234"/>
      <c r="D1252" s="235" t="s">
        <v>166</v>
      </c>
      <c r="E1252" s="236" t="s">
        <v>19</v>
      </c>
      <c r="F1252" s="237" t="s">
        <v>1562</v>
      </c>
      <c r="G1252" s="234"/>
      <c r="H1252" s="236" t="s">
        <v>19</v>
      </c>
      <c r="I1252" s="238"/>
      <c r="J1252" s="234"/>
      <c r="K1252" s="234"/>
      <c r="L1252" s="239"/>
      <c r="M1252" s="240"/>
      <c r="N1252" s="241"/>
      <c r="O1252" s="241"/>
      <c r="P1252" s="241"/>
      <c r="Q1252" s="241"/>
      <c r="R1252" s="241"/>
      <c r="S1252" s="241"/>
      <c r="T1252" s="242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43" t="s">
        <v>166</v>
      </c>
      <c r="AU1252" s="243" t="s">
        <v>81</v>
      </c>
      <c r="AV1252" s="13" t="s">
        <v>79</v>
      </c>
      <c r="AW1252" s="13" t="s">
        <v>33</v>
      </c>
      <c r="AX1252" s="13" t="s">
        <v>72</v>
      </c>
      <c r="AY1252" s="243" t="s">
        <v>154</v>
      </c>
    </row>
    <row r="1253" s="14" customFormat="1">
      <c r="A1253" s="14"/>
      <c r="B1253" s="244"/>
      <c r="C1253" s="245"/>
      <c r="D1253" s="235" t="s">
        <v>166</v>
      </c>
      <c r="E1253" s="246" t="s">
        <v>19</v>
      </c>
      <c r="F1253" s="247" t="s">
        <v>1563</v>
      </c>
      <c r="G1253" s="245"/>
      <c r="H1253" s="248">
        <v>28</v>
      </c>
      <c r="I1253" s="249"/>
      <c r="J1253" s="245"/>
      <c r="K1253" s="245"/>
      <c r="L1253" s="250"/>
      <c r="M1253" s="251"/>
      <c r="N1253" s="252"/>
      <c r="O1253" s="252"/>
      <c r="P1253" s="252"/>
      <c r="Q1253" s="252"/>
      <c r="R1253" s="252"/>
      <c r="S1253" s="252"/>
      <c r="T1253" s="253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54" t="s">
        <v>166</v>
      </c>
      <c r="AU1253" s="254" t="s">
        <v>81</v>
      </c>
      <c r="AV1253" s="14" t="s">
        <v>81</v>
      </c>
      <c r="AW1253" s="14" t="s">
        <v>33</v>
      </c>
      <c r="AX1253" s="14" t="s">
        <v>72</v>
      </c>
      <c r="AY1253" s="254" t="s">
        <v>154</v>
      </c>
    </row>
    <row r="1254" s="15" customFormat="1">
      <c r="A1254" s="15"/>
      <c r="B1254" s="255"/>
      <c r="C1254" s="256"/>
      <c r="D1254" s="235" t="s">
        <v>166</v>
      </c>
      <c r="E1254" s="257" t="s">
        <v>19</v>
      </c>
      <c r="F1254" s="258" t="s">
        <v>181</v>
      </c>
      <c r="G1254" s="256"/>
      <c r="H1254" s="259">
        <v>76</v>
      </c>
      <c r="I1254" s="260"/>
      <c r="J1254" s="256"/>
      <c r="K1254" s="256"/>
      <c r="L1254" s="261"/>
      <c r="M1254" s="262"/>
      <c r="N1254" s="263"/>
      <c r="O1254" s="263"/>
      <c r="P1254" s="263"/>
      <c r="Q1254" s="263"/>
      <c r="R1254" s="263"/>
      <c r="S1254" s="263"/>
      <c r="T1254" s="264"/>
      <c r="U1254" s="15"/>
      <c r="V1254" s="15"/>
      <c r="W1254" s="15"/>
      <c r="X1254" s="15"/>
      <c r="Y1254" s="15"/>
      <c r="Z1254" s="15"/>
      <c r="AA1254" s="15"/>
      <c r="AB1254" s="15"/>
      <c r="AC1254" s="15"/>
      <c r="AD1254" s="15"/>
      <c r="AE1254" s="15"/>
      <c r="AT1254" s="265" t="s">
        <v>166</v>
      </c>
      <c r="AU1254" s="265" t="s">
        <v>81</v>
      </c>
      <c r="AV1254" s="15" t="s">
        <v>162</v>
      </c>
      <c r="AW1254" s="15" t="s">
        <v>33</v>
      </c>
      <c r="AX1254" s="15" t="s">
        <v>79</v>
      </c>
      <c r="AY1254" s="265" t="s">
        <v>154</v>
      </c>
    </row>
    <row r="1255" s="2" customFormat="1" ht="24.15" customHeight="1">
      <c r="A1255" s="41"/>
      <c r="B1255" s="42"/>
      <c r="C1255" s="215" t="s">
        <v>1564</v>
      </c>
      <c r="D1255" s="215" t="s">
        <v>157</v>
      </c>
      <c r="E1255" s="216" t="s">
        <v>1565</v>
      </c>
      <c r="F1255" s="217" t="s">
        <v>1566</v>
      </c>
      <c r="G1255" s="218" t="s">
        <v>941</v>
      </c>
      <c r="H1255" s="288"/>
      <c r="I1255" s="220"/>
      <c r="J1255" s="221">
        <f>ROUND(I1255*H1255,2)</f>
        <v>0</v>
      </c>
      <c r="K1255" s="217" t="s">
        <v>161</v>
      </c>
      <c r="L1255" s="47"/>
      <c r="M1255" s="222" t="s">
        <v>19</v>
      </c>
      <c r="N1255" s="223" t="s">
        <v>43</v>
      </c>
      <c r="O1255" s="87"/>
      <c r="P1255" s="224">
        <f>O1255*H1255</f>
        <v>0</v>
      </c>
      <c r="Q1255" s="224">
        <v>0</v>
      </c>
      <c r="R1255" s="224">
        <f>Q1255*H1255</f>
        <v>0</v>
      </c>
      <c r="S1255" s="224">
        <v>0</v>
      </c>
      <c r="T1255" s="225">
        <f>S1255*H1255</f>
        <v>0</v>
      </c>
      <c r="U1255" s="41"/>
      <c r="V1255" s="41"/>
      <c r="W1255" s="41"/>
      <c r="X1255" s="41"/>
      <c r="Y1255" s="41"/>
      <c r="Z1255" s="41"/>
      <c r="AA1255" s="41"/>
      <c r="AB1255" s="41"/>
      <c r="AC1255" s="41"/>
      <c r="AD1255" s="41"/>
      <c r="AE1255" s="41"/>
      <c r="AR1255" s="226" t="s">
        <v>288</v>
      </c>
      <c r="AT1255" s="226" t="s">
        <v>157</v>
      </c>
      <c r="AU1255" s="226" t="s">
        <v>81</v>
      </c>
      <c r="AY1255" s="20" t="s">
        <v>154</v>
      </c>
      <c r="BE1255" s="227">
        <f>IF(N1255="základní",J1255,0)</f>
        <v>0</v>
      </c>
      <c r="BF1255" s="227">
        <f>IF(N1255="snížená",J1255,0)</f>
        <v>0</v>
      </c>
      <c r="BG1255" s="227">
        <f>IF(N1255="zákl. přenesená",J1255,0)</f>
        <v>0</v>
      </c>
      <c r="BH1255" s="227">
        <f>IF(N1255="sníž. přenesená",J1255,0)</f>
        <v>0</v>
      </c>
      <c r="BI1255" s="227">
        <f>IF(N1255="nulová",J1255,0)</f>
        <v>0</v>
      </c>
      <c r="BJ1255" s="20" t="s">
        <v>79</v>
      </c>
      <c r="BK1255" s="227">
        <f>ROUND(I1255*H1255,2)</f>
        <v>0</v>
      </c>
      <c r="BL1255" s="20" t="s">
        <v>288</v>
      </c>
      <c r="BM1255" s="226" t="s">
        <v>1567</v>
      </c>
    </row>
    <row r="1256" s="2" customFormat="1">
      <c r="A1256" s="41"/>
      <c r="B1256" s="42"/>
      <c r="C1256" s="43"/>
      <c r="D1256" s="228" t="s">
        <v>164</v>
      </c>
      <c r="E1256" s="43"/>
      <c r="F1256" s="229" t="s">
        <v>1568</v>
      </c>
      <c r="G1256" s="43"/>
      <c r="H1256" s="43"/>
      <c r="I1256" s="230"/>
      <c r="J1256" s="43"/>
      <c r="K1256" s="43"/>
      <c r="L1256" s="47"/>
      <c r="M1256" s="231"/>
      <c r="N1256" s="232"/>
      <c r="O1256" s="87"/>
      <c r="P1256" s="87"/>
      <c r="Q1256" s="87"/>
      <c r="R1256" s="87"/>
      <c r="S1256" s="87"/>
      <c r="T1256" s="88"/>
      <c r="U1256" s="41"/>
      <c r="V1256" s="41"/>
      <c r="W1256" s="41"/>
      <c r="X1256" s="41"/>
      <c r="Y1256" s="41"/>
      <c r="Z1256" s="41"/>
      <c r="AA1256" s="41"/>
      <c r="AB1256" s="41"/>
      <c r="AC1256" s="41"/>
      <c r="AD1256" s="41"/>
      <c r="AE1256" s="41"/>
      <c r="AT1256" s="20" t="s">
        <v>164</v>
      </c>
      <c r="AU1256" s="20" t="s">
        <v>81</v>
      </c>
    </row>
    <row r="1257" s="12" customFormat="1" ht="22.8" customHeight="1">
      <c r="A1257" s="12"/>
      <c r="B1257" s="199"/>
      <c r="C1257" s="200"/>
      <c r="D1257" s="201" t="s">
        <v>71</v>
      </c>
      <c r="E1257" s="213" t="s">
        <v>1569</v>
      </c>
      <c r="F1257" s="213" t="s">
        <v>1570</v>
      </c>
      <c r="G1257" s="200"/>
      <c r="H1257" s="200"/>
      <c r="I1257" s="203"/>
      <c r="J1257" s="214">
        <f>BK1257</f>
        <v>0</v>
      </c>
      <c r="K1257" s="200"/>
      <c r="L1257" s="205"/>
      <c r="M1257" s="206"/>
      <c r="N1257" s="207"/>
      <c r="O1257" s="207"/>
      <c r="P1257" s="208">
        <f>SUM(P1258:P1307)</f>
        <v>0</v>
      </c>
      <c r="Q1257" s="207"/>
      <c r="R1257" s="208">
        <f>SUM(R1258:R1307)</f>
        <v>0.08807050000000001</v>
      </c>
      <c r="S1257" s="207"/>
      <c r="T1257" s="209">
        <f>SUM(T1258:T1307)</f>
        <v>0</v>
      </c>
      <c r="U1257" s="12"/>
      <c r="V1257" s="12"/>
      <c r="W1257" s="12"/>
      <c r="X1257" s="12"/>
      <c r="Y1257" s="12"/>
      <c r="Z1257" s="12"/>
      <c r="AA1257" s="12"/>
      <c r="AB1257" s="12"/>
      <c r="AC1257" s="12"/>
      <c r="AD1257" s="12"/>
      <c r="AE1257" s="12"/>
      <c r="AR1257" s="210" t="s">
        <v>81</v>
      </c>
      <c r="AT1257" s="211" t="s">
        <v>71</v>
      </c>
      <c r="AU1257" s="211" t="s">
        <v>79</v>
      </c>
      <c r="AY1257" s="210" t="s">
        <v>154</v>
      </c>
      <c r="BK1257" s="212">
        <f>SUM(BK1258:BK1307)</f>
        <v>0</v>
      </c>
    </row>
    <row r="1258" s="2" customFormat="1" ht="24.15" customHeight="1">
      <c r="A1258" s="41"/>
      <c r="B1258" s="42"/>
      <c r="C1258" s="215" t="s">
        <v>1571</v>
      </c>
      <c r="D1258" s="215" t="s">
        <v>157</v>
      </c>
      <c r="E1258" s="216" t="s">
        <v>1572</v>
      </c>
      <c r="F1258" s="217" t="s">
        <v>1573</v>
      </c>
      <c r="G1258" s="218" t="s">
        <v>160</v>
      </c>
      <c r="H1258" s="219">
        <v>60.700000000000003</v>
      </c>
      <c r="I1258" s="220"/>
      <c r="J1258" s="221">
        <f>ROUND(I1258*H1258,2)</f>
        <v>0</v>
      </c>
      <c r="K1258" s="217" t="s">
        <v>161</v>
      </c>
      <c r="L1258" s="47"/>
      <c r="M1258" s="222" t="s">
        <v>19</v>
      </c>
      <c r="N1258" s="223" t="s">
        <v>43</v>
      </c>
      <c r="O1258" s="87"/>
      <c r="P1258" s="224">
        <f>O1258*H1258</f>
        <v>0</v>
      </c>
      <c r="Q1258" s="224">
        <v>2.0000000000000002E-05</v>
      </c>
      <c r="R1258" s="224">
        <f>Q1258*H1258</f>
        <v>0.0012140000000000002</v>
      </c>
      <c r="S1258" s="224">
        <v>0</v>
      </c>
      <c r="T1258" s="225">
        <f>S1258*H1258</f>
        <v>0</v>
      </c>
      <c r="U1258" s="41"/>
      <c r="V1258" s="41"/>
      <c r="W1258" s="41"/>
      <c r="X1258" s="41"/>
      <c r="Y1258" s="41"/>
      <c r="Z1258" s="41"/>
      <c r="AA1258" s="41"/>
      <c r="AB1258" s="41"/>
      <c r="AC1258" s="41"/>
      <c r="AD1258" s="41"/>
      <c r="AE1258" s="41"/>
      <c r="AR1258" s="226" t="s">
        <v>288</v>
      </c>
      <c r="AT1258" s="226" t="s">
        <v>157</v>
      </c>
      <c r="AU1258" s="226" t="s">
        <v>81</v>
      </c>
      <c r="AY1258" s="20" t="s">
        <v>154</v>
      </c>
      <c r="BE1258" s="227">
        <f>IF(N1258="základní",J1258,0)</f>
        <v>0</v>
      </c>
      <c r="BF1258" s="227">
        <f>IF(N1258="snížená",J1258,0)</f>
        <v>0</v>
      </c>
      <c r="BG1258" s="227">
        <f>IF(N1258="zákl. přenesená",J1258,0)</f>
        <v>0</v>
      </c>
      <c r="BH1258" s="227">
        <f>IF(N1258="sníž. přenesená",J1258,0)</f>
        <v>0</v>
      </c>
      <c r="BI1258" s="227">
        <f>IF(N1258="nulová",J1258,0)</f>
        <v>0</v>
      </c>
      <c r="BJ1258" s="20" t="s">
        <v>79</v>
      </c>
      <c r="BK1258" s="227">
        <f>ROUND(I1258*H1258,2)</f>
        <v>0</v>
      </c>
      <c r="BL1258" s="20" t="s">
        <v>288</v>
      </c>
      <c r="BM1258" s="226" t="s">
        <v>1574</v>
      </c>
    </row>
    <row r="1259" s="2" customFormat="1">
      <c r="A1259" s="41"/>
      <c r="B1259" s="42"/>
      <c r="C1259" s="43"/>
      <c r="D1259" s="228" t="s">
        <v>164</v>
      </c>
      <c r="E1259" s="43"/>
      <c r="F1259" s="229" t="s">
        <v>1575</v>
      </c>
      <c r="G1259" s="43"/>
      <c r="H1259" s="43"/>
      <c r="I1259" s="230"/>
      <c r="J1259" s="43"/>
      <c r="K1259" s="43"/>
      <c r="L1259" s="47"/>
      <c r="M1259" s="231"/>
      <c r="N1259" s="232"/>
      <c r="O1259" s="87"/>
      <c r="P1259" s="87"/>
      <c r="Q1259" s="87"/>
      <c r="R1259" s="87"/>
      <c r="S1259" s="87"/>
      <c r="T1259" s="88"/>
      <c r="U1259" s="41"/>
      <c r="V1259" s="41"/>
      <c r="W1259" s="41"/>
      <c r="X1259" s="41"/>
      <c r="Y1259" s="41"/>
      <c r="Z1259" s="41"/>
      <c r="AA1259" s="41"/>
      <c r="AB1259" s="41"/>
      <c r="AC1259" s="41"/>
      <c r="AD1259" s="41"/>
      <c r="AE1259" s="41"/>
      <c r="AT1259" s="20" t="s">
        <v>164</v>
      </c>
      <c r="AU1259" s="20" t="s">
        <v>81</v>
      </c>
    </row>
    <row r="1260" s="13" customFormat="1">
      <c r="A1260" s="13"/>
      <c r="B1260" s="233"/>
      <c r="C1260" s="234"/>
      <c r="D1260" s="235" t="s">
        <v>166</v>
      </c>
      <c r="E1260" s="236" t="s">
        <v>19</v>
      </c>
      <c r="F1260" s="237" t="s">
        <v>1576</v>
      </c>
      <c r="G1260" s="234"/>
      <c r="H1260" s="236" t="s">
        <v>19</v>
      </c>
      <c r="I1260" s="238"/>
      <c r="J1260" s="234"/>
      <c r="K1260" s="234"/>
      <c r="L1260" s="239"/>
      <c r="M1260" s="240"/>
      <c r="N1260" s="241"/>
      <c r="O1260" s="241"/>
      <c r="P1260" s="241"/>
      <c r="Q1260" s="241"/>
      <c r="R1260" s="241"/>
      <c r="S1260" s="241"/>
      <c r="T1260" s="242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43" t="s">
        <v>166</v>
      </c>
      <c r="AU1260" s="243" t="s">
        <v>81</v>
      </c>
      <c r="AV1260" s="13" t="s">
        <v>79</v>
      </c>
      <c r="AW1260" s="13" t="s">
        <v>33</v>
      </c>
      <c r="AX1260" s="13" t="s">
        <v>72</v>
      </c>
      <c r="AY1260" s="243" t="s">
        <v>154</v>
      </c>
    </row>
    <row r="1261" s="14" customFormat="1">
      <c r="A1261" s="14"/>
      <c r="B1261" s="244"/>
      <c r="C1261" s="245"/>
      <c r="D1261" s="235" t="s">
        <v>166</v>
      </c>
      <c r="E1261" s="246" t="s">
        <v>19</v>
      </c>
      <c r="F1261" s="247" t="s">
        <v>1577</v>
      </c>
      <c r="G1261" s="245"/>
      <c r="H1261" s="248">
        <v>4.3200000000000003</v>
      </c>
      <c r="I1261" s="249"/>
      <c r="J1261" s="245"/>
      <c r="K1261" s="245"/>
      <c r="L1261" s="250"/>
      <c r="M1261" s="251"/>
      <c r="N1261" s="252"/>
      <c r="O1261" s="252"/>
      <c r="P1261" s="252"/>
      <c r="Q1261" s="252"/>
      <c r="R1261" s="252"/>
      <c r="S1261" s="252"/>
      <c r="T1261" s="253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54" t="s">
        <v>166</v>
      </c>
      <c r="AU1261" s="254" t="s">
        <v>81</v>
      </c>
      <c r="AV1261" s="14" t="s">
        <v>81</v>
      </c>
      <c r="AW1261" s="14" t="s">
        <v>33</v>
      </c>
      <c r="AX1261" s="14" t="s">
        <v>72</v>
      </c>
      <c r="AY1261" s="254" t="s">
        <v>154</v>
      </c>
    </row>
    <row r="1262" s="14" customFormat="1">
      <c r="A1262" s="14"/>
      <c r="B1262" s="244"/>
      <c r="C1262" s="245"/>
      <c r="D1262" s="235" t="s">
        <v>166</v>
      </c>
      <c r="E1262" s="246" t="s">
        <v>19</v>
      </c>
      <c r="F1262" s="247" t="s">
        <v>1578</v>
      </c>
      <c r="G1262" s="245"/>
      <c r="H1262" s="248">
        <v>0.28000000000000003</v>
      </c>
      <c r="I1262" s="249"/>
      <c r="J1262" s="245"/>
      <c r="K1262" s="245"/>
      <c r="L1262" s="250"/>
      <c r="M1262" s="251"/>
      <c r="N1262" s="252"/>
      <c r="O1262" s="252"/>
      <c r="P1262" s="252"/>
      <c r="Q1262" s="252"/>
      <c r="R1262" s="252"/>
      <c r="S1262" s="252"/>
      <c r="T1262" s="253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54" t="s">
        <v>166</v>
      </c>
      <c r="AU1262" s="254" t="s">
        <v>81</v>
      </c>
      <c r="AV1262" s="14" t="s">
        <v>81</v>
      </c>
      <c r="AW1262" s="14" t="s">
        <v>33</v>
      </c>
      <c r="AX1262" s="14" t="s">
        <v>72</v>
      </c>
      <c r="AY1262" s="254" t="s">
        <v>154</v>
      </c>
    </row>
    <row r="1263" s="13" customFormat="1">
      <c r="A1263" s="13"/>
      <c r="B1263" s="233"/>
      <c r="C1263" s="234"/>
      <c r="D1263" s="235" t="s">
        <v>166</v>
      </c>
      <c r="E1263" s="236" t="s">
        <v>19</v>
      </c>
      <c r="F1263" s="237" t="s">
        <v>1579</v>
      </c>
      <c r="G1263" s="234"/>
      <c r="H1263" s="236" t="s">
        <v>19</v>
      </c>
      <c r="I1263" s="238"/>
      <c r="J1263" s="234"/>
      <c r="K1263" s="234"/>
      <c r="L1263" s="239"/>
      <c r="M1263" s="240"/>
      <c r="N1263" s="241"/>
      <c r="O1263" s="241"/>
      <c r="P1263" s="241"/>
      <c r="Q1263" s="241"/>
      <c r="R1263" s="241"/>
      <c r="S1263" s="241"/>
      <c r="T1263" s="242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43" t="s">
        <v>166</v>
      </c>
      <c r="AU1263" s="243" t="s">
        <v>81</v>
      </c>
      <c r="AV1263" s="13" t="s">
        <v>79</v>
      </c>
      <c r="AW1263" s="13" t="s">
        <v>33</v>
      </c>
      <c r="AX1263" s="13" t="s">
        <v>72</v>
      </c>
      <c r="AY1263" s="243" t="s">
        <v>154</v>
      </c>
    </row>
    <row r="1264" s="14" customFormat="1">
      <c r="A1264" s="14"/>
      <c r="B1264" s="244"/>
      <c r="C1264" s="245"/>
      <c r="D1264" s="235" t="s">
        <v>166</v>
      </c>
      <c r="E1264" s="246" t="s">
        <v>19</v>
      </c>
      <c r="F1264" s="247" t="s">
        <v>1580</v>
      </c>
      <c r="G1264" s="245"/>
      <c r="H1264" s="248">
        <v>6.2000000000000002</v>
      </c>
      <c r="I1264" s="249"/>
      <c r="J1264" s="245"/>
      <c r="K1264" s="245"/>
      <c r="L1264" s="250"/>
      <c r="M1264" s="251"/>
      <c r="N1264" s="252"/>
      <c r="O1264" s="252"/>
      <c r="P1264" s="252"/>
      <c r="Q1264" s="252"/>
      <c r="R1264" s="252"/>
      <c r="S1264" s="252"/>
      <c r="T1264" s="253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54" t="s">
        <v>166</v>
      </c>
      <c r="AU1264" s="254" t="s">
        <v>81</v>
      </c>
      <c r="AV1264" s="14" t="s">
        <v>81</v>
      </c>
      <c r="AW1264" s="14" t="s">
        <v>33</v>
      </c>
      <c r="AX1264" s="14" t="s">
        <v>72</v>
      </c>
      <c r="AY1264" s="254" t="s">
        <v>154</v>
      </c>
    </row>
    <row r="1265" s="13" customFormat="1">
      <c r="A1265" s="13"/>
      <c r="B1265" s="233"/>
      <c r="C1265" s="234"/>
      <c r="D1265" s="235" t="s">
        <v>166</v>
      </c>
      <c r="E1265" s="236" t="s">
        <v>19</v>
      </c>
      <c r="F1265" s="237" t="s">
        <v>1581</v>
      </c>
      <c r="G1265" s="234"/>
      <c r="H1265" s="236" t="s">
        <v>19</v>
      </c>
      <c r="I1265" s="238"/>
      <c r="J1265" s="234"/>
      <c r="K1265" s="234"/>
      <c r="L1265" s="239"/>
      <c r="M1265" s="240"/>
      <c r="N1265" s="241"/>
      <c r="O1265" s="241"/>
      <c r="P1265" s="241"/>
      <c r="Q1265" s="241"/>
      <c r="R1265" s="241"/>
      <c r="S1265" s="241"/>
      <c r="T1265" s="242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43" t="s">
        <v>166</v>
      </c>
      <c r="AU1265" s="243" t="s">
        <v>81</v>
      </c>
      <c r="AV1265" s="13" t="s">
        <v>79</v>
      </c>
      <c r="AW1265" s="13" t="s">
        <v>33</v>
      </c>
      <c r="AX1265" s="13" t="s">
        <v>72</v>
      </c>
      <c r="AY1265" s="243" t="s">
        <v>154</v>
      </c>
    </row>
    <row r="1266" s="14" customFormat="1">
      <c r="A1266" s="14"/>
      <c r="B1266" s="244"/>
      <c r="C1266" s="245"/>
      <c r="D1266" s="235" t="s">
        <v>166</v>
      </c>
      <c r="E1266" s="246" t="s">
        <v>19</v>
      </c>
      <c r="F1266" s="247" t="s">
        <v>1582</v>
      </c>
      <c r="G1266" s="245"/>
      <c r="H1266" s="248">
        <v>49.899999999999999</v>
      </c>
      <c r="I1266" s="249"/>
      <c r="J1266" s="245"/>
      <c r="K1266" s="245"/>
      <c r="L1266" s="250"/>
      <c r="M1266" s="251"/>
      <c r="N1266" s="252"/>
      <c r="O1266" s="252"/>
      <c r="P1266" s="252"/>
      <c r="Q1266" s="252"/>
      <c r="R1266" s="252"/>
      <c r="S1266" s="252"/>
      <c r="T1266" s="253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54" t="s">
        <v>166</v>
      </c>
      <c r="AU1266" s="254" t="s">
        <v>81</v>
      </c>
      <c r="AV1266" s="14" t="s">
        <v>81</v>
      </c>
      <c r="AW1266" s="14" t="s">
        <v>33</v>
      </c>
      <c r="AX1266" s="14" t="s">
        <v>72</v>
      </c>
      <c r="AY1266" s="254" t="s">
        <v>154</v>
      </c>
    </row>
    <row r="1267" s="15" customFormat="1">
      <c r="A1267" s="15"/>
      <c r="B1267" s="255"/>
      <c r="C1267" s="256"/>
      <c r="D1267" s="235" t="s">
        <v>166</v>
      </c>
      <c r="E1267" s="257" t="s">
        <v>19</v>
      </c>
      <c r="F1267" s="258" t="s">
        <v>181</v>
      </c>
      <c r="G1267" s="256"/>
      <c r="H1267" s="259">
        <v>60.700000000000003</v>
      </c>
      <c r="I1267" s="260"/>
      <c r="J1267" s="256"/>
      <c r="K1267" s="256"/>
      <c r="L1267" s="261"/>
      <c r="M1267" s="262"/>
      <c r="N1267" s="263"/>
      <c r="O1267" s="263"/>
      <c r="P1267" s="263"/>
      <c r="Q1267" s="263"/>
      <c r="R1267" s="263"/>
      <c r="S1267" s="263"/>
      <c r="T1267" s="264"/>
      <c r="U1267" s="15"/>
      <c r="V1267" s="15"/>
      <c r="W1267" s="15"/>
      <c r="X1267" s="15"/>
      <c r="Y1267" s="15"/>
      <c r="Z1267" s="15"/>
      <c r="AA1267" s="15"/>
      <c r="AB1267" s="15"/>
      <c r="AC1267" s="15"/>
      <c r="AD1267" s="15"/>
      <c r="AE1267" s="15"/>
      <c r="AT1267" s="265" t="s">
        <v>166</v>
      </c>
      <c r="AU1267" s="265" t="s">
        <v>81</v>
      </c>
      <c r="AV1267" s="15" t="s">
        <v>162</v>
      </c>
      <c r="AW1267" s="15" t="s">
        <v>33</v>
      </c>
      <c r="AX1267" s="15" t="s">
        <v>79</v>
      </c>
      <c r="AY1267" s="265" t="s">
        <v>154</v>
      </c>
    </row>
    <row r="1268" s="2" customFormat="1" ht="16.5" customHeight="1">
      <c r="A1268" s="41"/>
      <c r="B1268" s="42"/>
      <c r="C1268" s="215" t="s">
        <v>1583</v>
      </c>
      <c r="D1268" s="215" t="s">
        <v>157</v>
      </c>
      <c r="E1268" s="216" t="s">
        <v>1584</v>
      </c>
      <c r="F1268" s="217" t="s">
        <v>1585</v>
      </c>
      <c r="G1268" s="218" t="s">
        <v>160</v>
      </c>
      <c r="H1268" s="219">
        <v>60.700000000000003</v>
      </c>
      <c r="I1268" s="220"/>
      <c r="J1268" s="221">
        <f>ROUND(I1268*H1268,2)</f>
        <v>0</v>
      </c>
      <c r="K1268" s="217" t="s">
        <v>161</v>
      </c>
      <c r="L1268" s="47"/>
      <c r="M1268" s="222" t="s">
        <v>19</v>
      </c>
      <c r="N1268" s="223" t="s">
        <v>43</v>
      </c>
      <c r="O1268" s="87"/>
      <c r="P1268" s="224">
        <f>O1268*H1268</f>
        <v>0</v>
      </c>
      <c r="Q1268" s="224">
        <v>0.00012999999999999999</v>
      </c>
      <c r="R1268" s="224">
        <f>Q1268*H1268</f>
        <v>0.0078910000000000004</v>
      </c>
      <c r="S1268" s="224">
        <v>0</v>
      </c>
      <c r="T1268" s="225">
        <f>S1268*H1268</f>
        <v>0</v>
      </c>
      <c r="U1268" s="41"/>
      <c r="V1268" s="41"/>
      <c r="W1268" s="41"/>
      <c r="X1268" s="41"/>
      <c r="Y1268" s="41"/>
      <c r="Z1268" s="41"/>
      <c r="AA1268" s="41"/>
      <c r="AB1268" s="41"/>
      <c r="AC1268" s="41"/>
      <c r="AD1268" s="41"/>
      <c r="AE1268" s="41"/>
      <c r="AR1268" s="226" t="s">
        <v>288</v>
      </c>
      <c r="AT1268" s="226" t="s">
        <v>157</v>
      </c>
      <c r="AU1268" s="226" t="s">
        <v>81</v>
      </c>
      <c r="AY1268" s="20" t="s">
        <v>154</v>
      </c>
      <c r="BE1268" s="227">
        <f>IF(N1268="základní",J1268,0)</f>
        <v>0</v>
      </c>
      <c r="BF1268" s="227">
        <f>IF(N1268="snížená",J1268,0)</f>
        <v>0</v>
      </c>
      <c r="BG1268" s="227">
        <f>IF(N1268="zákl. přenesená",J1268,0)</f>
        <v>0</v>
      </c>
      <c r="BH1268" s="227">
        <f>IF(N1268="sníž. přenesená",J1268,0)</f>
        <v>0</v>
      </c>
      <c r="BI1268" s="227">
        <f>IF(N1268="nulová",J1268,0)</f>
        <v>0</v>
      </c>
      <c r="BJ1268" s="20" t="s">
        <v>79</v>
      </c>
      <c r="BK1268" s="227">
        <f>ROUND(I1268*H1268,2)</f>
        <v>0</v>
      </c>
      <c r="BL1268" s="20" t="s">
        <v>288</v>
      </c>
      <c r="BM1268" s="226" t="s">
        <v>1586</v>
      </c>
    </row>
    <row r="1269" s="2" customFormat="1">
      <c r="A1269" s="41"/>
      <c r="B1269" s="42"/>
      <c r="C1269" s="43"/>
      <c r="D1269" s="228" t="s">
        <v>164</v>
      </c>
      <c r="E1269" s="43"/>
      <c r="F1269" s="229" t="s">
        <v>1587</v>
      </c>
      <c r="G1269" s="43"/>
      <c r="H1269" s="43"/>
      <c r="I1269" s="230"/>
      <c r="J1269" s="43"/>
      <c r="K1269" s="43"/>
      <c r="L1269" s="47"/>
      <c r="M1269" s="231"/>
      <c r="N1269" s="232"/>
      <c r="O1269" s="87"/>
      <c r="P1269" s="87"/>
      <c r="Q1269" s="87"/>
      <c r="R1269" s="87"/>
      <c r="S1269" s="87"/>
      <c r="T1269" s="88"/>
      <c r="U1269" s="41"/>
      <c r="V1269" s="41"/>
      <c r="W1269" s="41"/>
      <c r="X1269" s="41"/>
      <c r="Y1269" s="41"/>
      <c r="Z1269" s="41"/>
      <c r="AA1269" s="41"/>
      <c r="AB1269" s="41"/>
      <c r="AC1269" s="41"/>
      <c r="AD1269" s="41"/>
      <c r="AE1269" s="41"/>
      <c r="AT1269" s="20" t="s">
        <v>164</v>
      </c>
      <c r="AU1269" s="20" t="s">
        <v>81</v>
      </c>
    </row>
    <row r="1270" s="13" customFormat="1">
      <c r="A1270" s="13"/>
      <c r="B1270" s="233"/>
      <c r="C1270" s="234"/>
      <c r="D1270" s="235" t="s">
        <v>166</v>
      </c>
      <c r="E1270" s="236" t="s">
        <v>19</v>
      </c>
      <c r="F1270" s="237" t="s">
        <v>1576</v>
      </c>
      <c r="G1270" s="234"/>
      <c r="H1270" s="236" t="s">
        <v>19</v>
      </c>
      <c r="I1270" s="238"/>
      <c r="J1270" s="234"/>
      <c r="K1270" s="234"/>
      <c r="L1270" s="239"/>
      <c r="M1270" s="240"/>
      <c r="N1270" s="241"/>
      <c r="O1270" s="241"/>
      <c r="P1270" s="241"/>
      <c r="Q1270" s="241"/>
      <c r="R1270" s="241"/>
      <c r="S1270" s="241"/>
      <c r="T1270" s="242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43" t="s">
        <v>166</v>
      </c>
      <c r="AU1270" s="243" t="s">
        <v>81</v>
      </c>
      <c r="AV1270" s="13" t="s">
        <v>79</v>
      </c>
      <c r="AW1270" s="13" t="s">
        <v>33</v>
      </c>
      <c r="AX1270" s="13" t="s">
        <v>72</v>
      </c>
      <c r="AY1270" s="243" t="s">
        <v>154</v>
      </c>
    </row>
    <row r="1271" s="14" customFormat="1">
      <c r="A1271" s="14"/>
      <c r="B1271" s="244"/>
      <c r="C1271" s="245"/>
      <c r="D1271" s="235" t="s">
        <v>166</v>
      </c>
      <c r="E1271" s="246" t="s">
        <v>19</v>
      </c>
      <c r="F1271" s="247" t="s">
        <v>1577</v>
      </c>
      <c r="G1271" s="245"/>
      <c r="H1271" s="248">
        <v>4.3200000000000003</v>
      </c>
      <c r="I1271" s="249"/>
      <c r="J1271" s="245"/>
      <c r="K1271" s="245"/>
      <c r="L1271" s="250"/>
      <c r="M1271" s="251"/>
      <c r="N1271" s="252"/>
      <c r="O1271" s="252"/>
      <c r="P1271" s="252"/>
      <c r="Q1271" s="252"/>
      <c r="R1271" s="252"/>
      <c r="S1271" s="252"/>
      <c r="T1271" s="253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54" t="s">
        <v>166</v>
      </c>
      <c r="AU1271" s="254" t="s">
        <v>81</v>
      </c>
      <c r="AV1271" s="14" t="s">
        <v>81</v>
      </c>
      <c r="AW1271" s="14" t="s">
        <v>33</v>
      </c>
      <c r="AX1271" s="14" t="s">
        <v>72</v>
      </c>
      <c r="AY1271" s="254" t="s">
        <v>154</v>
      </c>
    </row>
    <row r="1272" s="14" customFormat="1">
      <c r="A1272" s="14"/>
      <c r="B1272" s="244"/>
      <c r="C1272" s="245"/>
      <c r="D1272" s="235" t="s">
        <v>166</v>
      </c>
      <c r="E1272" s="246" t="s">
        <v>19</v>
      </c>
      <c r="F1272" s="247" t="s">
        <v>1578</v>
      </c>
      <c r="G1272" s="245"/>
      <c r="H1272" s="248">
        <v>0.28000000000000003</v>
      </c>
      <c r="I1272" s="249"/>
      <c r="J1272" s="245"/>
      <c r="K1272" s="245"/>
      <c r="L1272" s="250"/>
      <c r="M1272" s="251"/>
      <c r="N1272" s="252"/>
      <c r="O1272" s="252"/>
      <c r="P1272" s="252"/>
      <c r="Q1272" s="252"/>
      <c r="R1272" s="252"/>
      <c r="S1272" s="252"/>
      <c r="T1272" s="253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54" t="s">
        <v>166</v>
      </c>
      <c r="AU1272" s="254" t="s">
        <v>81</v>
      </c>
      <c r="AV1272" s="14" t="s">
        <v>81</v>
      </c>
      <c r="AW1272" s="14" t="s">
        <v>33</v>
      </c>
      <c r="AX1272" s="14" t="s">
        <v>72</v>
      </c>
      <c r="AY1272" s="254" t="s">
        <v>154</v>
      </c>
    </row>
    <row r="1273" s="13" customFormat="1">
      <c r="A1273" s="13"/>
      <c r="B1273" s="233"/>
      <c r="C1273" s="234"/>
      <c r="D1273" s="235" t="s">
        <v>166</v>
      </c>
      <c r="E1273" s="236" t="s">
        <v>19</v>
      </c>
      <c r="F1273" s="237" t="s">
        <v>1579</v>
      </c>
      <c r="G1273" s="234"/>
      <c r="H1273" s="236" t="s">
        <v>19</v>
      </c>
      <c r="I1273" s="238"/>
      <c r="J1273" s="234"/>
      <c r="K1273" s="234"/>
      <c r="L1273" s="239"/>
      <c r="M1273" s="240"/>
      <c r="N1273" s="241"/>
      <c r="O1273" s="241"/>
      <c r="P1273" s="241"/>
      <c r="Q1273" s="241"/>
      <c r="R1273" s="241"/>
      <c r="S1273" s="241"/>
      <c r="T1273" s="242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43" t="s">
        <v>166</v>
      </c>
      <c r="AU1273" s="243" t="s">
        <v>81</v>
      </c>
      <c r="AV1273" s="13" t="s">
        <v>79</v>
      </c>
      <c r="AW1273" s="13" t="s">
        <v>33</v>
      </c>
      <c r="AX1273" s="13" t="s">
        <v>72</v>
      </c>
      <c r="AY1273" s="243" t="s">
        <v>154</v>
      </c>
    </row>
    <row r="1274" s="14" customFormat="1">
      <c r="A1274" s="14"/>
      <c r="B1274" s="244"/>
      <c r="C1274" s="245"/>
      <c r="D1274" s="235" t="s">
        <v>166</v>
      </c>
      <c r="E1274" s="246" t="s">
        <v>19</v>
      </c>
      <c r="F1274" s="247" t="s">
        <v>1580</v>
      </c>
      <c r="G1274" s="245"/>
      <c r="H1274" s="248">
        <v>6.2000000000000002</v>
      </c>
      <c r="I1274" s="249"/>
      <c r="J1274" s="245"/>
      <c r="K1274" s="245"/>
      <c r="L1274" s="250"/>
      <c r="M1274" s="251"/>
      <c r="N1274" s="252"/>
      <c r="O1274" s="252"/>
      <c r="P1274" s="252"/>
      <c r="Q1274" s="252"/>
      <c r="R1274" s="252"/>
      <c r="S1274" s="252"/>
      <c r="T1274" s="253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54" t="s">
        <v>166</v>
      </c>
      <c r="AU1274" s="254" t="s">
        <v>81</v>
      </c>
      <c r="AV1274" s="14" t="s">
        <v>81</v>
      </c>
      <c r="AW1274" s="14" t="s">
        <v>33</v>
      </c>
      <c r="AX1274" s="14" t="s">
        <v>72</v>
      </c>
      <c r="AY1274" s="254" t="s">
        <v>154</v>
      </c>
    </row>
    <row r="1275" s="13" customFormat="1">
      <c r="A1275" s="13"/>
      <c r="B1275" s="233"/>
      <c r="C1275" s="234"/>
      <c r="D1275" s="235" t="s">
        <v>166</v>
      </c>
      <c r="E1275" s="236" t="s">
        <v>19</v>
      </c>
      <c r="F1275" s="237" t="s">
        <v>1581</v>
      </c>
      <c r="G1275" s="234"/>
      <c r="H1275" s="236" t="s">
        <v>19</v>
      </c>
      <c r="I1275" s="238"/>
      <c r="J1275" s="234"/>
      <c r="K1275" s="234"/>
      <c r="L1275" s="239"/>
      <c r="M1275" s="240"/>
      <c r="N1275" s="241"/>
      <c r="O1275" s="241"/>
      <c r="P1275" s="241"/>
      <c r="Q1275" s="241"/>
      <c r="R1275" s="241"/>
      <c r="S1275" s="241"/>
      <c r="T1275" s="242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43" t="s">
        <v>166</v>
      </c>
      <c r="AU1275" s="243" t="s">
        <v>81</v>
      </c>
      <c r="AV1275" s="13" t="s">
        <v>79</v>
      </c>
      <c r="AW1275" s="13" t="s">
        <v>33</v>
      </c>
      <c r="AX1275" s="13" t="s">
        <v>72</v>
      </c>
      <c r="AY1275" s="243" t="s">
        <v>154</v>
      </c>
    </row>
    <row r="1276" s="14" customFormat="1">
      <c r="A1276" s="14"/>
      <c r="B1276" s="244"/>
      <c r="C1276" s="245"/>
      <c r="D1276" s="235" t="s">
        <v>166</v>
      </c>
      <c r="E1276" s="246" t="s">
        <v>19</v>
      </c>
      <c r="F1276" s="247" t="s">
        <v>1582</v>
      </c>
      <c r="G1276" s="245"/>
      <c r="H1276" s="248">
        <v>49.899999999999999</v>
      </c>
      <c r="I1276" s="249"/>
      <c r="J1276" s="245"/>
      <c r="K1276" s="245"/>
      <c r="L1276" s="250"/>
      <c r="M1276" s="251"/>
      <c r="N1276" s="252"/>
      <c r="O1276" s="252"/>
      <c r="P1276" s="252"/>
      <c r="Q1276" s="252"/>
      <c r="R1276" s="252"/>
      <c r="S1276" s="252"/>
      <c r="T1276" s="253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54" t="s">
        <v>166</v>
      </c>
      <c r="AU1276" s="254" t="s">
        <v>81</v>
      </c>
      <c r="AV1276" s="14" t="s">
        <v>81</v>
      </c>
      <c r="AW1276" s="14" t="s">
        <v>33</v>
      </c>
      <c r="AX1276" s="14" t="s">
        <v>72</v>
      </c>
      <c r="AY1276" s="254" t="s">
        <v>154</v>
      </c>
    </row>
    <row r="1277" s="15" customFormat="1">
      <c r="A1277" s="15"/>
      <c r="B1277" s="255"/>
      <c r="C1277" s="256"/>
      <c r="D1277" s="235" t="s">
        <v>166</v>
      </c>
      <c r="E1277" s="257" t="s">
        <v>19</v>
      </c>
      <c r="F1277" s="258" t="s">
        <v>181</v>
      </c>
      <c r="G1277" s="256"/>
      <c r="H1277" s="259">
        <v>60.700000000000003</v>
      </c>
      <c r="I1277" s="260"/>
      <c r="J1277" s="256"/>
      <c r="K1277" s="256"/>
      <c r="L1277" s="261"/>
      <c r="M1277" s="262"/>
      <c r="N1277" s="263"/>
      <c r="O1277" s="263"/>
      <c r="P1277" s="263"/>
      <c r="Q1277" s="263"/>
      <c r="R1277" s="263"/>
      <c r="S1277" s="263"/>
      <c r="T1277" s="264"/>
      <c r="U1277" s="15"/>
      <c r="V1277" s="15"/>
      <c r="W1277" s="15"/>
      <c r="X1277" s="15"/>
      <c r="Y1277" s="15"/>
      <c r="Z1277" s="15"/>
      <c r="AA1277" s="15"/>
      <c r="AB1277" s="15"/>
      <c r="AC1277" s="15"/>
      <c r="AD1277" s="15"/>
      <c r="AE1277" s="15"/>
      <c r="AT1277" s="265" t="s">
        <v>166</v>
      </c>
      <c r="AU1277" s="265" t="s">
        <v>81</v>
      </c>
      <c r="AV1277" s="15" t="s">
        <v>162</v>
      </c>
      <c r="AW1277" s="15" t="s">
        <v>33</v>
      </c>
      <c r="AX1277" s="15" t="s">
        <v>79</v>
      </c>
      <c r="AY1277" s="265" t="s">
        <v>154</v>
      </c>
    </row>
    <row r="1278" s="2" customFormat="1" ht="16.5" customHeight="1">
      <c r="A1278" s="41"/>
      <c r="B1278" s="42"/>
      <c r="C1278" s="215" t="s">
        <v>1588</v>
      </c>
      <c r="D1278" s="215" t="s">
        <v>157</v>
      </c>
      <c r="E1278" s="216" t="s">
        <v>1589</v>
      </c>
      <c r="F1278" s="217" t="s">
        <v>1590</v>
      </c>
      <c r="G1278" s="218" t="s">
        <v>160</v>
      </c>
      <c r="H1278" s="219">
        <v>60.700000000000003</v>
      </c>
      <c r="I1278" s="220"/>
      <c r="J1278" s="221">
        <f>ROUND(I1278*H1278,2)</f>
        <v>0</v>
      </c>
      <c r="K1278" s="217" t="s">
        <v>161</v>
      </c>
      <c r="L1278" s="47"/>
      <c r="M1278" s="222" t="s">
        <v>19</v>
      </c>
      <c r="N1278" s="223" t="s">
        <v>43</v>
      </c>
      <c r="O1278" s="87"/>
      <c r="P1278" s="224">
        <f>O1278*H1278</f>
        <v>0</v>
      </c>
      <c r="Q1278" s="224">
        <v>0.00029</v>
      </c>
      <c r="R1278" s="224">
        <f>Q1278*H1278</f>
        <v>0.017603000000000001</v>
      </c>
      <c r="S1278" s="224">
        <v>0</v>
      </c>
      <c r="T1278" s="225">
        <f>S1278*H1278</f>
        <v>0</v>
      </c>
      <c r="U1278" s="41"/>
      <c r="V1278" s="41"/>
      <c r="W1278" s="41"/>
      <c r="X1278" s="41"/>
      <c r="Y1278" s="41"/>
      <c r="Z1278" s="41"/>
      <c r="AA1278" s="41"/>
      <c r="AB1278" s="41"/>
      <c r="AC1278" s="41"/>
      <c r="AD1278" s="41"/>
      <c r="AE1278" s="41"/>
      <c r="AR1278" s="226" t="s">
        <v>288</v>
      </c>
      <c r="AT1278" s="226" t="s">
        <v>157</v>
      </c>
      <c r="AU1278" s="226" t="s">
        <v>81</v>
      </c>
      <c r="AY1278" s="20" t="s">
        <v>154</v>
      </c>
      <c r="BE1278" s="227">
        <f>IF(N1278="základní",J1278,0)</f>
        <v>0</v>
      </c>
      <c r="BF1278" s="227">
        <f>IF(N1278="snížená",J1278,0)</f>
        <v>0</v>
      </c>
      <c r="BG1278" s="227">
        <f>IF(N1278="zákl. přenesená",J1278,0)</f>
        <v>0</v>
      </c>
      <c r="BH1278" s="227">
        <f>IF(N1278="sníž. přenesená",J1278,0)</f>
        <v>0</v>
      </c>
      <c r="BI1278" s="227">
        <f>IF(N1278="nulová",J1278,0)</f>
        <v>0</v>
      </c>
      <c r="BJ1278" s="20" t="s">
        <v>79</v>
      </c>
      <c r="BK1278" s="227">
        <f>ROUND(I1278*H1278,2)</f>
        <v>0</v>
      </c>
      <c r="BL1278" s="20" t="s">
        <v>288</v>
      </c>
      <c r="BM1278" s="226" t="s">
        <v>1591</v>
      </c>
    </row>
    <row r="1279" s="2" customFormat="1">
      <c r="A1279" s="41"/>
      <c r="B1279" s="42"/>
      <c r="C1279" s="43"/>
      <c r="D1279" s="228" t="s">
        <v>164</v>
      </c>
      <c r="E1279" s="43"/>
      <c r="F1279" s="229" t="s">
        <v>1592</v>
      </c>
      <c r="G1279" s="43"/>
      <c r="H1279" s="43"/>
      <c r="I1279" s="230"/>
      <c r="J1279" s="43"/>
      <c r="K1279" s="43"/>
      <c r="L1279" s="47"/>
      <c r="M1279" s="231"/>
      <c r="N1279" s="232"/>
      <c r="O1279" s="87"/>
      <c r="P1279" s="87"/>
      <c r="Q1279" s="87"/>
      <c r="R1279" s="87"/>
      <c r="S1279" s="87"/>
      <c r="T1279" s="88"/>
      <c r="U1279" s="41"/>
      <c r="V1279" s="41"/>
      <c r="W1279" s="41"/>
      <c r="X1279" s="41"/>
      <c r="Y1279" s="41"/>
      <c r="Z1279" s="41"/>
      <c r="AA1279" s="41"/>
      <c r="AB1279" s="41"/>
      <c r="AC1279" s="41"/>
      <c r="AD1279" s="41"/>
      <c r="AE1279" s="41"/>
      <c r="AT1279" s="20" t="s">
        <v>164</v>
      </c>
      <c r="AU1279" s="20" t="s">
        <v>81</v>
      </c>
    </row>
    <row r="1280" s="13" customFormat="1">
      <c r="A1280" s="13"/>
      <c r="B1280" s="233"/>
      <c r="C1280" s="234"/>
      <c r="D1280" s="235" t="s">
        <v>166</v>
      </c>
      <c r="E1280" s="236" t="s">
        <v>19</v>
      </c>
      <c r="F1280" s="237" t="s">
        <v>1576</v>
      </c>
      <c r="G1280" s="234"/>
      <c r="H1280" s="236" t="s">
        <v>19</v>
      </c>
      <c r="I1280" s="238"/>
      <c r="J1280" s="234"/>
      <c r="K1280" s="234"/>
      <c r="L1280" s="239"/>
      <c r="M1280" s="240"/>
      <c r="N1280" s="241"/>
      <c r="O1280" s="241"/>
      <c r="P1280" s="241"/>
      <c r="Q1280" s="241"/>
      <c r="R1280" s="241"/>
      <c r="S1280" s="241"/>
      <c r="T1280" s="242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43" t="s">
        <v>166</v>
      </c>
      <c r="AU1280" s="243" t="s">
        <v>81</v>
      </c>
      <c r="AV1280" s="13" t="s">
        <v>79</v>
      </c>
      <c r="AW1280" s="13" t="s">
        <v>33</v>
      </c>
      <c r="AX1280" s="13" t="s">
        <v>72</v>
      </c>
      <c r="AY1280" s="243" t="s">
        <v>154</v>
      </c>
    </row>
    <row r="1281" s="14" customFormat="1">
      <c r="A1281" s="14"/>
      <c r="B1281" s="244"/>
      <c r="C1281" s="245"/>
      <c r="D1281" s="235" t="s">
        <v>166</v>
      </c>
      <c r="E1281" s="246" t="s">
        <v>19</v>
      </c>
      <c r="F1281" s="247" t="s">
        <v>1577</v>
      </c>
      <c r="G1281" s="245"/>
      <c r="H1281" s="248">
        <v>4.3200000000000003</v>
      </c>
      <c r="I1281" s="249"/>
      <c r="J1281" s="245"/>
      <c r="K1281" s="245"/>
      <c r="L1281" s="250"/>
      <c r="M1281" s="251"/>
      <c r="N1281" s="252"/>
      <c r="O1281" s="252"/>
      <c r="P1281" s="252"/>
      <c r="Q1281" s="252"/>
      <c r="R1281" s="252"/>
      <c r="S1281" s="252"/>
      <c r="T1281" s="253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54" t="s">
        <v>166</v>
      </c>
      <c r="AU1281" s="254" t="s">
        <v>81</v>
      </c>
      <c r="AV1281" s="14" t="s">
        <v>81</v>
      </c>
      <c r="AW1281" s="14" t="s">
        <v>33</v>
      </c>
      <c r="AX1281" s="14" t="s">
        <v>72</v>
      </c>
      <c r="AY1281" s="254" t="s">
        <v>154</v>
      </c>
    </row>
    <row r="1282" s="14" customFormat="1">
      <c r="A1282" s="14"/>
      <c r="B1282" s="244"/>
      <c r="C1282" s="245"/>
      <c r="D1282" s="235" t="s">
        <v>166</v>
      </c>
      <c r="E1282" s="246" t="s">
        <v>19</v>
      </c>
      <c r="F1282" s="247" t="s">
        <v>1578</v>
      </c>
      <c r="G1282" s="245"/>
      <c r="H1282" s="248">
        <v>0.28000000000000003</v>
      </c>
      <c r="I1282" s="249"/>
      <c r="J1282" s="245"/>
      <c r="K1282" s="245"/>
      <c r="L1282" s="250"/>
      <c r="M1282" s="251"/>
      <c r="N1282" s="252"/>
      <c r="O1282" s="252"/>
      <c r="P1282" s="252"/>
      <c r="Q1282" s="252"/>
      <c r="R1282" s="252"/>
      <c r="S1282" s="252"/>
      <c r="T1282" s="253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54" t="s">
        <v>166</v>
      </c>
      <c r="AU1282" s="254" t="s">
        <v>81</v>
      </c>
      <c r="AV1282" s="14" t="s">
        <v>81</v>
      </c>
      <c r="AW1282" s="14" t="s">
        <v>33</v>
      </c>
      <c r="AX1282" s="14" t="s">
        <v>72</v>
      </c>
      <c r="AY1282" s="254" t="s">
        <v>154</v>
      </c>
    </row>
    <row r="1283" s="13" customFormat="1">
      <c r="A1283" s="13"/>
      <c r="B1283" s="233"/>
      <c r="C1283" s="234"/>
      <c r="D1283" s="235" t="s">
        <v>166</v>
      </c>
      <c r="E1283" s="236" t="s">
        <v>19</v>
      </c>
      <c r="F1283" s="237" t="s">
        <v>1579</v>
      </c>
      <c r="G1283" s="234"/>
      <c r="H1283" s="236" t="s">
        <v>19</v>
      </c>
      <c r="I1283" s="238"/>
      <c r="J1283" s="234"/>
      <c r="K1283" s="234"/>
      <c r="L1283" s="239"/>
      <c r="M1283" s="240"/>
      <c r="N1283" s="241"/>
      <c r="O1283" s="241"/>
      <c r="P1283" s="241"/>
      <c r="Q1283" s="241"/>
      <c r="R1283" s="241"/>
      <c r="S1283" s="241"/>
      <c r="T1283" s="242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43" t="s">
        <v>166</v>
      </c>
      <c r="AU1283" s="243" t="s">
        <v>81</v>
      </c>
      <c r="AV1283" s="13" t="s">
        <v>79</v>
      </c>
      <c r="AW1283" s="13" t="s">
        <v>33</v>
      </c>
      <c r="AX1283" s="13" t="s">
        <v>72</v>
      </c>
      <c r="AY1283" s="243" t="s">
        <v>154</v>
      </c>
    </row>
    <row r="1284" s="14" customFormat="1">
      <c r="A1284" s="14"/>
      <c r="B1284" s="244"/>
      <c r="C1284" s="245"/>
      <c r="D1284" s="235" t="s">
        <v>166</v>
      </c>
      <c r="E1284" s="246" t="s">
        <v>19</v>
      </c>
      <c r="F1284" s="247" t="s">
        <v>1580</v>
      </c>
      <c r="G1284" s="245"/>
      <c r="H1284" s="248">
        <v>6.2000000000000002</v>
      </c>
      <c r="I1284" s="249"/>
      <c r="J1284" s="245"/>
      <c r="K1284" s="245"/>
      <c r="L1284" s="250"/>
      <c r="M1284" s="251"/>
      <c r="N1284" s="252"/>
      <c r="O1284" s="252"/>
      <c r="P1284" s="252"/>
      <c r="Q1284" s="252"/>
      <c r="R1284" s="252"/>
      <c r="S1284" s="252"/>
      <c r="T1284" s="253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54" t="s">
        <v>166</v>
      </c>
      <c r="AU1284" s="254" t="s">
        <v>81</v>
      </c>
      <c r="AV1284" s="14" t="s">
        <v>81</v>
      </c>
      <c r="AW1284" s="14" t="s">
        <v>33</v>
      </c>
      <c r="AX1284" s="14" t="s">
        <v>72</v>
      </c>
      <c r="AY1284" s="254" t="s">
        <v>154</v>
      </c>
    </row>
    <row r="1285" s="13" customFormat="1">
      <c r="A1285" s="13"/>
      <c r="B1285" s="233"/>
      <c r="C1285" s="234"/>
      <c r="D1285" s="235" t="s">
        <v>166</v>
      </c>
      <c r="E1285" s="236" t="s">
        <v>19</v>
      </c>
      <c r="F1285" s="237" t="s">
        <v>1581</v>
      </c>
      <c r="G1285" s="234"/>
      <c r="H1285" s="236" t="s">
        <v>19</v>
      </c>
      <c r="I1285" s="238"/>
      <c r="J1285" s="234"/>
      <c r="K1285" s="234"/>
      <c r="L1285" s="239"/>
      <c r="M1285" s="240"/>
      <c r="N1285" s="241"/>
      <c r="O1285" s="241"/>
      <c r="P1285" s="241"/>
      <c r="Q1285" s="241"/>
      <c r="R1285" s="241"/>
      <c r="S1285" s="241"/>
      <c r="T1285" s="242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43" t="s">
        <v>166</v>
      </c>
      <c r="AU1285" s="243" t="s">
        <v>81</v>
      </c>
      <c r="AV1285" s="13" t="s">
        <v>79</v>
      </c>
      <c r="AW1285" s="13" t="s">
        <v>33</v>
      </c>
      <c r="AX1285" s="13" t="s">
        <v>72</v>
      </c>
      <c r="AY1285" s="243" t="s">
        <v>154</v>
      </c>
    </row>
    <row r="1286" s="14" customFormat="1">
      <c r="A1286" s="14"/>
      <c r="B1286" s="244"/>
      <c r="C1286" s="245"/>
      <c r="D1286" s="235" t="s">
        <v>166</v>
      </c>
      <c r="E1286" s="246" t="s">
        <v>19</v>
      </c>
      <c r="F1286" s="247" t="s">
        <v>1582</v>
      </c>
      <c r="G1286" s="245"/>
      <c r="H1286" s="248">
        <v>49.899999999999999</v>
      </c>
      <c r="I1286" s="249"/>
      <c r="J1286" s="245"/>
      <c r="K1286" s="245"/>
      <c r="L1286" s="250"/>
      <c r="M1286" s="251"/>
      <c r="N1286" s="252"/>
      <c r="O1286" s="252"/>
      <c r="P1286" s="252"/>
      <c r="Q1286" s="252"/>
      <c r="R1286" s="252"/>
      <c r="S1286" s="252"/>
      <c r="T1286" s="253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54" t="s">
        <v>166</v>
      </c>
      <c r="AU1286" s="254" t="s">
        <v>81</v>
      </c>
      <c r="AV1286" s="14" t="s">
        <v>81</v>
      </c>
      <c r="AW1286" s="14" t="s">
        <v>33</v>
      </c>
      <c r="AX1286" s="14" t="s">
        <v>72</v>
      </c>
      <c r="AY1286" s="254" t="s">
        <v>154</v>
      </c>
    </row>
    <row r="1287" s="15" customFormat="1">
      <c r="A1287" s="15"/>
      <c r="B1287" s="255"/>
      <c r="C1287" s="256"/>
      <c r="D1287" s="235" t="s">
        <v>166</v>
      </c>
      <c r="E1287" s="257" t="s">
        <v>19</v>
      </c>
      <c r="F1287" s="258" t="s">
        <v>181</v>
      </c>
      <c r="G1287" s="256"/>
      <c r="H1287" s="259">
        <v>60.700000000000003</v>
      </c>
      <c r="I1287" s="260"/>
      <c r="J1287" s="256"/>
      <c r="K1287" s="256"/>
      <c r="L1287" s="261"/>
      <c r="M1287" s="262"/>
      <c r="N1287" s="263"/>
      <c r="O1287" s="263"/>
      <c r="P1287" s="263"/>
      <c r="Q1287" s="263"/>
      <c r="R1287" s="263"/>
      <c r="S1287" s="263"/>
      <c r="T1287" s="264"/>
      <c r="U1287" s="15"/>
      <c r="V1287" s="15"/>
      <c r="W1287" s="15"/>
      <c r="X1287" s="15"/>
      <c r="Y1287" s="15"/>
      <c r="Z1287" s="15"/>
      <c r="AA1287" s="15"/>
      <c r="AB1287" s="15"/>
      <c r="AC1287" s="15"/>
      <c r="AD1287" s="15"/>
      <c r="AE1287" s="15"/>
      <c r="AT1287" s="265" t="s">
        <v>166</v>
      </c>
      <c r="AU1287" s="265" t="s">
        <v>81</v>
      </c>
      <c r="AV1287" s="15" t="s">
        <v>162</v>
      </c>
      <c r="AW1287" s="15" t="s">
        <v>33</v>
      </c>
      <c r="AX1287" s="15" t="s">
        <v>79</v>
      </c>
      <c r="AY1287" s="265" t="s">
        <v>154</v>
      </c>
    </row>
    <row r="1288" s="2" customFormat="1" ht="21.75" customHeight="1">
      <c r="A1288" s="41"/>
      <c r="B1288" s="42"/>
      <c r="C1288" s="215" t="s">
        <v>1593</v>
      </c>
      <c r="D1288" s="215" t="s">
        <v>157</v>
      </c>
      <c r="E1288" s="216" t="s">
        <v>1594</v>
      </c>
      <c r="F1288" s="217" t="s">
        <v>1595</v>
      </c>
      <c r="G1288" s="218" t="s">
        <v>160</v>
      </c>
      <c r="H1288" s="219">
        <v>31.25</v>
      </c>
      <c r="I1288" s="220"/>
      <c r="J1288" s="221">
        <f>ROUND(I1288*H1288,2)</f>
        <v>0</v>
      </c>
      <c r="K1288" s="217" t="s">
        <v>161</v>
      </c>
      <c r="L1288" s="47"/>
      <c r="M1288" s="222" t="s">
        <v>19</v>
      </c>
      <c r="N1288" s="223" t="s">
        <v>43</v>
      </c>
      <c r="O1288" s="87"/>
      <c r="P1288" s="224">
        <f>O1288*H1288</f>
        <v>0</v>
      </c>
      <c r="Q1288" s="224">
        <v>6.9999999999999994E-05</v>
      </c>
      <c r="R1288" s="224">
        <f>Q1288*H1288</f>
        <v>0.0021874999999999998</v>
      </c>
      <c r="S1288" s="224">
        <v>0</v>
      </c>
      <c r="T1288" s="225">
        <f>S1288*H1288</f>
        <v>0</v>
      </c>
      <c r="U1288" s="41"/>
      <c r="V1288" s="41"/>
      <c r="W1288" s="41"/>
      <c r="X1288" s="41"/>
      <c r="Y1288" s="41"/>
      <c r="Z1288" s="41"/>
      <c r="AA1288" s="41"/>
      <c r="AB1288" s="41"/>
      <c r="AC1288" s="41"/>
      <c r="AD1288" s="41"/>
      <c r="AE1288" s="41"/>
      <c r="AR1288" s="226" t="s">
        <v>288</v>
      </c>
      <c r="AT1288" s="226" t="s">
        <v>157</v>
      </c>
      <c r="AU1288" s="226" t="s">
        <v>81</v>
      </c>
      <c r="AY1288" s="20" t="s">
        <v>154</v>
      </c>
      <c r="BE1288" s="227">
        <f>IF(N1288="základní",J1288,0)</f>
        <v>0</v>
      </c>
      <c r="BF1288" s="227">
        <f>IF(N1288="snížená",J1288,0)</f>
        <v>0</v>
      </c>
      <c r="BG1288" s="227">
        <f>IF(N1288="zákl. přenesená",J1288,0)</f>
        <v>0</v>
      </c>
      <c r="BH1288" s="227">
        <f>IF(N1288="sníž. přenesená",J1288,0)</f>
        <v>0</v>
      </c>
      <c r="BI1288" s="227">
        <f>IF(N1288="nulová",J1288,0)</f>
        <v>0</v>
      </c>
      <c r="BJ1288" s="20" t="s">
        <v>79</v>
      </c>
      <c r="BK1288" s="227">
        <f>ROUND(I1288*H1288,2)</f>
        <v>0</v>
      </c>
      <c r="BL1288" s="20" t="s">
        <v>288</v>
      </c>
      <c r="BM1288" s="226" t="s">
        <v>1596</v>
      </c>
    </row>
    <row r="1289" s="2" customFormat="1">
      <c r="A1289" s="41"/>
      <c r="B1289" s="42"/>
      <c r="C1289" s="43"/>
      <c r="D1289" s="228" t="s">
        <v>164</v>
      </c>
      <c r="E1289" s="43"/>
      <c r="F1289" s="229" t="s">
        <v>1597</v>
      </c>
      <c r="G1289" s="43"/>
      <c r="H1289" s="43"/>
      <c r="I1289" s="230"/>
      <c r="J1289" s="43"/>
      <c r="K1289" s="43"/>
      <c r="L1289" s="47"/>
      <c r="M1289" s="231"/>
      <c r="N1289" s="232"/>
      <c r="O1289" s="87"/>
      <c r="P1289" s="87"/>
      <c r="Q1289" s="87"/>
      <c r="R1289" s="87"/>
      <c r="S1289" s="87"/>
      <c r="T1289" s="88"/>
      <c r="U1289" s="41"/>
      <c r="V1289" s="41"/>
      <c r="W1289" s="41"/>
      <c r="X1289" s="41"/>
      <c r="Y1289" s="41"/>
      <c r="Z1289" s="41"/>
      <c r="AA1289" s="41"/>
      <c r="AB1289" s="41"/>
      <c r="AC1289" s="41"/>
      <c r="AD1289" s="41"/>
      <c r="AE1289" s="41"/>
      <c r="AT1289" s="20" t="s">
        <v>164</v>
      </c>
      <c r="AU1289" s="20" t="s">
        <v>81</v>
      </c>
    </row>
    <row r="1290" s="13" customFormat="1">
      <c r="A1290" s="13"/>
      <c r="B1290" s="233"/>
      <c r="C1290" s="234"/>
      <c r="D1290" s="235" t="s">
        <v>166</v>
      </c>
      <c r="E1290" s="236" t="s">
        <v>19</v>
      </c>
      <c r="F1290" s="237" t="s">
        <v>1598</v>
      </c>
      <c r="G1290" s="234"/>
      <c r="H1290" s="236" t="s">
        <v>19</v>
      </c>
      <c r="I1290" s="238"/>
      <c r="J1290" s="234"/>
      <c r="K1290" s="234"/>
      <c r="L1290" s="239"/>
      <c r="M1290" s="240"/>
      <c r="N1290" s="241"/>
      <c r="O1290" s="241"/>
      <c r="P1290" s="241"/>
      <c r="Q1290" s="241"/>
      <c r="R1290" s="241"/>
      <c r="S1290" s="241"/>
      <c r="T1290" s="242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43" t="s">
        <v>166</v>
      </c>
      <c r="AU1290" s="243" t="s">
        <v>81</v>
      </c>
      <c r="AV1290" s="13" t="s">
        <v>79</v>
      </c>
      <c r="AW1290" s="13" t="s">
        <v>33</v>
      </c>
      <c r="AX1290" s="13" t="s">
        <v>72</v>
      </c>
      <c r="AY1290" s="243" t="s">
        <v>154</v>
      </c>
    </row>
    <row r="1291" s="14" customFormat="1">
      <c r="A1291" s="14"/>
      <c r="B1291" s="244"/>
      <c r="C1291" s="245"/>
      <c r="D1291" s="235" t="s">
        <v>166</v>
      </c>
      <c r="E1291" s="246" t="s">
        <v>19</v>
      </c>
      <c r="F1291" s="247" t="s">
        <v>1599</v>
      </c>
      <c r="G1291" s="245"/>
      <c r="H1291" s="248">
        <v>31.25</v>
      </c>
      <c r="I1291" s="249"/>
      <c r="J1291" s="245"/>
      <c r="K1291" s="245"/>
      <c r="L1291" s="250"/>
      <c r="M1291" s="251"/>
      <c r="N1291" s="252"/>
      <c r="O1291" s="252"/>
      <c r="P1291" s="252"/>
      <c r="Q1291" s="252"/>
      <c r="R1291" s="252"/>
      <c r="S1291" s="252"/>
      <c r="T1291" s="253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54" t="s">
        <v>166</v>
      </c>
      <c r="AU1291" s="254" t="s">
        <v>81</v>
      </c>
      <c r="AV1291" s="14" t="s">
        <v>81</v>
      </c>
      <c r="AW1291" s="14" t="s">
        <v>33</v>
      </c>
      <c r="AX1291" s="14" t="s">
        <v>79</v>
      </c>
      <c r="AY1291" s="254" t="s">
        <v>154</v>
      </c>
    </row>
    <row r="1292" s="2" customFormat="1" ht="16.5" customHeight="1">
      <c r="A1292" s="41"/>
      <c r="B1292" s="42"/>
      <c r="C1292" s="215" t="s">
        <v>1600</v>
      </c>
      <c r="D1292" s="215" t="s">
        <v>157</v>
      </c>
      <c r="E1292" s="216" t="s">
        <v>1601</v>
      </c>
      <c r="F1292" s="217" t="s">
        <v>1602</v>
      </c>
      <c r="G1292" s="218" t="s">
        <v>160</v>
      </c>
      <c r="H1292" s="219">
        <v>124</v>
      </c>
      <c r="I1292" s="220"/>
      <c r="J1292" s="221">
        <f>ROUND(I1292*H1292,2)</f>
        <v>0</v>
      </c>
      <c r="K1292" s="217" t="s">
        <v>161</v>
      </c>
      <c r="L1292" s="47"/>
      <c r="M1292" s="222" t="s">
        <v>19</v>
      </c>
      <c r="N1292" s="223" t="s">
        <v>43</v>
      </c>
      <c r="O1292" s="87"/>
      <c r="P1292" s="224">
        <f>O1292*H1292</f>
        <v>0</v>
      </c>
      <c r="Q1292" s="224">
        <v>0</v>
      </c>
      <c r="R1292" s="224">
        <f>Q1292*H1292</f>
        <v>0</v>
      </c>
      <c r="S1292" s="224">
        <v>0</v>
      </c>
      <c r="T1292" s="225">
        <f>S1292*H1292</f>
        <v>0</v>
      </c>
      <c r="U1292" s="41"/>
      <c r="V1292" s="41"/>
      <c r="W1292" s="41"/>
      <c r="X1292" s="41"/>
      <c r="Y1292" s="41"/>
      <c r="Z1292" s="41"/>
      <c r="AA1292" s="41"/>
      <c r="AB1292" s="41"/>
      <c r="AC1292" s="41"/>
      <c r="AD1292" s="41"/>
      <c r="AE1292" s="41"/>
      <c r="AR1292" s="226" t="s">
        <v>288</v>
      </c>
      <c r="AT1292" s="226" t="s">
        <v>157</v>
      </c>
      <c r="AU1292" s="226" t="s">
        <v>81</v>
      </c>
      <c r="AY1292" s="20" t="s">
        <v>154</v>
      </c>
      <c r="BE1292" s="227">
        <f>IF(N1292="základní",J1292,0)</f>
        <v>0</v>
      </c>
      <c r="BF1292" s="227">
        <f>IF(N1292="snížená",J1292,0)</f>
        <v>0</v>
      </c>
      <c r="BG1292" s="227">
        <f>IF(N1292="zákl. přenesená",J1292,0)</f>
        <v>0</v>
      </c>
      <c r="BH1292" s="227">
        <f>IF(N1292="sníž. přenesená",J1292,0)</f>
        <v>0</v>
      </c>
      <c r="BI1292" s="227">
        <f>IF(N1292="nulová",J1292,0)</f>
        <v>0</v>
      </c>
      <c r="BJ1292" s="20" t="s">
        <v>79</v>
      </c>
      <c r="BK1292" s="227">
        <f>ROUND(I1292*H1292,2)</f>
        <v>0</v>
      </c>
      <c r="BL1292" s="20" t="s">
        <v>288</v>
      </c>
      <c r="BM1292" s="226" t="s">
        <v>1603</v>
      </c>
    </row>
    <row r="1293" s="2" customFormat="1">
      <c r="A1293" s="41"/>
      <c r="B1293" s="42"/>
      <c r="C1293" s="43"/>
      <c r="D1293" s="228" t="s">
        <v>164</v>
      </c>
      <c r="E1293" s="43"/>
      <c r="F1293" s="229" t="s">
        <v>1604</v>
      </c>
      <c r="G1293" s="43"/>
      <c r="H1293" s="43"/>
      <c r="I1293" s="230"/>
      <c r="J1293" s="43"/>
      <c r="K1293" s="43"/>
      <c r="L1293" s="47"/>
      <c r="M1293" s="231"/>
      <c r="N1293" s="232"/>
      <c r="O1293" s="87"/>
      <c r="P1293" s="87"/>
      <c r="Q1293" s="87"/>
      <c r="R1293" s="87"/>
      <c r="S1293" s="87"/>
      <c r="T1293" s="88"/>
      <c r="U1293" s="41"/>
      <c r="V1293" s="41"/>
      <c r="W1293" s="41"/>
      <c r="X1293" s="41"/>
      <c r="Y1293" s="41"/>
      <c r="Z1293" s="41"/>
      <c r="AA1293" s="41"/>
      <c r="AB1293" s="41"/>
      <c r="AC1293" s="41"/>
      <c r="AD1293" s="41"/>
      <c r="AE1293" s="41"/>
      <c r="AT1293" s="20" t="s">
        <v>164</v>
      </c>
      <c r="AU1293" s="20" t="s">
        <v>81</v>
      </c>
    </row>
    <row r="1294" s="13" customFormat="1">
      <c r="A1294" s="13"/>
      <c r="B1294" s="233"/>
      <c r="C1294" s="234"/>
      <c r="D1294" s="235" t="s">
        <v>166</v>
      </c>
      <c r="E1294" s="236" t="s">
        <v>19</v>
      </c>
      <c r="F1294" s="237" t="s">
        <v>1605</v>
      </c>
      <c r="G1294" s="234"/>
      <c r="H1294" s="236" t="s">
        <v>19</v>
      </c>
      <c r="I1294" s="238"/>
      <c r="J1294" s="234"/>
      <c r="K1294" s="234"/>
      <c r="L1294" s="239"/>
      <c r="M1294" s="240"/>
      <c r="N1294" s="241"/>
      <c r="O1294" s="241"/>
      <c r="P1294" s="241"/>
      <c r="Q1294" s="241"/>
      <c r="R1294" s="241"/>
      <c r="S1294" s="241"/>
      <c r="T1294" s="242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43" t="s">
        <v>166</v>
      </c>
      <c r="AU1294" s="243" t="s">
        <v>81</v>
      </c>
      <c r="AV1294" s="13" t="s">
        <v>79</v>
      </c>
      <c r="AW1294" s="13" t="s">
        <v>33</v>
      </c>
      <c r="AX1294" s="13" t="s">
        <v>72</v>
      </c>
      <c r="AY1294" s="243" t="s">
        <v>154</v>
      </c>
    </row>
    <row r="1295" s="14" customFormat="1">
      <c r="A1295" s="14"/>
      <c r="B1295" s="244"/>
      <c r="C1295" s="245"/>
      <c r="D1295" s="235" t="s">
        <v>166</v>
      </c>
      <c r="E1295" s="246" t="s">
        <v>19</v>
      </c>
      <c r="F1295" s="247" t="s">
        <v>1606</v>
      </c>
      <c r="G1295" s="245"/>
      <c r="H1295" s="248">
        <v>124</v>
      </c>
      <c r="I1295" s="249"/>
      <c r="J1295" s="245"/>
      <c r="K1295" s="245"/>
      <c r="L1295" s="250"/>
      <c r="M1295" s="251"/>
      <c r="N1295" s="252"/>
      <c r="O1295" s="252"/>
      <c r="P1295" s="252"/>
      <c r="Q1295" s="252"/>
      <c r="R1295" s="252"/>
      <c r="S1295" s="252"/>
      <c r="T1295" s="253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54" t="s">
        <v>166</v>
      </c>
      <c r="AU1295" s="254" t="s">
        <v>81</v>
      </c>
      <c r="AV1295" s="14" t="s">
        <v>81</v>
      </c>
      <c r="AW1295" s="14" t="s">
        <v>33</v>
      </c>
      <c r="AX1295" s="14" t="s">
        <v>79</v>
      </c>
      <c r="AY1295" s="254" t="s">
        <v>154</v>
      </c>
    </row>
    <row r="1296" s="2" customFormat="1" ht="16.5" customHeight="1">
      <c r="A1296" s="41"/>
      <c r="B1296" s="42"/>
      <c r="C1296" s="215" t="s">
        <v>1607</v>
      </c>
      <c r="D1296" s="215" t="s">
        <v>157</v>
      </c>
      <c r="E1296" s="216" t="s">
        <v>1608</v>
      </c>
      <c r="F1296" s="217" t="s">
        <v>1609</v>
      </c>
      <c r="G1296" s="218" t="s">
        <v>160</v>
      </c>
      <c r="H1296" s="219">
        <v>155.25</v>
      </c>
      <c r="I1296" s="220"/>
      <c r="J1296" s="221">
        <f>ROUND(I1296*H1296,2)</f>
        <v>0</v>
      </c>
      <c r="K1296" s="217" t="s">
        <v>161</v>
      </c>
      <c r="L1296" s="47"/>
      <c r="M1296" s="222" t="s">
        <v>19</v>
      </c>
      <c r="N1296" s="223" t="s">
        <v>43</v>
      </c>
      <c r="O1296" s="87"/>
      <c r="P1296" s="224">
        <f>O1296*H1296</f>
        <v>0</v>
      </c>
      <c r="Q1296" s="224">
        <v>0.00013999999999999999</v>
      </c>
      <c r="R1296" s="224">
        <f>Q1296*H1296</f>
        <v>0.021734999999999997</v>
      </c>
      <c r="S1296" s="224">
        <v>0</v>
      </c>
      <c r="T1296" s="225">
        <f>S1296*H1296</f>
        <v>0</v>
      </c>
      <c r="U1296" s="41"/>
      <c r="V1296" s="41"/>
      <c r="W1296" s="41"/>
      <c r="X1296" s="41"/>
      <c r="Y1296" s="41"/>
      <c r="Z1296" s="41"/>
      <c r="AA1296" s="41"/>
      <c r="AB1296" s="41"/>
      <c r="AC1296" s="41"/>
      <c r="AD1296" s="41"/>
      <c r="AE1296" s="41"/>
      <c r="AR1296" s="226" t="s">
        <v>288</v>
      </c>
      <c r="AT1296" s="226" t="s">
        <v>157</v>
      </c>
      <c r="AU1296" s="226" t="s">
        <v>81</v>
      </c>
      <c r="AY1296" s="20" t="s">
        <v>154</v>
      </c>
      <c r="BE1296" s="227">
        <f>IF(N1296="základní",J1296,0)</f>
        <v>0</v>
      </c>
      <c r="BF1296" s="227">
        <f>IF(N1296="snížená",J1296,0)</f>
        <v>0</v>
      </c>
      <c r="BG1296" s="227">
        <f>IF(N1296="zákl. přenesená",J1296,0)</f>
        <v>0</v>
      </c>
      <c r="BH1296" s="227">
        <f>IF(N1296="sníž. přenesená",J1296,0)</f>
        <v>0</v>
      </c>
      <c r="BI1296" s="227">
        <f>IF(N1296="nulová",J1296,0)</f>
        <v>0</v>
      </c>
      <c r="BJ1296" s="20" t="s">
        <v>79</v>
      </c>
      <c r="BK1296" s="227">
        <f>ROUND(I1296*H1296,2)</f>
        <v>0</v>
      </c>
      <c r="BL1296" s="20" t="s">
        <v>288</v>
      </c>
      <c r="BM1296" s="226" t="s">
        <v>1610</v>
      </c>
    </row>
    <row r="1297" s="2" customFormat="1">
      <c r="A1297" s="41"/>
      <c r="B1297" s="42"/>
      <c r="C1297" s="43"/>
      <c r="D1297" s="228" t="s">
        <v>164</v>
      </c>
      <c r="E1297" s="43"/>
      <c r="F1297" s="229" t="s">
        <v>1611</v>
      </c>
      <c r="G1297" s="43"/>
      <c r="H1297" s="43"/>
      <c r="I1297" s="230"/>
      <c r="J1297" s="43"/>
      <c r="K1297" s="43"/>
      <c r="L1297" s="47"/>
      <c r="M1297" s="231"/>
      <c r="N1297" s="232"/>
      <c r="O1297" s="87"/>
      <c r="P1297" s="87"/>
      <c r="Q1297" s="87"/>
      <c r="R1297" s="87"/>
      <c r="S1297" s="87"/>
      <c r="T1297" s="88"/>
      <c r="U1297" s="41"/>
      <c r="V1297" s="41"/>
      <c r="W1297" s="41"/>
      <c r="X1297" s="41"/>
      <c r="Y1297" s="41"/>
      <c r="Z1297" s="41"/>
      <c r="AA1297" s="41"/>
      <c r="AB1297" s="41"/>
      <c r="AC1297" s="41"/>
      <c r="AD1297" s="41"/>
      <c r="AE1297" s="41"/>
      <c r="AT1297" s="20" t="s">
        <v>164</v>
      </c>
      <c r="AU1297" s="20" t="s">
        <v>81</v>
      </c>
    </row>
    <row r="1298" s="13" customFormat="1">
      <c r="A1298" s="13"/>
      <c r="B1298" s="233"/>
      <c r="C1298" s="234"/>
      <c r="D1298" s="235" t="s">
        <v>166</v>
      </c>
      <c r="E1298" s="236" t="s">
        <v>19</v>
      </c>
      <c r="F1298" s="237" t="s">
        <v>1598</v>
      </c>
      <c r="G1298" s="234"/>
      <c r="H1298" s="236" t="s">
        <v>19</v>
      </c>
      <c r="I1298" s="238"/>
      <c r="J1298" s="234"/>
      <c r="K1298" s="234"/>
      <c r="L1298" s="239"/>
      <c r="M1298" s="240"/>
      <c r="N1298" s="241"/>
      <c r="O1298" s="241"/>
      <c r="P1298" s="241"/>
      <c r="Q1298" s="241"/>
      <c r="R1298" s="241"/>
      <c r="S1298" s="241"/>
      <c r="T1298" s="242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43" t="s">
        <v>166</v>
      </c>
      <c r="AU1298" s="243" t="s">
        <v>81</v>
      </c>
      <c r="AV1298" s="13" t="s">
        <v>79</v>
      </c>
      <c r="AW1298" s="13" t="s">
        <v>33</v>
      </c>
      <c r="AX1298" s="13" t="s">
        <v>72</v>
      </c>
      <c r="AY1298" s="243" t="s">
        <v>154</v>
      </c>
    </row>
    <row r="1299" s="14" customFormat="1">
      <c r="A1299" s="14"/>
      <c r="B1299" s="244"/>
      <c r="C1299" s="245"/>
      <c r="D1299" s="235" t="s">
        <v>166</v>
      </c>
      <c r="E1299" s="246" t="s">
        <v>19</v>
      </c>
      <c r="F1299" s="247" t="s">
        <v>1599</v>
      </c>
      <c r="G1299" s="245"/>
      <c r="H1299" s="248">
        <v>31.25</v>
      </c>
      <c r="I1299" s="249"/>
      <c r="J1299" s="245"/>
      <c r="K1299" s="245"/>
      <c r="L1299" s="250"/>
      <c r="M1299" s="251"/>
      <c r="N1299" s="252"/>
      <c r="O1299" s="252"/>
      <c r="P1299" s="252"/>
      <c r="Q1299" s="252"/>
      <c r="R1299" s="252"/>
      <c r="S1299" s="252"/>
      <c r="T1299" s="253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54" t="s">
        <v>166</v>
      </c>
      <c r="AU1299" s="254" t="s">
        <v>81</v>
      </c>
      <c r="AV1299" s="14" t="s">
        <v>81</v>
      </c>
      <c r="AW1299" s="14" t="s">
        <v>33</v>
      </c>
      <c r="AX1299" s="14" t="s">
        <v>72</v>
      </c>
      <c r="AY1299" s="254" t="s">
        <v>154</v>
      </c>
    </row>
    <row r="1300" s="13" customFormat="1">
      <c r="A1300" s="13"/>
      <c r="B1300" s="233"/>
      <c r="C1300" s="234"/>
      <c r="D1300" s="235" t="s">
        <v>166</v>
      </c>
      <c r="E1300" s="236" t="s">
        <v>19</v>
      </c>
      <c r="F1300" s="237" t="s">
        <v>1605</v>
      </c>
      <c r="G1300" s="234"/>
      <c r="H1300" s="236" t="s">
        <v>19</v>
      </c>
      <c r="I1300" s="238"/>
      <c r="J1300" s="234"/>
      <c r="K1300" s="234"/>
      <c r="L1300" s="239"/>
      <c r="M1300" s="240"/>
      <c r="N1300" s="241"/>
      <c r="O1300" s="241"/>
      <c r="P1300" s="241"/>
      <c r="Q1300" s="241"/>
      <c r="R1300" s="241"/>
      <c r="S1300" s="241"/>
      <c r="T1300" s="242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43" t="s">
        <v>166</v>
      </c>
      <c r="AU1300" s="243" t="s">
        <v>81</v>
      </c>
      <c r="AV1300" s="13" t="s">
        <v>79</v>
      </c>
      <c r="AW1300" s="13" t="s">
        <v>33</v>
      </c>
      <c r="AX1300" s="13" t="s">
        <v>72</v>
      </c>
      <c r="AY1300" s="243" t="s">
        <v>154</v>
      </c>
    </row>
    <row r="1301" s="14" customFormat="1">
      <c r="A1301" s="14"/>
      <c r="B1301" s="244"/>
      <c r="C1301" s="245"/>
      <c r="D1301" s="235" t="s">
        <v>166</v>
      </c>
      <c r="E1301" s="246" t="s">
        <v>19</v>
      </c>
      <c r="F1301" s="247" t="s">
        <v>1606</v>
      </c>
      <c r="G1301" s="245"/>
      <c r="H1301" s="248">
        <v>124</v>
      </c>
      <c r="I1301" s="249"/>
      <c r="J1301" s="245"/>
      <c r="K1301" s="245"/>
      <c r="L1301" s="250"/>
      <c r="M1301" s="251"/>
      <c r="N1301" s="252"/>
      <c r="O1301" s="252"/>
      <c r="P1301" s="252"/>
      <c r="Q1301" s="252"/>
      <c r="R1301" s="252"/>
      <c r="S1301" s="252"/>
      <c r="T1301" s="253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54" t="s">
        <v>166</v>
      </c>
      <c r="AU1301" s="254" t="s">
        <v>81</v>
      </c>
      <c r="AV1301" s="14" t="s">
        <v>81</v>
      </c>
      <c r="AW1301" s="14" t="s">
        <v>33</v>
      </c>
      <c r="AX1301" s="14" t="s">
        <v>72</v>
      </c>
      <c r="AY1301" s="254" t="s">
        <v>154</v>
      </c>
    </row>
    <row r="1302" s="15" customFormat="1">
      <c r="A1302" s="15"/>
      <c r="B1302" s="255"/>
      <c r="C1302" s="256"/>
      <c r="D1302" s="235" t="s">
        <v>166</v>
      </c>
      <c r="E1302" s="257" t="s">
        <v>19</v>
      </c>
      <c r="F1302" s="258" t="s">
        <v>181</v>
      </c>
      <c r="G1302" s="256"/>
      <c r="H1302" s="259">
        <v>155.25</v>
      </c>
      <c r="I1302" s="260"/>
      <c r="J1302" s="256"/>
      <c r="K1302" s="256"/>
      <c r="L1302" s="261"/>
      <c r="M1302" s="262"/>
      <c r="N1302" s="263"/>
      <c r="O1302" s="263"/>
      <c r="P1302" s="263"/>
      <c r="Q1302" s="263"/>
      <c r="R1302" s="263"/>
      <c r="S1302" s="263"/>
      <c r="T1302" s="264"/>
      <c r="U1302" s="15"/>
      <c r="V1302" s="15"/>
      <c r="W1302" s="15"/>
      <c r="X1302" s="15"/>
      <c r="Y1302" s="15"/>
      <c r="Z1302" s="15"/>
      <c r="AA1302" s="15"/>
      <c r="AB1302" s="15"/>
      <c r="AC1302" s="15"/>
      <c r="AD1302" s="15"/>
      <c r="AE1302" s="15"/>
      <c r="AT1302" s="265" t="s">
        <v>166</v>
      </c>
      <c r="AU1302" s="265" t="s">
        <v>81</v>
      </c>
      <c r="AV1302" s="15" t="s">
        <v>162</v>
      </c>
      <c r="AW1302" s="15" t="s">
        <v>33</v>
      </c>
      <c r="AX1302" s="15" t="s">
        <v>79</v>
      </c>
      <c r="AY1302" s="265" t="s">
        <v>154</v>
      </c>
    </row>
    <row r="1303" s="2" customFormat="1" ht="16.5" customHeight="1">
      <c r="A1303" s="41"/>
      <c r="B1303" s="42"/>
      <c r="C1303" s="215" t="s">
        <v>1612</v>
      </c>
      <c r="D1303" s="215" t="s">
        <v>157</v>
      </c>
      <c r="E1303" s="216" t="s">
        <v>1613</v>
      </c>
      <c r="F1303" s="217" t="s">
        <v>1614</v>
      </c>
      <c r="G1303" s="218" t="s">
        <v>160</v>
      </c>
      <c r="H1303" s="219">
        <v>156</v>
      </c>
      <c r="I1303" s="220"/>
      <c r="J1303" s="221">
        <f>ROUND(I1303*H1303,2)</f>
        <v>0</v>
      </c>
      <c r="K1303" s="217" t="s">
        <v>161</v>
      </c>
      <c r="L1303" s="47"/>
      <c r="M1303" s="222" t="s">
        <v>19</v>
      </c>
      <c r="N1303" s="223" t="s">
        <v>43</v>
      </c>
      <c r="O1303" s="87"/>
      <c r="P1303" s="224">
        <f>O1303*H1303</f>
        <v>0</v>
      </c>
      <c r="Q1303" s="224">
        <v>0.00012</v>
      </c>
      <c r="R1303" s="224">
        <f>Q1303*H1303</f>
        <v>0.018720000000000001</v>
      </c>
      <c r="S1303" s="224">
        <v>0</v>
      </c>
      <c r="T1303" s="225">
        <f>S1303*H1303</f>
        <v>0</v>
      </c>
      <c r="U1303" s="41"/>
      <c r="V1303" s="41"/>
      <c r="W1303" s="41"/>
      <c r="X1303" s="41"/>
      <c r="Y1303" s="41"/>
      <c r="Z1303" s="41"/>
      <c r="AA1303" s="41"/>
      <c r="AB1303" s="41"/>
      <c r="AC1303" s="41"/>
      <c r="AD1303" s="41"/>
      <c r="AE1303" s="41"/>
      <c r="AR1303" s="226" t="s">
        <v>288</v>
      </c>
      <c r="AT1303" s="226" t="s">
        <v>157</v>
      </c>
      <c r="AU1303" s="226" t="s">
        <v>81</v>
      </c>
      <c r="AY1303" s="20" t="s">
        <v>154</v>
      </c>
      <c r="BE1303" s="227">
        <f>IF(N1303="základní",J1303,0)</f>
        <v>0</v>
      </c>
      <c r="BF1303" s="227">
        <f>IF(N1303="snížená",J1303,0)</f>
        <v>0</v>
      </c>
      <c r="BG1303" s="227">
        <f>IF(N1303="zákl. přenesená",J1303,0)</f>
        <v>0</v>
      </c>
      <c r="BH1303" s="227">
        <f>IF(N1303="sníž. přenesená",J1303,0)</f>
        <v>0</v>
      </c>
      <c r="BI1303" s="227">
        <f>IF(N1303="nulová",J1303,0)</f>
        <v>0</v>
      </c>
      <c r="BJ1303" s="20" t="s">
        <v>79</v>
      </c>
      <c r="BK1303" s="227">
        <f>ROUND(I1303*H1303,2)</f>
        <v>0</v>
      </c>
      <c r="BL1303" s="20" t="s">
        <v>288</v>
      </c>
      <c r="BM1303" s="226" t="s">
        <v>1615</v>
      </c>
    </row>
    <row r="1304" s="2" customFormat="1">
      <c r="A1304" s="41"/>
      <c r="B1304" s="42"/>
      <c r="C1304" s="43"/>
      <c r="D1304" s="228" t="s">
        <v>164</v>
      </c>
      <c r="E1304" s="43"/>
      <c r="F1304" s="229" t="s">
        <v>1616</v>
      </c>
      <c r="G1304" s="43"/>
      <c r="H1304" s="43"/>
      <c r="I1304" s="230"/>
      <c r="J1304" s="43"/>
      <c r="K1304" s="43"/>
      <c r="L1304" s="47"/>
      <c r="M1304" s="231"/>
      <c r="N1304" s="232"/>
      <c r="O1304" s="87"/>
      <c r="P1304" s="87"/>
      <c r="Q1304" s="87"/>
      <c r="R1304" s="87"/>
      <c r="S1304" s="87"/>
      <c r="T1304" s="88"/>
      <c r="U1304" s="41"/>
      <c r="V1304" s="41"/>
      <c r="W1304" s="41"/>
      <c r="X1304" s="41"/>
      <c r="Y1304" s="41"/>
      <c r="Z1304" s="41"/>
      <c r="AA1304" s="41"/>
      <c r="AB1304" s="41"/>
      <c r="AC1304" s="41"/>
      <c r="AD1304" s="41"/>
      <c r="AE1304" s="41"/>
      <c r="AT1304" s="20" t="s">
        <v>164</v>
      </c>
      <c r="AU1304" s="20" t="s">
        <v>81</v>
      </c>
    </row>
    <row r="1305" s="2" customFormat="1" ht="16.5" customHeight="1">
      <c r="A1305" s="41"/>
      <c r="B1305" s="42"/>
      <c r="C1305" s="215" t="s">
        <v>1617</v>
      </c>
      <c r="D1305" s="215" t="s">
        <v>157</v>
      </c>
      <c r="E1305" s="216" t="s">
        <v>1618</v>
      </c>
      <c r="F1305" s="217" t="s">
        <v>1619</v>
      </c>
      <c r="G1305" s="218" t="s">
        <v>160</v>
      </c>
      <c r="H1305" s="219">
        <v>156</v>
      </c>
      <c r="I1305" s="220"/>
      <c r="J1305" s="221">
        <f>ROUND(I1305*H1305,2)</f>
        <v>0</v>
      </c>
      <c r="K1305" s="217" t="s">
        <v>161</v>
      </c>
      <c r="L1305" s="47"/>
      <c r="M1305" s="222" t="s">
        <v>19</v>
      </c>
      <c r="N1305" s="223" t="s">
        <v>43</v>
      </c>
      <c r="O1305" s="87"/>
      <c r="P1305" s="224">
        <f>O1305*H1305</f>
        <v>0</v>
      </c>
      <c r="Q1305" s="224">
        <v>0.00012</v>
      </c>
      <c r="R1305" s="224">
        <f>Q1305*H1305</f>
        <v>0.018720000000000001</v>
      </c>
      <c r="S1305" s="224">
        <v>0</v>
      </c>
      <c r="T1305" s="225">
        <f>S1305*H1305</f>
        <v>0</v>
      </c>
      <c r="U1305" s="41"/>
      <c r="V1305" s="41"/>
      <c r="W1305" s="41"/>
      <c r="X1305" s="41"/>
      <c r="Y1305" s="41"/>
      <c r="Z1305" s="41"/>
      <c r="AA1305" s="41"/>
      <c r="AB1305" s="41"/>
      <c r="AC1305" s="41"/>
      <c r="AD1305" s="41"/>
      <c r="AE1305" s="41"/>
      <c r="AR1305" s="226" t="s">
        <v>288</v>
      </c>
      <c r="AT1305" s="226" t="s">
        <v>157</v>
      </c>
      <c r="AU1305" s="226" t="s">
        <v>81</v>
      </c>
      <c r="AY1305" s="20" t="s">
        <v>154</v>
      </c>
      <c r="BE1305" s="227">
        <f>IF(N1305="základní",J1305,0)</f>
        <v>0</v>
      </c>
      <c r="BF1305" s="227">
        <f>IF(N1305="snížená",J1305,0)</f>
        <v>0</v>
      </c>
      <c r="BG1305" s="227">
        <f>IF(N1305="zákl. přenesená",J1305,0)</f>
        <v>0</v>
      </c>
      <c r="BH1305" s="227">
        <f>IF(N1305="sníž. přenesená",J1305,0)</f>
        <v>0</v>
      </c>
      <c r="BI1305" s="227">
        <f>IF(N1305="nulová",J1305,0)</f>
        <v>0</v>
      </c>
      <c r="BJ1305" s="20" t="s">
        <v>79</v>
      </c>
      <c r="BK1305" s="227">
        <f>ROUND(I1305*H1305,2)</f>
        <v>0</v>
      </c>
      <c r="BL1305" s="20" t="s">
        <v>288</v>
      </c>
      <c r="BM1305" s="226" t="s">
        <v>1620</v>
      </c>
    </row>
    <row r="1306" s="2" customFormat="1">
      <c r="A1306" s="41"/>
      <c r="B1306" s="42"/>
      <c r="C1306" s="43"/>
      <c r="D1306" s="228" t="s">
        <v>164</v>
      </c>
      <c r="E1306" s="43"/>
      <c r="F1306" s="229" t="s">
        <v>1621</v>
      </c>
      <c r="G1306" s="43"/>
      <c r="H1306" s="43"/>
      <c r="I1306" s="230"/>
      <c r="J1306" s="43"/>
      <c r="K1306" s="43"/>
      <c r="L1306" s="47"/>
      <c r="M1306" s="231"/>
      <c r="N1306" s="232"/>
      <c r="O1306" s="87"/>
      <c r="P1306" s="87"/>
      <c r="Q1306" s="87"/>
      <c r="R1306" s="87"/>
      <c r="S1306" s="87"/>
      <c r="T1306" s="88"/>
      <c r="U1306" s="41"/>
      <c r="V1306" s="41"/>
      <c r="W1306" s="41"/>
      <c r="X1306" s="41"/>
      <c r="Y1306" s="41"/>
      <c r="Z1306" s="41"/>
      <c r="AA1306" s="41"/>
      <c r="AB1306" s="41"/>
      <c r="AC1306" s="41"/>
      <c r="AD1306" s="41"/>
      <c r="AE1306" s="41"/>
      <c r="AT1306" s="20" t="s">
        <v>164</v>
      </c>
      <c r="AU1306" s="20" t="s">
        <v>81</v>
      </c>
    </row>
    <row r="1307" s="2" customFormat="1" ht="16.5" customHeight="1">
      <c r="A1307" s="41"/>
      <c r="B1307" s="42"/>
      <c r="C1307" s="215" t="s">
        <v>1622</v>
      </c>
      <c r="D1307" s="215" t="s">
        <v>157</v>
      </c>
      <c r="E1307" s="216" t="s">
        <v>1623</v>
      </c>
      <c r="F1307" s="217" t="s">
        <v>1624</v>
      </c>
      <c r="G1307" s="218" t="s">
        <v>557</v>
      </c>
      <c r="H1307" s="219">
        <v>3</v>
      </c>
      <c r="I1307" s="220"/>
      <c r="J1307" s="221">
        <f>ROUND(I1307*H1307,2)</f>
        <v>0</v>
      </c>
      <c r="K1307" s="217" t="s">
        <v>19</v>
      </c>
      <c r="L1307" s="47"/>
      <c r="M1307" s="222" t="s">
        <v>19</v>
      </c>
      <c r="N1307" s="223" t="s">
        <v>43</v>
      </c>
      <c r="O1307" s="87"/>
      <c r="P1307" s="224">
        <f>O1307*H1307</f>
        <v>0</v>
      </c>
      <c r="Q1307" s="224">
        <v>0</v>
      </c>
      <c r="R1307" s="224">
        <f>Q1307*H1307</f>
        <v>0</v>
      </c>
      <c r="S1307" s="224">
        <v>0</v>
      </c>
      <c r="T1307" s="225">
        <f>S1307*H1307</f>
        <v>0</v>
      </c>
      <c r="U1307" s="41"/>
      <c r="V1307" s="41"/>
      <c r="W1307" s="41"/>
      <c r="X1307" s="41"/>
      <c r="Y1307" s="41"/>
      <c r="Z1307" s="41"/>
      <c r="AA1307" s="41"/>
      <c r="AB1307" s="41"/>
      <c r="AC1307" s="41"/>
      <c r="AD1307" s="41"/>
      <c r="AE1307" s="41"/>
      <c r="AR1307" s="226" t="s">
        <v>288</v>
      </c>
      <c r="AT1307" s="226" t="s">
        <v>157</v>
      </c>
      <c r="AU1307" s="226" t="s">
        <v>81</v>
      </c>
      <c r="AY1307" s="20" t="s">
        <v>154</v>
      </c>
      <c r="BE1307" s="227">
        <f>IF(N1307="základní",J1307,0)</f>
        <v>0</v>
      </c>
      <c r="BF1307" s="227">
        <f>IF(N1307="snížená",J1307,0)</f>
        <v>0</v>
      </c>
      <c r="BG1307" s="227">
        <f>IF(N1307="zákl. přenesená",J1307,0)</f>
        <v>0</v>
      </c>
      <c r="BH1307" s="227">
        <f>IF(N1307="sníž. přenesená",J1307,0)</f>
        <v>0</v>
      </c>
      <c r="BI1307" s="227">
        <f>IF(N1307="nulová",J1307,0)</f>
        <v>0</v>
      </c>
      <c r="BJ1307" s="20" t="s">
        <v>79</v>
      </c>
      <c r="BK1307" s="227">
        <f>ROUND(I1307*H1307,2)</f>
        <v>0</v>
      </c>
      <c r="BL1307" s="20" t="s">
        <v>288</v>
      </c>
      <c r="BM1307" s="226" t="s">
        <v>1625</v>
      </c>
    </row>
    <row r="1308" s="12" customFormat="1" ht="22.8" customHeight="1">
      <c r="A1308" s="12"/>
      <c r="B1308" s="199"/>
      <c r="C1308" s="200"/>
      <c r="D1308" s="201" t="s">
        <v>71</v>
      </c>
      <c r="E1308" s="213" t="s">
        <v>1626</v>
      </c>
      <c r="F1308" s="213" t="s">
        <v>1627</v>
      </c>
      <c r="G1308" s="200"/>
      <c r="H1308" s="200"/>
      <c r="I1308" s="203"/>
      <c r="J1308" s="214">
        <f>BK1308</f>
        <v>0</v>
      </c>
      <c r="K1308" s="200"/>
      <c r="L1308" s="205"/>
      <c r="M1308" s="206"/>
      <c r="N1308" s="207"/>
      <c r="O1308" s="207"/>
      <c r="P1308" s="208">
        <f>SUM(P1309:P1367)</f>
        <v>0</v>
      </c>
      <c r="Q1308" s="207"/>
      <c r="R1308" s="208">
        <f>SUM(R1309:R1367)</f>
        <v>1.5653544799999999</v>
      </c>
      <c r="S1308" s="207"/>
      <c r="T1308" s="209">
        <f>SUM(T1309:T1367)</f>
        <v>0.34048229999999996</v>
      </c>
      <c r="U1308" s="12"/>
      <c r="V1308" s="12"/>
      <c r="W1308" s="12"/>
      <c r="X1308" s="12"/>
      <c r="Y1308" s="12"/>
      <c r="Z1308" s="12"/>
      <c r="AA1308" s="12"/>
      <c r="AB1308" s="12"/>
      <c r="AC1308" s="12"/>
      <c r="AD1308" s="12"/>
      <c r="AE1308" s="12"/>
      <c r="AR1308" s="210" t="s">
        <v>81</v>
      </c>
      <c r="AT1308" s="211" t="s">
        <v>71</v>
      </c>
      <c r="AU1308" s="211" t="s">
        <v>79</v>
      </c>
      <c r="AY1308" s="210" t="s">
        <v>154</v>
      </c>
      <c r="BK1308" s="212">
        <f>SUM(BK1309:BK1367)</f>
        <v>0</v>
      </c>
    </row>
    <row r="1309" s="2" customFormat="1" ht="16.5" customHeight="1">
      <c r="A1309" s="41"/>
      <c r="B1309" s="42"/>
      <c r="C1309" s="215" t="s">
        <v>1628</v>
      </c>
      <c r="D1309" s="215" t="s">
        <v>157</v>
      </c>
      <c r="E1309" s="216" t="s">
        <v>1629</v>
      </c>
      <c r="F1309" s="217" t="s">
        <v>1630</v>
      </c>
      <c r="G1309" s="218" t="s">
        <v>160</v>
      </c>
      <c r="H1309" s="219">
        <v>1098.3299999999999</v>
      </c>
      <c r="I1309" s="220"/>
      <c r="J1309" s="221">
        <f>ROUND(I1309*H1309,2)</f>
        <v>0</v>
      </c>
      <c r="K1309" s="217" t="s">
        <v>161</v>
      </c>
      <c r="L1309" s="47"/>
      <c r="M1309" s="222" t="s">
        <v>19</v>
      </c>
      <c r="N1309" s="223" t="s">
        <v>43</v>
      </c>
      <c r="O1309" s="87"/>
      <c r="P1309" s="224">
        <f>O1309*H1309</f>
        <v>0</v>
      </c>
      <c r="Q1309" s="224">
        <v>0.001</v>
      </c>
      <c r="R1309" s="224">
        <f>Q1309*H1309</f>
        <v>1.09833</v>
      </c>
      <c r="S1309" s="224">
        <v>0.00031</v>
      </c>
      <c r="T1309" s="225">
        <f>S1309*H1309</f>
        <v>0.34048229999999996</v>
      </c>
      <c r="U1309" s="41"/>
      <c r="V1309" s="41"/>
      <c r="W1309" s="41"/>
      <c r="X1309" s="41"/>
      <c r="Y1309" s="41"/>
      <c r="Z1309" s="41"/>
      <c r="AA1309" s="41"/>
      <c r="AB1309" s="41"/>
      <c r="AC1309" s="41"/>
      <c r="AD1309" s="41"/>
      <c r="AE1309" s="41"/>
      <c r="AR1309" s="226" t="s">
        <v>288</v>
      </c>
      <c r="AT1309" s="226" t="s">
        <v>157</v>
      </c>
      <c r="AU1309" s="226" t="s">
        <v>81</v>
      </c>
      <c r="AY1309" s="20" t="s">
        <v>154</v>
      </c>
      <c r="BE1309" s="227">
        <f>IF(N1309="základní",J1309,0)</f>
        <v>0</v>
      </c>
      <c r="BF1309" s="227">
        <f>IF(N1309="snížená",J1309,0)</f>
        <v>0</v>
      </c>
      <c r="BG1309" s="227">
        <f>IF(N1309="zákl. přenesená",J1309,0)</f>
        <v>0</v>
      </c>
      <c r="BH1309" s="227">
        <f>IF(N1309="sníž. přenesená",J1309,0)</f>
        <v>0</v>
      </c>
      <c r="BI1309" s="227">
        <f>IF(N1309="nulová",J1309,0)</f>
        <v>0</v>
      </c>
      <c r="BJ1309" s="20" t="s">
        <v>79</v>
      </c>
      <c r="BK1309" s="227">
        <f>ROUND(I1309*H1309,2)</f>
        <v>0</v>
      </c>
      <c r="BL1309" s="20" t="s">
        <v>288</v>
      </c>
      <c r="BM1309" s="226" t="s">
        <v>1631</v>
      </c>
    </row>
    <row r="1310" s="2" customFormat="1">
      <c r="A1310" s="41"/>
      <c r="B1310" s="42"/>
      <c r="C1310" s="43"/>
      <c r="D1310" s="228" t="s">
        <v>164</v>
      </c>
      <c r="E1310" s="43"/>
      <c r="F1310" s="229" t="s">
        <v>1632</v>
      </c>
      <c r="G1310" s="43"/>
      <c r="H1310" s="43"/>
      <c r="I1310" s="230"/>
      <c r="J1310" s="43"/>
      <c r="K1310" s="43"/>
      <c r="L1310" s="47"/>
      <c r="M1310" s="231"/>
      <c r="N1310" s="232"/>
      <c r="O1310" s="87"/>
      <c r="P1310" s="87"/>
      <c r="Q1310" s="87"/>
      <c r="R1310" s="87"/>
      <c r="S1310" s="87"/>
      <c r="T1310" s="88"/>
      <c r="U1310" s="41"/>
      <c r="V1310" s="41"/>
      <c r="W1310" s="41"/>
      <c r="X1310" s="41"/>
      <c r="Y1310" s="41"/>
      <c r="Z1310" s="41"/>
      <c r="AA1310" s="41"/>
      <c r="AB1310" s="41"/>
      <c r="AC1310" s="41"/>
      <c r="AD1310" s="41"/>
      <c r="AE1310" s="41"/>
      <c r="AT1310" s="20" t="s">
        <v>164</v>
      </c>
      <c r="AU1310" s="20" t="s">
        <v>81</v>
      </c>
    </row>
    <row r="1311" s="13" customFormat="1">
      <c r="A1311" s="13"/>
      <c r="B1311" s="233"/>
      <c r="C1311" s="234"/>
      <c r="D1311" s="235" t="s">
        <v>166</v>
      </c>
      <c r="E1311" s="236" t="s">
        <v>19</v>
      </c>
      <c r="F1311" s="237" t="s">
        <v>1633</v>
      </c>
      <c r="G1311" s="234"/>
      <c r="H1311" s="236" t="s">
        <v>19</v>
      </c>
      <c r="I1311" s="238"/>
      <c r="J1311" s="234"/>
      <c r="K1311" s="234"/>
      <c r="L1311" s="239"/>
      <c r="M1311" s="240"/>
      <c r="N1311" s="241"/>
      <c r="O1311" s="241"/>
      <c r="P1311" s="241"/>
      <c r="Q1311" s="241"/>
      <c r="R1311" s="241"/>
      <c r="S1311" s="241"/>
      <c r="T1311" s="242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43" t="s">
        <v>166</v>
      </c>
      <c r="AU1311" s="243" t="s">
        <v>81</v>
      </c>
      <c r="AV1311" s="13" t="s">
        <v>79</v>
      </c>
      <c r="AW1311" s="13" t="s">
        <v>33</v>
      </c>
      <c r="AX1311" s="13" t="s">
        <v>72</v>
      </c>
      <c r="AY1311" s="243" t="s">
        <v>154</v>
      </c>
    </row>
    <row r="1312" s="13" customFormat="1">
      <c r="A1312" s="13"/>
      <c r="B1312" s="233"/>
      <c r="C1312" s="234"/>
      <c r="D1312" s="235" t="s">
        <v>166</v>
      </c>
      <c r="E1312" s="236" t="s">
        <v>19</v>
      </c>
      <c r="F1312" s="237" t="s">
        <v>261</v>
      </c>
      <c r="G1312" s="234"/>
      <c r="H1312" s="236" t="s">
        <v>19</v>
      </c>
      <c r="I1312" s="238"/>
      <c r="J1312" s="234"/>
      <c r="K1312" s="234"/>
      <c r="L1312" s="239"/>
      <c r="M1312" s="240"/>
      <c r="N1312" s="241"/>
      <c r="O1312" s="241"/>
      <c r="P1312" s="241"/>
      <c r="Q1312" s="241"/>
      <c r="R1312" s="241"/>
      <c r="S1312" s="241"/>
      <c r="T1312" s="242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43" t="s">
        <v>166</v>
      </c>
      <c r="AU1312" s="243" t="s">
        <v>81</v>
      </c>
      <c r="AV1312" s="13" t="s">
        <v>79</v>
      </c>
      <c r="AW1312" s="13" t="s">
        <v>33</v>
      </c>
      <c r="AX1312" s="13" t="s">
        <v>72</v>
      </c>
      <c r="AY1312" s="243" t="s">
        <v>154</v>
      </c>
    </row>
    <row r="1313" s="14" customFormat="1">
      <c r="A1313" s="14"/>
      <c r="B1313" s="244"/>
      <c r="C1313" s="245"/>
      <c r="D1313" s="235" t="s">
        <v>166</v>
      </c>
      <c r="E1313" s="246" t="s">
        <v>19</v>
      </c>
      <c r="F1313" s="247" t="s">
        <v>1634</v>
      </c>
      <c r="G1313" s="245"/>
      <c r="H1313" s="248">
        <v>129.15600000000001</v>
      </c>
      <c r="I1313" s="249"/>
      <c r="J1313" s="245"/>
      <c r="K1313" s="245"/>
      <c r="L1313" s="250"/>
      <c r="M1313" s="251"/>
      <c r="N1313" s="252"/>
      <c r="O1313" s="252"/>
      <c r="P1313" s="252"/>
      <c r="Q1313" s="252"/>
      <c r="R1313" s="252"/>
      <c r="S1313" s="252"/>
      <c r="T1313" s="253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54" t="s">
        <v>166</v>
      </c>
      <c r="AU1313" s="254" t="s">
        <v>81</v>
      </c>
      <c r="AV1313" s="14" t="s">
        <v>81</v>
      </c>
      <c r="AW1313" s="14" t="s">
        <v>33</v>
      </c>
      <c r="AX1313" s="14" t="s">
        <v>72</v>
      </c>
      <c r="AY1313" s="254" t="s">
        <v>154</v>
      </c>
    </row>
    <row r="1314" s="14" customFormat="1">
      <c r="A1314" s="14"/>
      <c r="B1314" s="244"/>
      <c r="C1314" s="245"/>
      <c r="D1314" s="235" t="s">
        <v>166</v>
      </c>
      <c r="E1314" s="246" t="s">
        <v>19</v>
      </c>
      <c r="F1314" s="247" t="s">
        <v>1635</v>
      </c>
      <c r="G1314" s="245"/>
      <c r="H1314" s="248">
        <v>33.966000000000001</v>
      </c>
      <c r="I1314" s="249"/>
      <c r="J1314" s="245"/>
      <c r="K1314" s="245"/>
      <c r="L1314" s="250"/>
      <c r="M1314" s="251"/>
      <c r="N1314" s="252"/>
      <c r="O1314" s="252"/>
      <c r="P1314" s="252"/>
      <c r="Q1314" s="252"/>
      <c r="R1314" s="252"/>
      <c r="S1314" s="252"/>
      <c r="T1314" s="253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54" t="s">
        <v>166</v>
      </c>
      <c r="AU1314" s="254" t="s">
        <v>81</v>
      </c>
      <c r="AV1314" s="14" t="s">
        <v>81</v>
      </c>
      <c r="AW1314" s="14" t="s">
        <v>33</v>
      </c>
      <c r="AX1314" s="14" t="s">
        <v>72</v>
      </c>
      <c r="AY1314" s="254" t="s">
        <v>154</v>
      </c>
    </row>
    <row r="1315" s="13" customFormat="1">
      <c r="A1315" s="13"/>
      <c r="B1315" s="233"/>
      <c r="C1315" s="234"/>
      <c r="D1315" s="235" t="s">
        <v>166</v>
      </c>
      <c r="E1315" s="236" t="s">
        <v>19</v>
      </c>
      <c r="F1315" s="237" t="s">
        <v>264</v>
      </c>
      <c r="G1315" s="234"/>
      <c r="H1315" s="236" t="s">
        <v>19</v>
      </c>
      <c r="I1315" s="238"/>
      <c r="J1315" s="234"/>
      <c r="K1315" s="234"/>
      <c r="L1315" s="239"/>
      <c r="M1315" s="240"/>
      <c r="N1315" s="241"/>
      <c r="O1315" s="241"/>
      <c r="P1315" s="241"/>
      <c r="Q1315" s="241"/>
      <c r="R1315" s="241"/>
      <c r="S1315" s="241"/>
      <c r="T1315" s="242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43" t="s">
        <v>166</v>
      </c>
      <c r="AU1315" s="243" t="s">
        <v>81</v>
      </c>
      <c r="AV1315" s="13" t="s">
        <v>79</v>
      </c>
      <c r="AW1315" s="13" t="s">
        <v>33</v>
      </c>
      <c r="AX1315" s="13" t="s">
        <v>72</v>
      </c>
      <c r="AY1315" s="243" t="s">
        <v>154</v>
      </c>
    </row>
    <row r="1316" s="14" customFormat="1">
      <c r="A1316" s="14"/>
      <c r="B1316" s="244"/>
      <c r="C1316" s="245"/>
      <c r="D1316" s="235" t="s">
        <v>166</v>
      </c>
      <c r="E1316" s="246" t="s">
        <v>19</v>
      </c>
      <c r="F1316" s="247" t="s">
        <v>1636</v>
      </c>
      <c r="G1316" s="245"/>
      <c r="H1316" s="248">
        <v>140.80799999999999</v>
      </c>
      <c r="I1316" s="249"/>
      <c r="J1316" s="245"/>
      <c r="K1316" s="245"/>
      <c r="L1316" s="250"/>
      <c r="M1316" s="251"/>
      <c r="N1316" s="252"/>
      <c r="O1316" s="252"/>
      <c r="P1316" s="252"/>
      <c r="Q1316" s="252"/>
      <c r="R1316" s="252"/>
      <c r="S1316" s="252"/>
      <c r="T1316" s="253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54" t="s">
        <v>166</v>
      </c>
      <c r="AU1316" s="254" t="s">
        <v>81</v>
      </c>
      <c r="AV1316" s="14" t="s">
        <v>81</v>
      </c>
      <c r="AW1316" s="14" t="s">
        <v>33</v>
      </c>
      <c r="AX1316" s="14" t="s">
        <v>72</v>
      </c>
      <c r="AY1316" s="254" t="s">
        <v>154</v>
      </c>
    </row>
    <row r="1317" s="13" customFormat="1">
      <c r="A1317" s="13"/>
      <c r="B1317" s="233"/>
      <c r="C1317" s="234"/>
      <c r="D1317" s="235" t="s">
        <v>166</v>
      </c>
      <c r="E1317" s="236" t="s">
        <v>19</v>
      </c>
      <c r="F1317" s="237" t="s">
        <v>1637</v>
      </c>
      <c r="G1317" s="234"/>
      <c r="H1317" s="236" t="s">
        <v>19</v>
      </c>
      <c r="I1317" s="238"/>
      <c r="J1317" s="234"/>
      <c r="K1317" s="234"/>
      <c r="L1317" s="239"/>
      <c r="M1317" s="240"/>
      <c r="N1317" s="241"/>
      <c r="O1317" s="241"/>
      <c r="P1317" s="241"/>
      <c r="Q1317" s="241"/>
      <c r="R1317" s="241"/>
      <c r="S1317" s="241"/>
      <c r="T1317" s="242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43" t="s">
        <v>166</v>
      </c>
      <c r="AU1317" s="243" t="s">
        <v>81</v>
      </c>
      <c r="AV1317" s="13" t="s">
        <v>79</v>
      </c>
      <c r="AW1317" s="13" t="s">
        <v>33</v>
      </c>
      <c r="AX1317" s="13" t="s">
        <v>72</v>
      </c>
      <c r="AY1317" s="243" t="s">
        <v>154</v>
      </c>
    </row>
    <row r="1318" s="14" customFormat="1">
      <c r="A1318" s="14"/>
      <c r="B1318" s="244"/>
      <c r="C1318" s="245"/>
      <c r="D1318" s="235" t="s">
        <v>166</v>
      </c>
      <c r="E1318" s="246" t="s">
        <v>19</v>
      </c>
      <c r="F1318" s="247" t="s">
        <v>1638</v>
      </c>
      <c r="G1318" s="245"/>
      <c r="H1318" s="248">
        <v>794.39999999999998</v>
      </c>
      <c r="I1318" s="249"/>
      <c r="J1318" s="245"/>
      <c r="K1318" s="245"/>
      <c r="L1318" s="250"/>
      <c r="M1318" s="251"/>
      <c r="N1318" s="252"/>
      <c r="O1318" s="252"/>
      <c r="P1318" s="252"/>
      <c r="Q1318" s="252"/>
      <c r="R1318" s="252"/>
      <c r="S1318" s="252"/>
      <c r="T1318" s="253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54" t="s">
        <v>166</v>
      </c>
      <c r="AU1318" s="254" t="s">
        <v>81</v>
      </c>
      <c r="AV1318" s="14" t="s">
        <v>81</v>
      </c>
      <c r="AW1318" s="14" t="s">
        <v>33</v>
      </c>
      <c r="AX1318" s="14" t="s">
        <v>72</v>
      </c>
      <c r="AY1318" s="254" t="s">
        <v>154</v>
      </c>
    </row>
    <row r="1319" s="15" customFormat="1">
      <c r="A1319" s="15"/>
      <c r="B1319" s="255"/>
      <c r="C1319" s="256"/>
      <c r="D1319" s="235" t="s">
        <v>166</v>
      </c>
      <c r="E1319" s="257" t="s">
        <v>19</v>
      </c>
      <c r="F1319" s="258" t="s">
        <v>181</v>
      </c>
      <c r="G1319" s="256"/>
      <c r="H1319" s="259">
        <v>1098.3299999999999</v>
      </c>
      <c r="I1319" s="260"/>
      <c r="J1319" s="256"/>
      <c r="K1319" s="256"/>
      <c r="L1319" s="261"/>
      <c r="M1319" s="262"/>
      <c r="N1319" s="263"/>
      <c r="O1319" s="263"/>
      <c r="P1319" s="263"/>
      <c r="Q1319" s="263"/>
      <c r="R1319" s="263"/>
      <c r="S1319" s="263"/>
      <c r="T1319" s="264"/>
      <c r="U1319" s="15"/>
      <c r="V1319" s="15"/>
      <c r="W1319" s="15"/>
      <c r="X1319" s="15"/>
      <c r="Y1319" s="15"/>
      <c r="Z1319" s="15"/>
      <c r="AA1319" s="15"/>
      <c r="AB1319" s="15"/>
      <c r="AC1319" s="15"/>
      <c r="AD1319" s="15"/>
      <c r="AE1319" s="15"/>
      <c r="AT1319" s="265" t="s">
        <v>166</v>
      </c>
      <c r="AU1319" s="265" t="s">
        <v>81</v>
      </c>
      <c r="AV1319" s="15" t="s">
        <v>162</v>
      </c>
      <c r="AW1319" s="15" t="s">
        <v>33</v>
      </c>
      <c r="AX1319" s="15" t="s">
        <v>79</v>
      </c>
      <c r="AY1319" s="265" t="s">
        <v>154</v>
      </c>
    </row>
    <row r="1320" s="2" customFormat="1" ht="16.5" customHeight="1">
      <c r="A1320" s="41"/>
      <c r="B1320" s="42"/>
      <c r="C1320" s="215" t="s">
        <v>1639</v>
      </c>
      <c r="D1320" s="215" t="s">
        <v>157</v>
      </c>
      <c r="E1320" s="216" t="s">
        <v>1640</v>
      </c>
      <c r="F1320" s="217" t="s">
        <v>1641</v>
      </c>
      <c r="G1320" s="218" t="s">
        <v>160</v>
      </c>
      <c r="H1320" s="219">
        <v>1098</v>
      </c>
      <c r="I1320" s="220"/>
      <c r="J1320" s="221">
        <f>ROUND(I1320*H1320,2)</f>
        <v>0</v>
      </c>
      <c r="K1320" s="217" t="s">
        <v>161</v>
      </c>
      <c r="L1320" s="47"/>
      <c r="M1320" s="222" t="s">
        <v>19</v>
      </c>
      <c r="N1320" s="223" t="s">
        <v>43</v>
      </c>
      <c r="O1320" s="87"/>
      <c r="P1320" s="224">
        <f>O1320*H1320</f>
        <v>0</v>
      </c>
      <c r="Q1320" s="224">
        <v>0</v>
      </c>
      <c r="R1320" s="224">
        <f>Q1320*H1320</f>
        <v>0</v>
      </c>
      <c r="S1320" s="224">
        <v>0</v>
      </c>
      <c r="T1320" s="225">
        <f>S1320*H1320</f>
        <v>0</v>
      </c>
      <c r="U1320" s="41"/>
      <c r="V1320" s="41"/>
      <c r="W1320" s="41"/>
      <c r="X1320" s="41"/>
      <c r="Y1320" s="41"/>
      <c r="Z1320" s="41"/>
      <c r="AA1320" s="41"/>
      <c r="AB1320" s="41"/>
      <c r="AC1320" s="41"/>
      <c r="AD1320" s="41"/>
      <c r="AE1320" s="41"/>
      <c r="AR1320" s="226" t="s">
        <v>288</v>
      </c>
      <c r="AT1320" s="226" t="s">
        <v>157</v>
      </c>
      <c r="AU1320" s="226" t="s">
        <v>81</v>
      </c>
      <c r="AY1320" s="20" t="s">
        <v>154</v>
      </c>
      <c r="BE1320" s="227">
        <f>IF(N1320="základní",J1320,0)</f>
        <v>0</v>
      </c>
      <c r="BF1320" s="227">
        <f>IF(N1320="snížená",J1320,0)</f>
        <v>0</v>
      </c>
      <c r="BG1320" s="227">
        <f>IF(N1320="zákl. přenesená",J1320,0)</f>
        <v>0</v>
      </c>
      <c r="BH1320" s="227">
        <f>IF(N1320="sníž. přenesená",J1320,0)</f>
        <v>0</v>
      </c>
      <c r="BI1320" s="227">
        <f>IF(N1320="nulová",J1320,0)</f>
        <v>0</v>
      </c>
      <c r="BJ1320" s="20" t="s">
        <v>79</v>
      </c>
      <c r="BK1320" s="227">
        <f>ROUND(I1320*H1320,2)</f>
        <v>0</v>
      </c>
      <c r="BL1320" s="20" t="s">
        <v>288</v>
      </c>
      <c r="BM1320" s="226" t="s">
        <v>1642</v>
      </c>
    </row>
    <row r="1321" s="2" customFormat="1">
      <c r="A1321" s="41"/>
      <c r="B1321" s="42"/>
      <c r="C1321" s="43"/>
      <c r="D1321" s="228" t="s">
        <v>164</v>
      </c>
      <c r="E1321" s="43"/>
      <c r="F1321" s="229" t="s">
        <v>1643</v>
      </c>
      <c r="G1321" s="43"/>
      <c r="H1321" s="43"/>
      <c r="I1321" s="230"/>
      <c r="J1321" s="43"/>
      <c r="K1321" s="43"/>
      <c r="L1321" s="47"/>
      <c r="M1321" s="231"/>
      <c r="N1321" s="232"/>
      <c r="O1321" s="87"/>
      <c r="P1321" s="87"/>
      <c r="Q1321" s="87"/>
      <c r="R1321" s="87"/>
      <c r="S1321" s="87"/>
      <c r="T1321" s="88"/>
      <c r="U1321" s="41"/>
      <c r="V1321" s="41"/>
      <c r="W1321" s="41"/>
      <c r="X1321" s="41"/>
      <c r="Y1321" s="41"/>
      <c r="Z1321" s="41"/>
      <c r="AA1321" s="41"/>
      <c r="AB1321" s="41"/>
      <c r="AC1321" s="41"/>
      <c r="AD1321" s="41"/>
      <c r="AE1321" s="41"/>
      <c r="AT1321" s="20" t="s">
        <v>164</v>
      </c>
      <c r="AU1321" s="20" t="s">
        <v>81</v>
      </c>
    </row>
    <row r="1322" s="2" customFormat="1" ht="24.15" customHeight="1">
      <c r="A1322" s="41"/>
      <c r="B1322" s="42"/>
      <c r="C1322" s="215" t="s">
        <v>1644</v>
      </c>
      <c r="D1322" s="215" t="s">
        <v>157</v>
      </c>
      <c r="E1322" s="216" t="s">
        <v>1645</v>
      </c>
      <c r="F1322" s="217" t="s">
        <v>1646</v>
      </c>
      <c r="G1322" s="218" t="s">
        <v>160</v>
      </c>
      <c r="H1322" s="219">
        <v>1796.2480000000001</v>
      </c>
      <c r="I1322" s="220"/>
      <c r="J1322" s="221">
        <f>ROUND(I1322*H1322,2)</f>
        <v>0</v>
      </c>
      <c r="K1322" s="217" t="s">
        <v>161</v>
      </c>
      <c r="L1322" s="47"/>
      <c r="M1322" s="222" t="s">
        <v>19</v>
      </c>
      <c r="N1322" s="223" t="s">
        <v>43</v>
      </c>
      <c r="O1322" s="87"/>
      <c r="P1322" s="224">
        <f>O1322*H1322</f>
        <v>0</v>
      </c>
      <c r="Q1322" s="224">
        <v>0.00025999999999999998</v>
      </c>
      <c r="R1322" s="224">
        <f>Q1322*H1322</f>
        <v>0.46702447999999996</v>
      </c>
      <c r="S1322" s="224">
        <v>0</v>
      </c>
      <c r="T1322" s="225">
        <f>S1322*H1322</f>
        <v>0</v>
      </c>
      <c r="U1322" s="41"/>
      <c r="V1322" s="41"/>
      <c r="W1322" s="41"/>
      <c r="X1322" s="41"/>
      <c r="Y1322" s="41"/>
      <c r="Z1322" s="41"/>
      <c r="AA1322" s="41"/>
      <c r="AB1322" s="41"/>
      <c r="AC1322" s="41"/>
      <c r="AD1322" s="41"/>
      <c r="AE1322" s="41"/>
      <c r="AR1322" s="226" t="s">
        <v>288</v>
      </c>
      <c r="AT1322" s="226" t="s">
        <v>157</v>
      </c>
      <c r="AU1322" s="226" t="s">
        <v>81</v>
      </c>
      <c r="AY1322" s="20" t="s">
        <v>154</v>
      </c>
      <c r="BE1322" s="227">
        <f>IF(N1322="základní",J1322,0)</f>
        <v>0</v>
      </c>
      <c r="BF1322" s="227">
        <f>IF(N1322="snížená",J1322,0)</f>
        <v>0</v>
      </c>
      <c r="BG1322" s="227">
        <f>IF(N1322="zákl. přenesená",J1322,0)</f>
        <v>0</v>
      </c>
      <c r="BH1322" s="227">
        <f>IF(N1322="sníž. přenesená",J1322,0)</f>
        <v>0</v>
      </c>
      <c r="BI1322" s="227">
        <f>IF(N1322="nulová",J1322,0)</f>
        <v>0</v>
      </c>
      <c r="BJ1322" s="20" t="s">
        <v>79</v>
      </c>
      <c r="BK1322" s="227">
        <f>ROUND(I1322*H1322,2)</f>
        <v>0</v>
      </c>
      <c r="BL1322" s="20" t="s">
        <v>288</v>
      </c>
      <c r="BM1322" s="226" t="s">
        <v>1647</v>
      </c>
    </row>
    <row r="1323" s="2" customFormat="1">
      <c r="A1323" s="41"/>
      <c r="B1323" s="42"/>
      <c r="C1323" s="43"/>
      <c r="D1323" s="228" t="s">
        <v>164</v>
      </c>
      <c r="E1323" s="43"/>
      <c r="F1323" s="229" t="s">
        <v>1648</v>
      </c>
      <c r="G1323" s="43"/>
      <c r="H1323" s="43"/>
      <c r="I1323" s="230"/>
      <c r="J1323" s="43"/>
      <c r="K1323" s="43"/>
      <c r="L1323" s="47"/>
      <c r="M1323" s="231"/>
      <c r="N1323" s="232"/>
      <c r="O1323" s="87"/>
      <c r="P1323" s="87"/>
      <c r="Q1323" s="87"/>
      <c r="R1323" s="87"/>
      <c r="S1323" s="87"/>
      <c r="T1323" s="88"/>
      <c r="U1323" s="41"/>
      <c r="V1323" s="41"/>
      <c r="W1323" s="41"/>
      <c r="X1323" s="41"/>
      <c r="Y1323" s="41"/>
      <c r="Z1323" s="41"/>
      <c r="AA1323" s="41"/>
      <c r="AB1323" s="41"/>
      <c r="AC1323" s="41"/>
      <c r="AD1323" s="41"/>
      <c r="AE1323" s="41"/>
      <c r="AT1323" s="20" t="s">
        <v>164</v>
      </c>
      <c r="AU1323" s="20" t="s">
        <v>81</v>
      </c>
    </row>
    <row r="1324" s="13" customFormat="1">
      <c r="A1324" s="13"/>
      <c r="B1324" s="233"/>
      <c r="C1324" s="234"/>
      <c r="D1324" s="235" t="s">
        <v>166</v>
      </c>
      <c r="E1324" s="236" t="s">
        <v>19</v>
      </c>
      <c r="F1324" s="237" t="s">
        <v>1649</v>
      </c>
      <c r="G1324" s="234"/>
      <c r="H1324" s="236" t="s">
        <v>19</v>
      </c>
      <c r="I1324" s="238"/>
      <c r="J1324" s="234"/>
      <c r="K1324" s="234"/>
      <c r="L1324" s="239"/>
      <c r="M1324" s="240"/>
      <c r="N1324" s="241"/>
      <c r="O1324" s="241"/>
      <c r="P1324" s="241"/>
      <c r="Q1324" s="241"/>
      <c r="R1324" s="241"/>
      <c r="S1324" s="241"/>
      <c r="T1324" s="242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43" t="s">
        <v>166</v>
      </c>
      <c r="AU1324" s="243" t="s">
        <v>81</v>
      </c>
      <c r="AV1324" s="13" t="s">
        <v>79</v>
      </c>
      <c r="AW1324" s="13" t="s">
        <v>33</v>
      </c>
      <c r="AX1324" s="13" t="s">
        <v>72</v>
      </c>
      <c r="AY1324" s="243" t="s">
        <v>154</v>
      </c>
    </row>
    <row r="1325" s="14" customFormat="1">
      <c r="A1325" s="14"/>
      <c r="B1325" s="244"/>
      <c r="C1325" s="245"/>
      <c r="D1325" s="235" t="s">
        <v>166</v>
      </c>
      <c r="E1325" s="246" t="s">
        <v>19</v>
      </c>
      <c r="F1325" s="247" t="s">
        <v>1593</v>
      </c>
      <c r="G1325" s="245"/>
      <c r="H1325" s="248">
        <v>211</v>
      </c>
      <c r="I1325" s="249"/>
      <c r="J1325" s="245"/>
      <c r="K1325" s="245"/>
      <c r="L1325" s="250"/>
      <c r="M1325" s="251"/>
      <c r="N1325" s="252"/>
      <c r="O1325" s="252"/>
      <c r="P1325" s="252"/>
      <c r="Q1325" s="252"/>
      <c r="R1325" s="252"/>
      <c r="S1325" s="252"/>
      <c r="T1325" s="253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54" t="s">
        <v>166</v>
      </c>
      <c r="AU1325" s="254" t="s">
        <v>81</v>
      </c>
      <c r="AV1325" s="14" t="s">
        <v>81</v>
      </c>
      <c r="AW1325" s="14" t="s">
        <v>33</v>
      </c>
      <c r="AX1325" s="14" t="s">
        <v>72</v>
      </c>
      <c r="AY1325" s="254" t="s">
        <v>154</v>
      </c>
    </row>
    <row r="1326" s="13" customFormat="1">
      <c r="A1326" s="13"/>
      <c r="B1326" s="233"/>
      <c r="C1326" s="234"/>
      <c r="D1326" s="235" t="s">
        <v>166</v>
      </c>
      <c r="E1326" s="236" t="s">
        <v>19</v>
      </c>
      <c r="F1326" s="237" t="s">
        <v>1650</v>
      </c>
      <c r="G1326" s="234"/>
      <c r="H1326" s="236" t="s">
        <v>19</v>
      </c>
      <c r="I1326" s="238"/>
      <c r="J1326" s="234"/>
      <c r="K1326" s="234"/>
      <c r="L1326" s="239"/>
      <c r="M1326" s="240"/>
      <c r="N1326" s="241"/>
      <c r="O1326" s="241"/>
      <c r="P1326" s="241"/>
      <c r="Q1326" s="241"/>
      <c r="R1326" s="241"/>
      <c r="S1326" s="241"/>
      <c r="T1326" s="242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43" t="s">
        <v>166</v>
      </c>
      <c r="AU1326" s="243" t="s">
        <v>81</v>
      </c>
      <c r="AV1326" s="13" t="s">
        <v>79</v>
      </c>
      <c r="AW1326" s="13" t="s">
        <v>33</v>
      </c>
      <c r="AX1326" s="13" t="s">
        <v>72</v>
      </c>
      <c r="AY1326" s="243" t="s">
        <v>154</v>
      </c>
    </row>
    <row r="1327" s="14" customFormat="1">
      <c r="A1327" s="14"/>
      <c r="B1327" s="244"/>
      <c r="C1327" s="245"/>
      <c r="D1327" s="235" t="s">
        <v>166</v>
      </c>
      <c r="E1327" s="246" t="s">
        <v>19</v>
      </c>
      <c r="F1327" s="247" t="s">
        <v>1651</v>
      </c>
      <c r="G1327" s="245"/>
      <c r="H1327" s="248">
        <v>289</v>
      </c>
      <c r="I1327" s="249"/>
      <c r="J1327" s="245"/>
      <c r="K1327" s="245"/>
      <c r="L1327" s="250"/>
      <c r="M1327" s="251"/>
      <c r="N1327" s="252"/>
      <c r="O1327" s="252"/>
      <c r="P1327" s="252"/>
      <c r="Q1327" s="252"/>
      <c r="R1327" s="252"/>
      <c r="S1327" s="252"/>
      <c r="T1327" s="253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54" t="s">
        <v>166</v>
      </c>
      <c r="AU1327" s="254" t="s">
        <v>81</v>
      </c>
      <c r="AV1327" s="14" t="s">
        <v>81</v>
      </c>
      <c r="AW1327" s="14" t="s">
        <v>33</v>
      </c>
      <c r="AX1327" s="14" t="s">
        <v>72</v>
      </c>
      <c r="AY1327" s="254" t="s">
        <v>154</v>
      </c>
    </row>
    <row r="1328" s="13" customFormat="1">
      <c r="A1328" s="13"/>
      <c r="B1328" s="233"/>
      <c r="C1328" s="234"/>
      <c r="D1328" s="235" t="s">
        <v>166</v>
      </c>
      <c r="E1328" s="236" t="s">
        <v>19</v>
      </c>
      <c r="F1328" s="237" t="s">
        <v>1652</v>
      </c>
      <c r="G1328" s="234"/>
      <c r="H1328" s="236" t="s">
        <v>19</v>
      </c>
      <c r="I1328" s="238"/>
      <c r="J1328" s="234"/>
      <c r="K1328" s="234"/>
      <c r="L1328" s="239"/>
      <c r="M1328" s="240"/>
      <c r="N1328" s="241"/>
      <c r="O1328" s="241"/>
      <c r="P1328" s="241"/>
      <c r="Q1328" s="241"/>
      <c r="R1328" s="241"/>
      <c r="S1328" s="241"/>
      <c r="T1328" s="242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43" t="s">
        <v>166</v>
      </c>
      <c r="AU1328" s="243" t="s">
        <v>81</v>
      </c>
      <c r="AV1328" s="13" t="s">
        <v>79</v>
      </c>
      <c r="AW1328" s="13" t="s">
        <v>33</v>
      </c>
      <c r="AX1328" s="13" t="s">
        <v>72</v>
      </c>
      <c r="AY1328" s="243" t="s">
        <v>154</v>
      </c>
    </row>
    <row r="1329" s="13" customFormat="1">
      <c r="A1329" s="13"/>
      <c r="B1329" s="233"/>
      <c r="C1329" s="234"/>
      <c r="D1329" s="235" t="s">
        <v>166</v>
      </c>
      <c r="E1329" s="236" t="s">
        <v>19</v>
      </c>
      <c r="F1329" s="237" t="s">
        <v>356</v>
      </c>
      <c r="G1329" s="234"/>
      <c r="H1329" s="236" t="s">
        <v>19</v>
      </c>
      <c r="I1329" s="238"/>
      <c r="J1329" s="234"/>
      <c r="K1329" s="234"/>
      <c r="L1329" s="239"/>
      <c r="M1329" s="240"/>
      <c r="N1329" s="241"/>
      <c r="O1329" s="241"/>
      <c r="P1329" s="241"/>
      <c r="Q1329" s="241"/>
      <c r="R1329" s="241"/>
      <c r="S1329" s="241"/>
      <c r="T1329" s="242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43" t="s">
        <v>166</v>
      </c>
      <c r="AU1329" s="243" t="s">
        <v>81</v>
      </c>
      <c r="AV1329" s="13" t="s">
        <v>79</v>
      </c>
      <c r="AW1329" s="13" t="s">
        <v>33</v>
      </c>
      <c r="AX1329" s="13" t="s">
        <v>72</v>
      </c>
      <c r="AY1329" s="243" t="s">
        <v>154</v>
      </c>
    </row>
    <row r="1330" s="14" customFormat="1">
      <c r="A1330" s="14"/>
      <c r="B1330" s="244"/>
      <c r="C1330" s="245"/>
      <c r="D1330" s="235" t="s">
        <v>166</v>
      </c>
      <c r="E1330" s="246" t="s">
        <v>19</v>
      </c>
      <c r="F1330" s="247" t="s">
        <v>357</v>
      </c>
      <c r="G1330" s="245"/>
      <c r="H1330" s="248">
        <v>264.88</v>
      </c>
      <c r="I1330" s="249"/>
      <c r="J1330" s="245"/>
      <c r="K1330" s="245"/>
      <c r="L1330" s="250"/>
      <c r="M1330" s="251"/>
      <c r="N1330" s="252"/>
      <c r="O1330" s="252"/>
      <c r="P1330" s="252"/>
      <c r="Q1330" s="252"/>
      <c r="R1330" s="252"/>
      <c r="S1330" s="252"/>
      <c r="T1330" s="253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54" t="s">
        <v>166</v>
      </c>
      <c r="AU1330" s="254" t="s">
        <v>81</v>
      </c>
      <c r="AV1330" s="14" t="s">
        <v>81</v>
      </c>
      <c r="AW1330" s="14" t="s">
        <v>33</v>
      </c>
      <c r="AX1330" s="14" t="s">
        <v>72</v>
      </c>
      <c r="AY1330" s="254" t="s">
        <v>154</v>
      </c>
    </row>
    <row r="1331" s="14" customFormat="1">
      <c r="A1331" s="14"/>
      <c r="B1331" s="244"/>
      <c r="C1331" s="245"/>
      <c r="D1331" s="235" t="s">
        <v>166</v>
      </c>
      <c r="E1331" s="246" t="s">
        <v>19</v>
      </c>
      <c r="F1331" s="247" t="s">
        <v>358</v>
      </c>
      <c r="G1331" s="245"/>
      <c r="H1331" s="248">
        <v>-7.3200000000000003</v>
      </c>
      <c r="I1331" s="249"/>
      <c r="J1331" s="245"/>
      <c r="K1331" s="245"/>
      <c r="L1331" s="250"/>
      <c r="M1331" s="251"/>
      <c r="N1331" s="252"/>
      <c r="O1331" s="252"/>
      <c r="P1331" s="252"/>
      <c r="Q1331" s="252"/>
      <c r="R1331" s="252"/>
      <c r="S1331" s="252"/>
      <c r="T1331" s="253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54" t="s">
        <v>166</v>
      </c>
      <c r="AU1331" s="254" t="s">
        <v>81</v>
      </c>
      <c r="AV1331" s="14" t="s">
        <v>81</v>
      </c>
      <c r="AW1331" s="14" t="s">
        <v>33</v>
      </c>
      <c r="AX1331" s="14" t="s">
        <v>72</v>
      </c>
      <c r="AY1331" s="254" t="s">
        <v>154</v>
      </c>
    </row>
    <row r="1332" s="13" customFormat="1">
      <c r="A1332" s="13"/>
      <c r="B1332" s="233"/>
      <c r="C1332" s="234"/>
      <c r="D1332" s="235" t="s">
        <v>166</v>
      </c>
      <c r="E1332" s="236" t="s">
        <v>19</v>
      </c>
      <c r="F1332" s="237" t="s">
        <v>362</v>
      </c>
      <c r="G1332" s="234"/>
      <c r="H1332" s="236" t="s">
        <v>19</v>
      </c>
      <c r="I1332" s="238"/>
      <c r="J1332" s="234"/>
      <c r="K1332" s="234"/>
      <c r="L1332" s="239"/>
      <c r="M1332" s="240"/>
      <c r="N1332" s="241"/>
      <c r="O1332" s="241"/>
      <c r="P1332" s="241"/>
      <c r="Q1332" s="241"/>
      <c r="R1332" s="241"/>
      <c r="S1332" s="241"/>
      <c r="T1332" s="242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43" t="s">
        <v>166</v>
      </c>
      <c r="AU1332" s="243" t="s">
        <v>81</v>
      </c>
      <c r="AV1332" s="13" t="s">
        <v>79</v>
      </c>
      <c r="AW1332" s="13" t="s">
        <v>33</v>
      </c>
      <c r="AX1332" s="13" t="s">
        <v>72</v>
      </c>
      <c r="AY1332" s="243" t="s">
        <v>154</v>
      </c>
    </row>
    <row r="1333" s="14" customFormat="1">
      <c r="A1333" s="14"/>
      <c r="B1333" s="244"/>
      <c r="C1333" s="245"/>
      <c r="D1333" s="235" t="s">
        <v>166</v>
      </c>
      <c r="E1333" s="246" t="s">
        <v>19</v>
      </c>
      <c r="F1333" s="247" t="s">
        <v>363</v>
      </c>
      <c r="G1333" s="245"/>
      <c r="H1333" s="248">
        <v>241.84800000000001</v>
      </c>
      <c r="I1333" s="249"/>
      <c r="J1333" s="245"/>
      <c r="K1333" s="245"/>
      <c r="L1333" s="250"/>
      <c r="M1333" s="251"/>
      <c r="N1333" s="252"/>
      <c r="O1333" s="252"/>
      <c r="P1333" s="252"/>
      <c r="Q1333" s="252"/>
      <c r="R1333" s="252"/>
      <c r="S1333" s="252"/>
      <c r="T1333" s="253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54" t="s">
        <v>166</v>
      </c>
      <c r="AU1333" s="254" t="s">
        <v>81</v>
      </c>
      <c r="AV1333" s="14" t="s">
        <v>81</v>
      </c>
      <c r="AW1333" s="14" t="s">
        <v>33</v>
      </c>
      <c r="AX1333" s="14" t="s">
        <v>72</v>
      </c>
      <c r="AY1333" s="254" t="s">
        <v>154</v>
      </c>
    </row>
    <row r="1334" s="13" customFormat="1">
      <c r="A1334" s="13"/>
      <c r="B1334" s="233"/>
      <c r="C1334" s="234"/>
      <c r="D1334" s="235" t="s">
        <v>166</v>
      </c>
      <c r="E1334" s="236" t="s">
        <v>19</v>
      </c>
      <c r="F1334" s="237" t="s">
        <v>194</v>
      </c>
      <c r="G1334" s="234"/>
      <c r="H1334" s="236" t="s">
        <v>19</v>
      </c>
      <c r="I1334" s="238"/>
      <c r="J1334" s="234"/>
      <c r="K1334" s="234"/>
      <c r="L1334" s="239"/>
      <c r="M1334" s="240"/>
      <c r="N1334" s="241"/>
      <c r="O1334" s="241"/>
      <c r="P1334" s="241"/>
      <c r="Q1334" s="241"/>
      <c r="R1334" s="241"/>
      <c r="S1334" s="241"/>
      <c r="T1334" s="242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43" t="s">
        <v>166</v>
      </c>
      <c r="AU1334" s="243" t="s">
        <v>81</v>
      </c>
      <c r="AV1334" s="13" t="s">
        <v>79</v>
      </c>
      <c r="AW1334" s="13" t="s">
        <v>33</v>
      </c>
      <c r="AX1334" s="13" t="s">
        <v>72</v>
      </c>
      <c r="AY1334" s="243" t="s">
        <v>154</v>
      </c>
    </row>
    <row r="1335" s="14" customFormat="1">
      <c r="A1335" s="14"/>
      <c r="B1335" s="244"/>
      <c r="C1335" s="245"/>
      <c r="D1335" s="235" t="s">
        <v>166</v>
      </c>
      <c r="E1335" s="246" t="s">
        <v>19</v>
      </c>
      <c r="F1335" s="247" t="s">
        <v>367</v>
      </c>
      <c r="G1335" s="245"/>
      <c r="H1335" s="248">
        <v>60.479999999999997</v>
      </c>
      <c r="I1335" s="249"/>
      <c r="J1335" s="245"/>
      <c r="K1335" s="245"/>
      <c r="L1335" s="250"/>
      <c r="M1335" s="251"/>
      <c r="N1335" s="252"/>
      <c r="O1335" s="252"/>
      <c r="P1335" s="252"/>
      <c r="Q1335" s="252"/>
      <c r="R1335" s="252"/>
      <c r="S1335" s="252"/>
      <c r="T1335" s="253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T1335" s="254" t="s">
        <v>166</v>
      </c>
      <c r="AU1335" s="254" t="s">
        <v>81</v>
      </c>
      <c r="AV1335" s="14" t="s">
        <v>81</v>
      </c>
      <c r="AW1335" s="14" t="s">
        <v>33</v>
      </c>
      <c r="AX1335" s="14" t="s">
        <v>72</v>
      </c>
      <c r="AY1335" s="254" t="s">
        <v>154</v>
      </c>
    </row>
    <row r="1336" s="13" customFormat="1">
      <c r="A1336" s="13"/>
      <c r="B1336" s="233"/>
      <c r="C1336" s="234"/>
      <c r="D1336" s="235" t="s">
        <v>166</v>
      </c>
      <c r="E1336" s="236" t="s">
        <v>19</v>
      </c>
      <c r="F1336" s="237" t="s">
        <v>369</v>
      </c>
      <c r="G1336" s="234"/>
      <c r="H1336" s="236" t="s">
        <v>19</v>
      </c>
      <c r="I1336" s="238"/>
      <c r="J1336" s="234"/>
      <c r="K1336" s="234"/>
      <c r="L1336" s="239"/>
      <c r="M1336" s="240"/>
      <c r="N1336" s="241"/>
      <c r="O1336" s="241"/>
      <c r="P1336" s="241"/>
      <c r="Q1336" s="241"/>
      <c r="R1336" s="241"/>
      <c r="S1336" s="241"/>
      <c r="T1336" s="242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43" t="s">
        <v>166</v>
      </c>
      <c r="AU1336" s="243" t="s">
        <v>81</v>
      </c>
      <c r="AV1336" s="13" t="s">
        <v>79</v>
      </c>
      <c r="AW1336" s="13" t="s">
        <v>33</v>
      </c>
      <c r="AX1336" s="13" t="s">
        <v>72</v>
      </c>
      <c r="AY1336" s="243" t="s">
        <v>154</v>
      </c>
    </row>
    <row r="1337" s="14" customFormat="1">
      <c r="A1337" s="14"/>
      <c r="B1337" s="244"/>
      <c r="C1337" s="245"/>
      <c r="D1337" s="235" t="s">
        <v>166</v>
      </c>
      <c r="E1337" s="246" t="s">
        <v>19</v>
      </c>
      <c r="F1337" s="247" t="s">
        <v>370</v>
      </c>
      <c r="G1337" s="245"/>
      <c r="H1337" s="248">
        <v>113.04000000000001</v>
      </c>
      <c r="I1337" s="249"/>
      <c r="J1337" s="245"/>
      <c r="K1337" s="245"/>
      <c r="L1337" s="250"/>
      <c r="M1337" s="251"/>
      <c r="N1337" s="252"/>
      <c r="O1337" s="252"/>
      <c r="P1337" s="252"/>
      <c r="Q1337" s="252"/>
      <c r="R1337" s="252"/>
      <c r="S1337" s="252"/>
      <c r="T1337" s="253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54" t="s">
        <v>166</v>
      </c>
      <c r="AU1337" s="254" t="s">
        <v>81</v>
      </c>
      <c r="AV1337" s="14" t="s">
        <v>81</v>
      </c>
      <c r="AW1337" s="14" t="s">
        <v>33</v>
      </c>
      <c r="AX1337" s="14" t="s">
        <v>72</v>
      </c>
      <c r="AY1337" s="254" t="s">
        <v>154</v>
      </c>
    </row>
    <row r="1338" s="13" customFormat="1">
      <c r="A1338" s="13"/>
      <c r="B1338" s="233"/>
      <c r="C1338" s="234"/>
      <c r="D1338" s="235" t="s">
        <v>166</v>
      </c>
      <c r="E1338" s="236" t="s">
        <v>19</v>
      </c>
      <c r="F1338" s="237" t="s">
        <v>372</v>
      </c>
      <c r="G1338" s="234"/>
      <c r="H1338" s="236" t="s">
        <v>19</v>
      </c>
      <c r="I1338" s="238"/>
      <c r="J1338" s="234"/>
      <c r="K1338" s="234"/>
      <c r="L1338" s="239"/>
      <c r="M1338" s="240"/>
      <c r="N1338" s="241"/>
      <c r="O1338" s="241"/>
      <c r="P1338" s="241"/>
      <c r="Q1338" s="241"/>
      <c r="R1338" s="241"/>
      <c r="S1338" s="241"/>
      <c r="T1338" s="242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43" t="s">
        <v>166</v>
      </c>
      <c r="AU1338" s="243" t="s">
        <v>81</v>
      </c>
      <c r="AV1338" s="13" t="s">
        <v>79</v>
      </c>
      <c r="AW1338" s="13" t="s">
        <v>33</v>
      </c>
      <c r="AX1338" s="13" t="s">
        <v>72</v>
      </c>
      <c r="AY1338" s="243" t="s">
        <v>154</v>
      </c>
    </row>
    <row r="1339" s="14" customFormat="1">
      <c r="A1339" s="14"/>
      <c r="B1339" s="244"/>
      <c r="C1339" s="245"/>
      <c r="D1339" s="235" t="s">
        <v>166</v>
      </c>
      <c r="E1339" s="246" t="s">
        <v>19</v>
      </c>
      <c r="F1339" s="247" t="s">
        <v>373</v>
      </c>
      <c r="G1339" s="245"/>
      <c r="H1339" s="248">
        <v>35.216999999999999</v>
      </c>
      <c r="I1339" s="249"/>
      <c r="J1339" s="245"/>
      <c r="K1339" s="245"/>
      <c r="L1339" s="250"/>
      <c r="M1339" s="251"/>
      <c r="N1339" s="252"/>
      <c r="O1339" s="252"/>
      <c r="P1339" s="252"/>
      <c r="Q1339" s="252"/>
      <c r="R1339" s="252"/>
      <c r="S1339" s="252"/>
      <c r="T1339" s="253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54" t="s">
        <v>166</v>
      </c>
      <c r="AU1339" s="254" t="s">
        <v>81</v>
      </c>
      <c r="AV1339" s="14" t="s">
        <v>81</v>
      </c>
      <c r="AW1339" s="14" t="s">
        <v>33</v>
      </c>
      <c r="AX1339" s="14" t="s">
        <v>72</v>
      </c>
      <c r="AY1339" s="254" t="s">
        <v>154</v>
      </c>
    </row>
    <row r="1340" s="13" customFormat="1">
      <c r="A1340" s="13"/>
      <c r="B1340" s="233"/>
      <c r="C1340" s="234"/>
      <c r="D1340" s="235" t="s">
        <v>166</v>
      </c>
      <c r="E1340" s="236" t="s">
        <v>19</v>
      </c>
      <c r="F1340" s="237" t="s">
        <v>376</v>
      </c>
      <c r="G1340" s="234"/>
      <c r="H1340" s="236" t="s">
        <v>19</v>
      </c>
      <c r="I1340" s="238"/>
      <c r="J1340" s="234"/>
      <c r="K1340" s="234"/>
      <c r="L1340" s="239"/>
      <c r="M1340" s="240"/>
      <c r="N1340" s="241"/>
      <c r="O1340" s="241"/>
      <c r="P1340" s="241"/>
      <c r="Q1340" s="241"/>
      <c r="R1340" s="241"/>
      <c r="S1340" s="241"/>
      <c r="T1340" s="242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43" t="s">
        <v>166</v>
      </c>
      <c r="AU1340" s="243" t="s">
        <v>81</v>
      </c>
      <c r="AV1340" s="13" t="s">
        <v>79</v>
      </c>
      <c r="AW1340" s="13" t="s">
        <v>33</v>
      </c>
      <c r="AX1340" s="13" t="s">
        <v>72</v>
      </c>
      <c r="AY1340" s="243" t="s">
        <v>154</v>
      </c>
    </row>
    <row r="1341" s="14" customFormat="1">
      <c r="A1341" s="14"/>
      <c r="B1341" s="244"/>
      <c r="C1341" s="245"/>
      <c r="D1341" s="235" t="s">
        <v>166</v>
      </c>
      <c r="E1341" s="246" t="s">
        <v>19</v>
      </c>
      <c r="F1341" s="247" t="s">
        <v>377</v>
      </c>
      <c r="G1341" s="245"/>
      <c r="H1341" s="248">
        <v>142.30799999999999</v>
      </c>
      <c r="I1341" s="249"/>
      <c r="J1341" s="245"/>
      <c r="K1341" s="245"/>
      <c r="L1341" s="250"/>
      <c r="M1341" s="251"/>
      <c r="N1341" s="252"/>
      <c r="O1341" s="252"/>
      <c r="P1341" s="252"/>
      <c r="Q1341" s="252"/>
      <c r="R1341" s="252"/>
      <c r="S1341" s="252"/>
      <c r="T1341" s="253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54" t="s">
        <v>166</v>
      </c>
      <c r="AU1341" s="254" t="s">
        <v>81</v>
      </c>
      <c r="AV1341" s="14" t="s">
        <v>81</v>
      </c>
      <c r="AW1341" s="14" t="s">
        <v>33</v>
      </c>
      <c r="AX1341" s="14" t="s">
        <v>72</v>
      </c>
      <c r="AY1341" s="254" t="s">
        <v>154</v>
      </c>
    </row>
    <row r="1342" s="13" customFormat="1">
      <c r="A1342" s="13"/>
      <c r="B1342" s="233"/>
      <c r="C1342" s="234"/>
      <c r="D1342" s="235" t="s">
        <v>166</v>
      </c>
      <c r="E1342" s="236" t="s">
        <v>19</v>
      </c>
      <c r="F1342" s="237" t="s">
        <v>382</v>
      </c>
      <c r="G1342" s="234"/>
      <c r="H1342" s="236" t="s">
        <v>19</v>
      </c>
      <c r="I1342" s="238"/>
      <c r="J1342" s="234"/>
      <c r="K1342" s="234"/>
      <c r="L1342" s="239"/>
      <c r="M1342" s="240"/>
      <c r="N1342" s="241"/>
      <c r="O1342" s="241"/>
      <c r="P1342" s="241"/>
      <c r="Q1342" s="241"/>
      <c r="R1342" s="241"/>
      <c r="S1342" s="241"/>
      <c r="T1342" s="242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43" t="s">
        <v>166</v>
      </c>
      <c r="AU1342" s="243" t="s">
        <v>81</v>
      </c>
      <c r="AV1342" s="13" t="s">
        <v>79</v>
      </c>
      <c r="AW1342" s="13" t="s">
        <v>33</v>
      </c>
      <c r="AX1342" s="13" t="s">
        <v>72</v>
      </c>
      <c r="AY1342" s="243" t="s">
        <v>154</v>
      </c>
    </row>
    <row r="1343" s="13" customFormat="1">
      <c r="A1343" s="13"/>
      <c r="B1343" s="233"/>
      <c r="C1343" s="234"/>
      <c r="D1343" s="235" t="s">
        <v>166</v>
      </c>
      <c r="E1343" s="236" t="s">
        <v>19</v>
      </c>
      <c r="F1343" s="237" t="s">
        <v>383</v>
      </c>
      <c r="G1343" s="234"/>
      <c r="H1343" s="236" t="s">
        <v>19</v>
      </c>
      <c r="I1343" s="238"/>
      <c r="J1343" s="234"/>
      <c r="K1343" s="234"/>
      <c r="L1343" s="239"/>
      <c r="M1343" s="240"/>
      <c r="N1343" s="241"/>
      <c r="O1343" s="241"/>
      <c r="P1343" s="241"/>
      <c r="Q1343" s="241"/>
      <c r="R1343" s="241"/>
      <c r="S1343" s="241"/>
      <c r="T1343" s="242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43" t="s">
        <v>166</v>
      </c>
      <c r="AU1343" s="243" t="s">
        <v>81</v>
      </c>
      <c r="AV1343" s="13" t="s">
        <v>79</v>
      </c>
      <c r="AW1343" s="13" t="s">
        <v>33</v>
      </c>
      <c r="AX1343" s="13" t="s">
        <v>72</v>
      </c>
      <c r="AY1343" s="243" t="s">
        <v>154</v>
      </c>
    </row>
    <row r="1344" s="14" customFormat="1">
      <c r="A1344" s="14"/>
      <c r="B1344" s="244"/>
      <c r="C1344" s="245"/>
      <c r="D1344" s="235" t="s">
        <v>166</v>
      </c>
      <c r="E1344" s="246" t="s">
        <v>19</v>
      </c>
      <c r="F1344" s="247" t="s">
        <v>384</v>
      </c>
      <c r="G1344" s="245"/>
      <c r="H1344" s="248">
        <v>170.94</v>
      </c>
      <c r="I1344" s="249"/>
      <c r="J1344" s="245"/>
      <c r="K1344" s="245"/>
      <c r="L1344" s="250"/>
      <c r="M1344" s="251"/>
      <c r="N1344" s="252"/>
      <c r="O1344" s="252"/>
      <c r="P1344" s="252"/>
      <c r="Q1344" s="252"/>
      <c r="R1344" s="252"/>
      <c r="S1344" s="252"/>
      <c r="T1344" s="253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54" t="s">
        <v>166</v>
      </c>
      <c r="AU1344" s="254" t="s">
        <v>81</v>
      </c>
      <c r="AV1344" s="14" t="s">
        <v>81</v>
      </c>
      <c r="AW1344" s="14" t="s">
        <v>33</v>
      </c>
      <c r="AX1344" s="14" t="s">
        <v>72</v>
      </c>
      <c r="AY1344" s="254" t="s">
        <v>154</v>
      </c>
    </row>
    <row r="1345" s="13" customFormat="1">
      <c r="A1345" s="13"/>
      <c r="B1345" s="233"/>
      <c r="C1345" s="234"/>
      <c r="D1345" s="235" t="s">
        <v>166</v>
      </c>
      <c r="E1345" s="236" t="s">
        <v>19</v>
      </c>
      <c r="F1345" s="237" t="s">
        <v>195</v>
      </c>
      <c r="G1345" s="234"/>
      <c r="H1345" s="236" t="s">
        <v>19</v>
      </c>
      <c r="I1345" s="238"/>
      <c r="J1345" s="234"/>
      <c r="K1345" s="234"/>
      <c r="L1345" s="239"/>
      <c r="M1345" s="240"/>
      <c r="N1345" s="241"/>
      <c r="O1345" s="241"/>
      <c r="P1345" s="241"/>
      <c r="Q1345" s="241"/>
      <c r="R1345" s="241"/>
      <c r="S1345" s="241"/>
      <c r="T1345" s="242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243" t="s">
        <v>166</v>
      </c>
      <c r="AU1345" s="243" t="s">
        <v>81</v>
      </c>
      <c r="AV1345" s="13" t="s">
        <v>79</v>
      </c>
      <c r="AW1345" s="13" t="s">
        <v>33</v>
      </c>
      <c r="AX1345" s="13" t="s">
        <v>72</v>
      </c>
      <c r="AY1345" s="243" t="s">
        <v>154</v>
      </c>
    </row>
    <row r="1346" s="14" customFormat="1">
      <c r="A1346" s="14"/>
      <c r="B1346" s="244"/>
      <c r="C1346" s="245"/>
      <c r="D1346" s="235" t="s">
        <v>166</v>
      </c>
      <c r="E1346" s="246" t="s">
        <v>19</v>
      </c>
      <c r="F1346" s="247" t="s">
        <v>388</v>
      </c>
      <c r="G1346" s="245"/>
      <c r="H1346" s="248">
        <v>64.379999999999995</v>
      </c>
      <c r="I1346" s="249"/>
      <c r="J1346" s="245"/>
      <c r="K1346" s="245"/>
      <c r="L1346" s="250"/>
      <c r="M1346" s="251"/>
      <c r="N1346" s="252"/>
      <c r="O1346" s="252"/>
      <c r="P1346" s="252"/>
      <c r="Q1346" s="252"/>
      <c r="R1346" s="252"/>
      <c r="S1346" s="252"/>
      <c r="T1346" s="253"/>
      <c r="U1346" s="14"/>
      <c r="V1346" s="14"/>
      <c r="W1346" s="14"/>
      <c r="X1346" s="14"/>
      <c r="Y1346" s="14"/>
      <c r="Z1346" s="14"/>
      <c r="AA1346" s="14"/>
      <c r="AB1346" s="14"/>
      <c r="AC1346" s="14"/>
      <c r="AD1346" s="14"/>
      <c r="AE1346" s="14"/>
      <c r="AT1346" s="254" t="s">
        <v>166</v>
      </c>
      <c r="AU1346" s="254" t="s">
        <v>81</v>
      </c>
      <c r="AV1346" s="14" t="s">
        <v>81</v>
      </c>
      <c r="AW1346" s="14" t="s">
        <v>33</v>
      </c>
      <c r="AX1346" s="14" t="s">
        <v>72</v>
      </c>
      <c r="AY1346" s="254" t="s">
        <v>154</v>
      </c>
    </row>
    <row r="1347" s="13" customFormat="1">
      <c r="A1347" s="13"/>
      <c r="B1347" s="233"/>
      <c r="C1347" s="234"/>
      <c r="D1347" s="235" t="s">
        <v>166</v>
      </c>
      <c r="E1347" s="236" t="s">
        <v>19</v>
      </c>
      <c r="F1347" s="237" t="s">
        <v>390</v>
      </c>
      <c r="G1347" s="234"/>
      <c r="H1347" s="236" t="s">
        <v>19</v>
      </c>
      <c r="I1347" s="238"/>
      <c r="J1347" s="234"/>
      <c r="K1347" s="234"/>
      <c r="L1347" s="239"/>
      <c r="M1347" s="240"/>
      <c r="N1347" s="241"/>
      <c r="O1347" s="241"/>
      <c r="P1347" s="241"/>
      <c r="Q1347" s="241"/>
      <c r="R1347" s="241"/>
      <c r="S1347" s="241"/>
      <c r="T1347" s="242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43" t="s">
        <v>166</v>
      </c>
      <c r="AU1347" s="243" t="s">
        <v>81</v>
      </c>
      <c r="AV1347" s="13" t="s">
        <v>79</v>
      </c>
      <c r="AW1347" s="13" t="s">
        <v>33</v>
      </c>
      <c r="AX1347" s="13" t="s">
        <v>72</v>
      </c>
      <c r="AY1347" s="243" t="s">
        <v>154</v>
      </c>
    </row>
    <row r="1348" s="14" customFormat="1">
      <c r="A1348" s="14"/>
      <c r="B1348" s="244"/>
      <c r="C1348" s="245"/>
      <c r="D1348" s="235" t="s">
        <v>166</v>
      </c>
      <c r="E1348" s="246" t="s">
        <v>19</v>
      </c>
      <c r="F1348" s="247" t="s">
        <v>391</v>
      </c>
      <c r="G1348" s="245"/>
      <c r="H1348" s="248">
        <v>138.97200000000001</v>
      </c>
      <c r="I1348" s="249"/>
      <c r="J1348" s="245"/>
      <c r="K1348" s="245"/>
      <c r="L1348" s="250"/>
      <c r="M1348" s="251"/>
      <c r="N1348" s="252"/>
      <c r="O1348" s="252"/>
      <c r="P1348" s="252"/>
      <c r="Q1348" s="252"/>
      <c r="R1348" s="252"/>
      <c r="S1348" s="252"/>
      <c r="T1348" s="253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54" t="s">
        <v>166</v>
      </c>
      <c r="AU1348" s="254" t="s">
        <v>81</v>
      </c>
      <c r="AV1348" s="14" t="s">
        <v>81</v>
      </c>
      <c r="AW1348" s="14" t="s">
        <v>33</v>
      </c>
      <c r="AX1348" s="14" t="s">
        <v>72</v>
      </c>
      <c r="AY1348" s="254" t="s">
        <v>154</v>
      </c>
    </row>
    <row r="1349" s="14" customFormat="1">
      <c r="A1349" s="14"/>
      <c r="B1349" s="244"/>
      <c r="C1349" s="245"/>
      <c r="D1349" s="235" t="s">
        <v>166</v>
      </c>
      <c r="E1349" s="246" t="s">
        <v>19</v>
      </c>
      <c r="F1349" s="247" t="s">
        <v>392</v>
      </c>
      <c r="G1349" s="245"/>
      <c r="H1349" s="248">
        <v>38.417999999999999</v>
      </c>
      <c r="I1349" s="249"/>
      <c r="J1349" s="245"/>
      <c r="K1349" s="245"/>
      <c r="L1349" s="250"/>
      <c r="M1349" s="251"/>
      <c r="N1349" s="252"/>
      <c r="O1349" s="252"/>
      <c r="P1349" s="252"/>
      <c r="Q1349" s="252"/>
      <c r="R1349" s="252"/>
      <c r="S1349" s="252"/>
      <c r="T1349" s="253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54" t="s">
        <v>166</v>
      </c>
      <c r="AU1349" s="254" t="s">
        <v>81</v>
      </c>
      <c r="AV1349" s="14" t="s">
        <v>81</v>
      </c>
      <c r="AW1349" s="14" t="s">
        <v>33</v>
      </c>
      <c r="AX1349" s="14" t="s">
        <v>72</v>
      </c>
      <c r="AY1349" s="254" t="s">
        <v>154</v>
      </c>
    </row>
    <row r="1350" s="14" customFormat="1">
      <c r="A1350" s="14"/>
      <c r="B1350" s="244"/>
      <c r="C1350" s="245"/>
      <c r="D1350" s="235" t="s">
        <v>166</v>
      </c>
      <c r="E1350" s="246" t="s">
        <v>19</v>
      </c>
      <c r="F1350" s="247" t="s">
        <v>393</v>
      </c>
      <c r="G1350" s="245"/>
      <c r="H1350" s="248">
        <v>-4.5</v>
      </c>
      <c r="I1350" s="249"/>
      <c r="J1350" s="245"/>
      <c r="K1350" s="245"/>
      <c r="L1350" s="250"/>
      <c r="M1350" s="251"/>
      <c r="N1350" s="252"/>
      <c r="O1350" s="252"/>
      <c r="P1350" s="252"/>
      <c r="Q1350" s="252"/>
      <c r="R1350" s="252"/>
      <c r="S1350" s="252"/>
      <c r="T1350" s="253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54" t="s">
        <v>166</v>
      </c>
      <c r="AU1350" s="254" t="s">
        <v>81</v>
      </c>
      <c r="AV1350" s="14" t="s">
        <v>81</v>
      </c>
      <c r="AW1350" s="14" t="s">
        <v>33</v>
      </c>
      <c r="AX1350" s="14" t="s">
        <v>72</v>
      </c>
      <c r="AY1350" s="254" t="s">
        <v>154</v>
      </c>
    </row>
    <row r="1351" s="14" customFormat="1">
      <c r="A1351" s="14"/>
      <c r="B1351" s="244"/>
      <c r="C1351" s="245"/>
      <c r="D1351" s="235" t="s">
        <v>166</v>
      </c>
      <c r="E1351" s="246" t="s">
        <v>19</v>
      </c>
      <c r="F1351" s="247" t="s">
        <v>394</v>
      </c>
      <c r="G1351" s="245"/>
      <c r="H1351" s="248">
        <v>-51.799999999999997</v>
      </c>
      <c r="I1351" s="249"/>
      <c r="J1351" s="245"/>
      <c r="K1351" s="245"/>
      <c r="L1351" s="250"/>
      <c r="M1351" s="251"/>
      <c r="N1351" s="252"/>
      <c r="O1351" s="252"/>
      <c r="P1351" s="252"/>
      <c r="Q1351" s="252"/>
      <c r="R1351" s="252"/>
      <c r="S1351" s="252"/>
      <c r="T1351" s="253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54" t="s">
        <v>166</v>
      </c>
      <c r="AU1351" s="254" t="s">
        <v>81</v>
      </c>
      <c r="AV1351" s="14" t="s">
        <v>81</v>
      </c>
      <c r="AW1351" s="14" t="s">
        <v>33</v>
      </c>
      <c r="AX1351" s="14" t="s">
        <v>72</v>
      </c>
      <c r="AY1351" s="254" t="s">
        <v>154</v>
      </c>
    </row>
    <row r="1352" s="13" customFormat="1">
      <c r="A1352" s="13"/>
      <c r="B1352" s="233"/>
      <c r="C1352" s="234"/>
      <c r="D1352" s="235" t="s">
        <v>166</v>
      </c>
      <c r="E1352" s="236" t="s">
        <v>19</v>
      </c>
      <c r="F1352" s="237" t="s">
        <v>395</v>
      </c>
      <c r="G1352" s="234"/>
      <c r="H1352" s="236" t="s">
        <v>19</v>
      </c>
      <c r="I1352" s="238"/>
      <c r="J1352" s="234"/>
      <c r="K1352" s="234"/>
      <c r="L1352" s="239"/>
      <c r="M1352" s="240"/>
      <c r="N1352" s="241"/>
      <c r="O1352" s="241"/>
      <c r="P1352" s="241"/>
      <c r="Q1352" s="241"/>
      <c r="R1352" s="241"/>
      <c r="S1352" s="241"/>
      <c r="T1352" s="242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43" t="s">
        <v>166</v>
      </c>
      <c r="AU1352" s="243" t="s">
        <v>81</v>
      </c>
      <c r="AV1352" s="13" t="s">
        <v>79</v>
      </c>
      <c r="AW1352" s="13" t="s">
        <v>33</v>
      </c>
      <c r="AX1352" s="13" t="s">
        <v>72</v>
      </c>
      <c r="AY1352" s="243" t="s">
        <v>154</v>
      </c>
    </row>
    <row r="1353" s="14" customFormat="1">
      <c r="A1353" s="14"/>
      <c r="B1353" s="244"/>
      <c r="C1353" s="245"/>
      <c r="D1353" s="235" t="s">
        <v>166</v>
      </c>
      <c r="E1353" s="246" t="s">
        <v>19</v>
      </c>
      <c r="F1353" s="247" t="s">
        <v>396</v>
      </c>
      <c r="G1353" s="245"/>
      <c r="H1353" s="248">
        <v>140.56299999999999</v>
      </c>
      <c r="I1353" s="249"/>
      <c r="J1353" s="245"/>
      <c r="K1353" s="245"/>
      <c r="L1353" s="250"/>
      <c r="M1353" s="251"/>
      <c r="N1353" s="252"/>
      <c r="O1353" s="252"/>
      <c r="P1353" s="252"/>
      <c r="Q1353" s="252"/>
      <c r="R1353" s="252"/>
      <c r="S1353" s="252"/>
      <c r="T1353" s="253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54" t="s">
        <v>166</v>
      </c>
      <c r="AU1353" s="254" t="s">
        <v>81</v>
      </c>
      <c r="AV1353" s="14" t="s">
        <v>81</v>
      </c>
      <c r="AW1353" s="14" t="s">
        <v>33</v>
      </c>
      <c r="AX1353" s="14" t="s">
        <v>72</v>
      </c>
      <c r="AY1353" s="254" t="s">
        <v>154</v>
      </c>
    </row>
    <row r="1354" s="14" customFormat="1">
      <c r="A1354" s="14"/>
      <c r="B1354" s="244"/>
      <c r="C1354" s="245"/>
      <c r="D1354" s="235" t="s">
        <v>166</v>
      </c>
      <c r="E1354" s="246" t="s">
        <v>19</v>
      </c>
      <c r="F1354" s="247" t="s">
        <v>393</v>
      </c>
      <c r="G1354" s="245"/>
      <c r="H1354" s="248">
        <v>-4.5</v>
      </c>
      <c r="I1354" s="249"/>
      <c r="J1354" s="245"/>
      <c r="K1354" s="245"/>
      <c r="L1354" s="250"/>
      <c r="M1354" s="251"/>
      <c r="N1354" s="252"/>
      <c r="O1354" s="252"/>
      <c r="P1354" s="252"/>
      <c r="Q1354" s="252"/>
      <c r="R1354" s="252"/>
      <c r="S1354" s="252"/>
      <c r="T1354" s="253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4" t="s">
        <v>166</v>
      </c>
      <c r="AU1354" s="254" t="s">
        <v>81</v>
      </c>
      <c r="AV1354" s="14" t="s">
        <v>81</v>
      </c>
      <c r="AW1354" s="14" t="s">
        <v>33</v>
      </c>
      <c r="AX1354" s="14" t="s">
        <v>72</v>
      </c>
      <c r="AY1354" s="254" t="s">
        <v>154</v>
      </c>
    </row>
    <row r="1355" s="13" customFormat="1">
      <c r="A1355" s="13"/>
      <c r="B1355" s="233"/>
      <c r="C1355" s="234"/>
      <c r="D1355" s="235" t="s">
        <v>166</v>
      </c>
      <c r="E1355" s="236" t="s">
        <v>19</v>
      </c>
      <c r="F1355" s="237" t="s">
        <v>315</v>
      </c>
      <c r="G1355" s="234"/>
      <c r="H1355" s="236" t="s">
        <v>19</v>
      </c>
      <c r="I1355" s="238"/>
      <c r="J1355" s="234"/>
      <c r="K1355" s="234"/>
      <c r="L1355" s="239"/>
      <c r="M1355" s="240"/>
      <c r="N1355" s="241"/>
      <c r="O1355" s="241"/>
      <c r="P1355" s="241"/>
      <c r="Q1355" s="241"/>
      <c r="R1355" s="241"/>
      <c r="S1355" s="241"/>
      <c r="T1355" s="242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43" t="s">
        <v>166</v>
      </c>
      <c r="AU1355" s="243" t="s">
        <v>81</v>
      </c>
      <c r="AV1355" s="13" t="s">
        <v>79</v>
      </c>
      <c r="AW1355" s="13" t="s">
        <v>33</v>
      </c>
      <c r="AX1355" s="13" t="s">
        <v>72</v>
      </c>
      <c r="AY1355" s="243" t="s">
        <v>154</v>
      </c>
    </row>
    <row r="1356" s="13" customFormat="1">
      <c r="A1356" s="13"/>
      <c r="B1356" s="233"/>
      <c r="C1356" s="234"/>
      <c r="D1356" s="235" t="s">
        <v>166</v>
      </c>
      <c r="E1356" s="236" t="s">
        <v>19</v>
      </c>
      <c r="F1356" s="237" t="s">
        <v>194</v>
      </c>
      <c r="G1356" s="234"/>
      <c r="H1356" s="236" t="s">
        <v>19</v>
      </c>
      <c r="I1356" s="238"/>
      <c r="J1356" s="234"/>
      <c r="K1356" s="234"/>
      <c r="L1356" s="239"/>
      <c r="M1356" s="240"/>
      <c r="N1356" s="241"/>
      <c r="O1356" s="241"/>
      <c r="P1356" s="241"/>
      <c r="Q1356" s="241"/>
      <c r="R1356" s="241"/>
      <c r="S1356" s="241"/>
      <c r="T1356" s="242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43" t="s">
        <v>166</v>
      </c>
      <c r="AU1356" s="243" t="s">
        <v>81</v>
      </c>
      <c r="AV1356" s="13" t="s">
        <v>79</v>
      </c>
      <c r="AW1356" s="13" t="s">
        <v>33</v>
      </c>
      <c r="AX1356" s="13" t="s">
        <v>72</v>
      </c>
      <c r="AY1356" s="243" t="s">
        <v>154</v>
      </c>
    </row>
    <row r="1357" s="14" customFormat="1">
      <c r="A1357" s="14"/>
      <c r="B1357" s="244"/>
      <c r="C1357" s="245"/>
      <c r="D1357" s="235" t="s">
        <v>166</v>
      </c>
      <c r="E1357" s="246" t="s">
        <v>19</v>
      </c>
      <c r="F1357" s="247" t="s">
        <v>316</v>
      </c>
      <c r="G1357" s="245"/>
      <c r="H1357" s="248">
        <v>87.120000000000005</v>
      </c>
      <c r="I1357" s="249"/>
      <c r="J1357" s="245"/>
      <c r="K1357" s="245"/>
      <c r="L1357" s="250"/>
      <c r="M1357" s="251"/>
      <c r="N1357" s="252"/>
      <c r="O1357" s="252"/>
      <c r="P1357" s="252"/>
      <c r="Q1357" s="252"/>
      <c r="R1357" s="252"/>
      <c r="S1357" s="252"/>
      <c r="T1357" s="253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54" t="s">
        <v>166</v>
      </c>
      <c r="AU1357" s="254" t="s">
        <v>81</v>
      </c>
      <c r="AV1357" s="14" t="s">
        <v>81</v>
      </c>
      <c r="AW1357" s="14" t="s">
        <v>33</v>
      </c>
      <c r="AX1357" s="14" t="s">
        <v>72</v>
      </c>
      <c r="AY1357" s="254" t="s">
        <v>154</v>
      </c>
    </row>
    <row r="1358" s="13" customFormat="1">
      <c r="A1358" s="13"/>
      <c r="B1358" s="233"/>
      <c r="C1358" s="234"/>
      <c r="D1358" s="235" t="s">
        <v>166</v>
      </c>
      <c r="E1358" s="236" t="s">
        <v>19</v>
      </c>
      <c r="F1358" s="237" t="s">
        <v>195</v>
      </c>
      <c r="G1358" s="234"/>
      <c r="H1358" s="236" t="s">
        <v>19</v>
      </c>
      <c r="I1358" s="238"/>
      <c r="J1358" s="234"/>
      <c r="K1358" s="234"/>
      <c r="L1358" s="239"/>
      <c r="M1358" s="240"/>
      <c r="N1358" s="241"/>
      <c r="O1358" s="241"/>
      <c r="P1358" s="241"/>
      <c r="Q1358" s="241"/>
      <c r="R1358" s="241"/>
      <c r="S1358" s="241"/>
      <c r="T1358" s="242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243" t="s">
        <v>166</v>
      </c>
      <c r="AU1358" s="243" t="s">
        <v>81</v>
      </c>
      <c r="AV1358" s="13" t="s">
        <v>79</v>
      </c>
      <c r="AW1358" s="13" t="s">
        <v>33</v>
      </c>
      <c r="AX1358" s="13" t="s">
        <v>72</v>
      </c>
      <c r="AY1358" s="243" t="s">
        <v>154</v>
      </c>
    </row>
    <row r="1359" s="14" customFormat="1">
      <c r="A1359" s="14"/>
      <c r="B1359" s="244"/>
      <c r="C1359" s="245"/>
      <c r="D1359" s="235" t="s">
        <v>166</v>
      </c>
      <c r="E1359" s="246" t="s">
        <v>19</v>
      </c>
      <c r="F1359" s="247" t="s">
        <v>318</v>
      </c>
      <c r="G1359" s="245"/>
      <c r="H1359" s="248">
        <v>57.201999999999998</v>
      </c>
      <c r="I1359" s="249"/>
      <c r="J1359" s="245"/>
      <c r="K1359" s="245"/>
      <c r="L1359" s="250"/>
      <c r="M1359" s="251"/>
      <c r="N1359" s="252"/>
      <c r="O1359" s="252"/>
      <c r="P1359" s="252"/>
      <c r="Q1359" s="252"/>
      <c r="R1359" s="252"/>
      <c r="S1359" s="252"/>
      <c r="T1359" s="253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254" t="s">
        <v>166</v>
      </c>
      <c r="AU1359" s="254" t="s">
        <v>81</v>
      </c>
      <c r="AV1359" s="14" t="s">
        <v>81</v>
      </c>
      <c r="AW1359" s="14" t="s">
        <v>33</v>
      </c>
      <c r="AX1359" s="14" t="s">
        <v>72</v>
      </c>
      <c r="AY1359" s="254" t="s">
        <v>154</v>
      </c>
    </row>
    <row r="1360" s="13" customFormat="1">
      <c r="A1360" s="13"/>
      <c r="B1360" s="233"/>
      <c r="C1360" s="234"/>
      <c r="D1360" s="235" t="s">
        <v>166</v>
      </c>
      <c r="E1360" s="236" t="s">
        <v>19</v>
      </c>
      <c r="F1360" s="237" t="s">
        <v>321</v>
      </c>
      <c r="G1360" s="234"/>
      <c r="H1360" s="236" t="s">
        <v>19</v>
      </c>
      <c r="I1360" s="238"/>
      <c r="J1360" s="234"/>
      <c r="K1360" s="234"/>
      <c r="L1360" s="239"/>
      <c r="M1360" s="240"/>
      <c r="N1360" s="241"/>
      <c r="O1360" s="241"/>
      <c r="P1360" s="241"/>
      <c r="Q1360" s="241"/>
      <c r="R1360" s="241"/>
      <c r="S1360" s="241"/>
      <c r="T1360" s="242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43" t="s">
        <v>166</v>
      </c>
      <c r="AU1360" s="243" t="s">
        <v>81</v>
      </c>
      <c r="AV1360" s="13" t="s">
        <v>79</v>
      </c>
      <c r="AW1360" s="13" t="s">
        <v>33</v>
      </c>
      <c r="AX1360" s="13" t="s">
        <v>72</v>
      </c>
      <c r="AY1360" s="243" t="s">
        <v>154</v>
      </c>
    </row>
    <row r="1361" s="14" customFormat="1">
      <c r="A1361" s="14"/>
      <c r="B1361" s="244"/>
      <c r="C1361" s="245"/>
      <c r="D1361" s="235" t="s">
        <v>166</v>
      </c>
      <c r="E1361" s="246" t="s">
        <v>19</v>
      </c>
      <c r="F1361" s="247" t="s">
        <v>322</v>
      </c>
      <c r="G1361" s="245"/>
      <c r="H1361" s="248">
        <v>-116</v>
      </c>
      <c r="I1361" s="249"/>
      <c r="J1361" s="245"/>
      <c r="K1361" s="245"/>
      <c r="L1361" s="250"/>
      <c r="M1361" s="251"/>
      <c r="N1361" s="252"/>
      <c r="O1361" s="252"/>
      <c r="P1361" s="252"/>
      <c r="Q1361" s="252"/>
      <c r="R1361" s="252"/>
      <c r="S1361" s="252"/>
      <c r="T1361" s="253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54" t="s">
        <v>166</v>
      </c>
      <c r="AU1361" s="254" t="s">
        <v>81</v>
      </c>
      <c r="AV1361" s="14" t="s">
        <v>81</v>
      </c>
      <c r="AW1361" s="14" t="s">
        <v>33</v>
      </c>
      <c r="AX1361" s="14" t="s">
        <v>72</v>
      </c>
      <c r="AY1361" s="254" t="s">
        <v>154</v>
      </c>
    </row>
    <row r="1362" s="13" customFormat="1">
      <c r="A1362" s="13"/>
      <c r="B1362" s="233"/>
      <c r="C1362" s="234"/>
      <c r="D1362" s="235" t="s">
        <v>166</v>
      </c>
      <c r="E1362" s="236" t="s">
        <v>19</v>
      </c>
      <c r="F1362" s="237" t="s">
        <v>1653</v>
      </c>
      <c r="G1362" s="234"/>
      <c r="H1362" s="236" t="s">
        <v>19</v>
      </c>
      <c r="I1362" s="238"/>
      <c r="J1362" s="234"/>
      <c r="K1362" s="234"/>
      <c r="L1362" s="239"/>
      <c r="M1362" s="240"/>
      <c r="N1362" s="241"/>
      <c r="O1362" s="241"/>
      <c r="P1362" s="241"/>
      <c r="Q1362" s="241"/>
      <c r="R1362" s="241"/>
      <c r="S1362" s="241"/>
      <c r="T1362" s="242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43" t="s">
        <v>166</v>
      </c>
      <c r="AU1362" s="243" t="s">
        <v>81</v>
      </c>
      <c r="AV1362" s="13" t="s">
        <v>79</v>
      </c>
      <c r="AW1362" s="13" t="s">
        <v>33</v>
      </c>
      <c r="AX1362" s="13" t="s">
        <v>72</v>
      </c>
      <c r="AY1362" s="243" t="s">
        <v>154</v>
      </c>
    </row>
    <row r="1363" s="14" customFormat="1">
      <c r="A1363" s="14"/>
      <c r="B1363" s="244"/>
      <c r="C1363" s="245"/>
      <c r="D1363" s="235" t="s">
        <v>166</v>
      </c>
      <c r="E1363" s="246" t="s">
        <v>19</v>
      </c>
      <c r="F1363" s="247" t="s">
        <v>1654</v>
      </c>
      <c r="G1363" s="245"/>
      <c r="H1363" s="248">
        <v>-75</v>
      </c>
      <c r="I1363" s="249"/>
      <c r="J1363" s="245"/>
      <c r="K1363" s="245"/>
      <c r="L1363" s="250"/>
      <c r="M1363" s="251"/>
      <c r="N1363" s="252"/>
      <c r="O1363" s="252"/>
      <c r="P1363" s="252"/>
      <c r="Q1363" s="252"/>
      <c r="R1363" s="252"/>
      <c r="S1363" s="252"/>
      <c r="T1363" s="253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54" t="s">
        <v>166</v>
      </c>
      <c r="AU1363" s="254" t="s">
        <v>81</v>
      </c>
      <c r="AV1363" s="14" t="s">
        <v>81</v>
      </c>
      <c r="AW1363" s="14" t="s">
        <v>33</v>
      </c>
      <c r="AX1363" s="14" t="s">
        <v>72</v>
      </c>
      <c r="AY1363" s="254" t="s">
        <v>154</v>
      </c>
    </row>
    <row r="1364" s="15" customFormat="1">
      <c r="A1364" s="15"/>
      <c r="B1364" s="255"/>
      <c r="C1364" s="256"/>
      <c r="D1364" s="235" t="s">
        <v>166</v>
      </c>
      <c r="E1364" s="257" t="s">
        <v>19</v>
      </c>
      <c r="F1364" s="258" t="s">
        <v>181</v>
      </c>
      <c r="G1364" s="256"/>
      <c r="H1364" s="259">
        <v>1796.2480000000001</v>
      </c>
      <c r="I1364" s="260"/>
      <c r="J1364" s="256"/>
      <c r="K1364" s="256"/>
      <c r="L1364" s="261"/>
      <c r="M1364" s="262"/>
      <c r="N1364" s="263"/>
      <c r="O1364" s="263"/>
      <c r="P1364" s="263"/>
      <c r="Q1364" s="263"/>
      <c r="R1364" s="263"/>
      <c r="S1364" s="263"/>
      <c r="T1364" s="264"/>
      <c r="U1364" s="15"/>
      <c r="V1364" s="15"/>
      <c r="W1364" s="15"/>
      <c r="X1364" s="15"/>
      <c r="Y1364" s="15"/>
      <c r="Z1364" s="15"/>
      <c r="AA1364" s="15"/>
      <c r="AB1364" s="15"/>
      <c r="AC1364" s="15"/>
      <c r="AD1364" s="15"/>
      <c r="AE1364" s="15"/>
      <c r="AT1364" s="265" t="s">
        <v>166</v>
      </c>
      <c r="AU1364" s="265" t="s">
        <v>81</v>
      </c>
      <c r="AV1364" s="15" t="s">
        <v>162</v>
      </c>
      <c r="AW1364" s="15" t="s">
        <v>33</v>
      </c>
      <c r="AX1364" s="15" t="s">
        <v>79</v>
      </c>
      <c r="AY1364" s="265" t="s">
        <v>154</v>
      </c>
    </row>
    <row r="1365" s="2" customFormat="1" ht="16.5" customHeight="1">
      <c r="A1365" s="41"/>
      <c r="B1365" s="42"/>
      <c r="C1365" s="215" t="s">
        <v>1655</v>
      </c>
      <c r="D1365" s="215" t="s">
        <v>157</v>
      </c>
      <c r="E1365" s="216" t="s">
        <v>1656</v>
      </c>
      <c r="F1365" s="217" t="s">
        <v>1657</v>
      </c>
      <c r="G1365" s="218" t="s">
        <v>160</v>
      </c>
      <c r="H1365" s="219">
        <v>75</v>
      </c>
      <c r="I1365" s="220"/>
      <c r="J1365" s="221">
        <f>ROUND(I1365*H1365,2)</f>
        <v>0</v>
      </c>
      <c r="K1365" s="217" t="s">
        <v>19</v>
      </c>
      <c r="L1365" s="47"/>
      <c r="M1365" s="222" t="s">
        <v>19</v>
      </c>
      <c r="N1365" s="223" t="s">
        <v>43</v>
      </c>
      <c r="O1365" s="87"/>
      <c r="P1365" s="224">
        <f>O1365*H1365</f>
        <v>0</v>
      </c>
      <c r="Q1365" s="224">
        <v>0</v>
      </c>
      <c r="R1365" s="224">
        <f>Q1365*H1365</f>
        <v>0</v>
      </c>
      <c r="S1365" s="224">
        <v>0</v>
      </c>
      <c r="T1365" s="225">
        <f>S1365*H1365</f>
        <v>0</v>
      </c>
      <c r="U1365" s="41"/>
      <c r="V1365" s="41"/>
      <c r="W1365" s="41"/>
      <c r="X1365" s="41"/>
      <c r="Y1365" s="41"/>
      <c r="Z1365" s="41"/>
      <c r="AA1365" s="41"/>
      <c r="AB1365" s="41"/>
      <c r="AC1365" s="41"/>
      <c r="AD1365" s="41"/>
      <c r="AE1365" s="41"/>
      <c r="AR1365" s="226" t="s">
        <v>288</v>
      </c>
      <c r="AT1365" s="226" t="s">
        <v>157</v>
      </c>
      <c r="AU1365" s="226" t="s">
        <v>81</v>
      </c>
      <c r="AY1365" s="20" t="s">
        <v>154</v>
      </c>
      <c r="BE1365" s="227">
        <f>IF(N1365="základní",J1365,0)</f>
        <v>0</v>
      </c>
      <c r="BF1365" s="227">
        <f>IF(N1365="snížená",J1365,0)</f>
        <v>0</v>
      </c>
      <c r="BG1365" s="227">
        <f>IF(N1365="zákl. přenesená",J1365,0)</f>
        <v>0</v>
      </c>
      <c r="BH1365" s="227">
        <f>IF(N1365="sníž. přenesená",J1365,0)</f>
        <v>0</v>
      </c>
      <c r="BI1365" s="227">
        <f>IF(N1365="nulová",J1365,0)</f>
        <v>0</v>
      </c>
      <c r="BJ1365" s="20" t="s">
        <v>79</v>
      </c>
      <c r="BK1365" s="227">
        <f>ROUND(I1365*H1365,2)</f>
        <v>0</v>
      </c>
      <c r="BL1365" s="20" t="s">
        <v>288</v>
      </c>
      <c r="BM1365" s="226" t="s">
        <v>1658</v>
      </c>
    </row>
    <row r="1366" s="13" customFormat="1">
      <c r="A1366" s="13"/>
      <c r="B1366" s="233"/>
      <c r="C1366" s="234"/>
      <c r="D1366" s="235" t="s">
        <v>166</v>
      </c>
      <c r="E1366" s="236" t="s">
        <v>19</v>
      </c>
      <c r="F1366" s="237" t="s">
        <v>1659</v>
      </c>
      <c r="G1366" s="234"/>
      <c r="H1366" s="236" t="s">
        <v>19</v>
      </c>
      <c r="I1366" s="238"/>
      <c r="J1366" s="234"/>
      <c r="K1366" s="234"/>
      <c r="L1366" s="239"/>
      <c r="M1366" s="240"/>
      <c r="N1366" s="241"/>
      <c r="O1366" s="241"/>
      <c r="P1366" s="241"/>
      <c r="Q1366" s="241"/>
      <c r="R1366" s="241"/>
      <c r="S1366" s="241"/>
      <c r="T1366" s="242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43" t="s">
        <v>166</v>
      </c>
      <c r="AU1366" s="243" t="s">
        <v>81</v>
      </c>
      <c r="AV1366" s="13" t="s">
        <v>79</v>
      </c>
      <c r="AW1366" s="13" t="s">
        <v>33</v>
      </c>
      <c r="AX1366" s="13" t="s">
        <v>72</v>
      </c>
      <c r="AY1366" s="243" t="s">
        <v>154</v>
      </c>
    </row>
    <row r="1367" s="14" customFormat="1">
      <c r="A1367" s="14"/>
      <c r="B1367" s="244"/>
      <c r="C1367" s="245"/>
      <c r="D1367" s="235" t="s">
        <v>166</v>
      </c>
      <c r="E1367" s="246" t="s">
        <v>19</v>
      </c>
      <c r="F1367" s="247" t="s">
        <v>760</v>
      </c>
      <c r="G1367" s="245"/>
      <c r="H1367" s="248">
        <v>75</v>
      </c>
      <c r="I1367" s="249"/>
      <c r="J1367" s="245"/>
      <c r="K1367" s="245"/>
      <c r="L1367" s="250"/>
      <c r="M1367" s="289"/>
      <c r="N1367" s="290"/>
      <c r="O1367" s="290"/>
      <c r="P1367" s="290"/>
      <c r="Q1367" s="290"/>
      <c r="R1367" s="290"/>
      <c r="S1367" s="290"/>
      <c r="T1367" s="291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4" t="s">
        <v>166</v>
      </c>
      <c r="AU1367" s="254" t="s">
        <v>81</v>
      </c>
      <c r="AV1367" s="14" t="s">
        <v>81</v>
      </c>
      <c r="AW1367" s="14" t="s">
        <v>33</v>
      </c>
      <c r="AX1367" s="14" t="s">
        <v>79</v>
      </c>
      <c r="AY1367" s="254" t="s">
        <v>154</v>
      </c>
    </row>
    <row r="1368" s="2" customFormat="1" ht="6.96" customHeight="1">
      <c r="A1368" s="41"/>
      <c r="B1368" s="62"/>
      <c r="C1368" s="63"/>
      <c r="D1368" s="63"/>
      <c r="E1368" s="63"/>
      <c r="F1368" s="63"/>
      <c r="G1368" s="63"/>
      <c r="H1368" s="63"/>
      <c r="I1368" s="63"/>
      <c r="J1368" s="63"/>
      <c r="K1368" s="63"/>
      <c r="L1368" s="47"/>
      <c r="M1368" s="41"/>
      <c r="O1368" s="41"/>
      <c r="P1368" s="41"/>
      <c r="Q1368" s="41"/>
      <c r="R1368" s="41"/>
      <c r="S1368" s="41"/>
      <c r="T1368" s="41"/>
      <c r="U1368" s="41"/>
      <c r="V1368" s="41"/>
      <c r="W1368" s="41"/>
      <c r="X1368" s="41"/>
      <c r="Y1368" s="41"/>
      <c r="Z1368" s="41"/>
      <c r="AA1368" s="41"/>
      <c r="AB1368" s="41"/>
      <c r="AC1368" s="41"/>
      <c r="AD1368" s="41"/>
      <c r="AE1368" s="41"/>
    </row>
  </sheetData>
  <sheetProtection sheet="1" autoFilter="0" formatColumns="0" formatRows="0" objects="1" scenarios="1" spinCount="100000" saltValue="8AdU3uPcESPcj6zJ/oSKInFxw/u6k4sqR9EspYAPqWffYqiDOWB7htxw4GAkQzEuUlhV3b+I/iBoeU/YY1UqSA==" hashValue="VeZ4DhKqja1+d8PjMfU1QX5/P6vSXD6q9kEqw6sWGEduw37OQMrbjQQMX+o9lIWIWz6nwdBMq5zgjT1EtDBzVg==" algorithmName="SHA-512" password="CC35"/>
  <autoFilter ref="C108:K136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7:H97"/>
    <mergeCell ref="E99:H99"/>
    <mergeCell ref="E101:H101"/>
    <mergeCell ref="L2:V2"/>
  </mergeCells>
  <hyperlinks>
    <hyperlink ref="F113" r:id="rId1" display="https://podminky.urs.cz/item/CS_URS_2024_01/310271015"/>
    <hyperlink ref="F117" r:id="rId2" display="https://podminky.urs.cz/item/CS_URS_2024_01/310271055"/>
    <hyperlink ref="F121" r:id="rId3" display="https://podminky.urs.cz/item/CS_URS_2024_01/310271071"/>
    <hyperlink ref="F128" r:id="rId4" display="https://podminky.urs.cz/item/CS_URS_2024_01/311272111"/>
    <hyperlink ref="F132" r:id="rId5" display="https://podminky.urs.cz/item/CS_URS_2024_01/317142420"/>
    <hyperlink ref="F139" r:id="rId6" display="https://podminky.urs.cz/item/CS_URS_2024_01/317234410"/>
    <hyperlink ref="F146" r:id="rId7" display="https://podminky.urs.cz/item/CS_URS_2024_01/317944321"/>
    <hyperlink ref="F157" r:id="rId8" display="https://podminky.urs.cz/item/CS_URS_2024_01/342272225"/>
    <hyperlink ref="F168" r:id="rId9" display="https://podminky.urs.cz/item/CS_URS_2024_01/342272245"/>
    <hyperlink ref="F172" r:id="rId10" display="https://podminky.urs.cz/item/CS_URS_2024_01/342291121"/>
    <hyperlink ref="F183" r:id="rId11" display="https://podminky.urs.cz/item/CS_URS_2024_01/346244381"/>
    <hyperlink ref="F192" r:id="rId12" display="https://podminky.urs.cz/item/CS_URS_2024_01/611131102"/>
    <hyperlink ref="F200" r:id="rId13" display="https://podminky.urs.cz/item/CS_URS_2024_01/611131121"/>
    <hyperlink ref="F208" r:id="rId14" display="https://podminky.urs.cz/item/CS_URS_2024_01/611142001"/>
    <hyperlink ref="F215" r:id="rId15" display="https://podminky.urs.cz/item/CS_URS_2024_01/611325402"/>
    <hyperlink ref="F223" r:id="rId16" display="https://podminky.urs.cz/item/CS_URS_2024_01/611325452"/>
    <hyperlink ref="F227" r:id="rId17" display="https://podminky.urs.cz/item/CS_URS_2024_01/611341131"/>
    <hyperlink ref="F234" r:id="rId18" display="https://podminky.urs.cz/item/CS_URS_2024_01/612131102"/>
    <hyperlink ref="F238" r:id="rId19" display="https://podminky.urs.cz/item/CS_URS_2024_01/612131121"/>
    <hyperlink ref="F256" r:id="rId20" display="https://podminky.urs.cz/item/CS_URS_2024_01/612135101"/>
    <hyperlink ref="F269" r:id="rId21" display="https://podminky.urs.cz/item/CS_URS_2024_01/612142001"/>
    <hyperlink ref="F273" r:id="rId22" display="https://podminky.urs.cz/item/CS_URS_2024_01/612325302"/>
    <hyperlink ref="F277" r:id="rId23" display="https://podminky.urs.cz/item/CS_URS_2024_01/612325402"/>
    <hyperlink ref="F328" r:id="rId24" display="https://podminky.urs.cz/item/CS_URS_2024_01/612325452"/>
    <hyperlink ref="F330" r:id="rId25" display="https://podminky.urs.cz/item/CS_URS_2024_01/612341131"/>
    <hyperlink ref="F334" r:id="rId26" display="https://podminky.urs.cz/item/CS_URS_2024_01/619991011"/>
    <hyperlink ref="F344" r:id="rId27" display="https://podminky.urs.cz/item/CS_URS_2024_01/642942111"/>
    <hyperlink ref="F350" r:id="rId28" display="https://podminky.urs.cz/item/CS_URS_2024_01/642944121"/>
    <hyperlink ref="F377" r:id="rId29" display="https://podminky.urs.cz/item/CS_URS_2024_01/642944221"/>
    <hyperlink ref="F549" r:id="rId30" display="https://podminky.urs.cz/item/CS_URS_2024_01/949101111"/>
    <hyperlink ref="F551" r:id="rId31" display="https://podminky.urs.cz/item/CS_URS_2024_01/962031132"/>
    <hyperlink ref="F564" r:id="rId32" display="https://podminky.urs.cz/item/CS_URS_2024_01/962032111"/>
    <hyperlink ref="F568" r:id="rId33" display="https://podminky.urs.cz/item/CS_URS_2024_01/967031132"/>
    <hyperlink ref="F577" r:id="rId34" display="https://podminky.urs.cz/item/CS_URS_2024_01/967031733"/>
    <hyperlink ref="F584" r:id="rId35" display="https://podminky.urs.cz/item/CS_URS_2024_01/968072455"/>
    <hyperlink ref="F615" r:id="rId36" display="https://podminky.urs.cz/item/CS_URS_2024_01/968072641"/>
    <hyperlink ref="F619" r:id="rId37" display="https://podminky.urs.cz/item/CS_URS_2024_01/971033561"/>
    <hyperlink ref="F623" r:id="rId38" display="https://podminky.urs.cz/item/CS_URS_2024_01/971033681"/>
    <hyperlink ref="F627" r:id="rId39" display="https://podminky.urs.cz/item/CS_URS_2024_01/973031151"/>
    <hyperlink ref="F631" r:id="rId40" display="https://podminky.urs.cz/item/CS_URS_2024_01/974031132"/>
    <hyperlink ref="F640" r:id="rId41" display="https://podminky.urs.cz/item/CS_URS_2024_01/974031664"/>
    <hyperlink ref="F650" r:id="rId42" display="https://podminky.urs.cz/item/CS_URS_2024_01/974042532"/>
    <hyperlink ref="F654" r:id="rId43" display="https://podminky.urs.cz/item/CS_URS_2024_01/974042533"/>
    <hyperlink ref="F658" r:id="rId44" display="https://podminky.urs.cz/item/CS_URS_2024_01/975043111"/>
    <hyperlink ref="F666" r:id="rId45" display="https://podminky.urs.cz/item/CS_URS_2024_01/977151113"/>
    <hyperlink ref="F673" r:id="rId46" display="https://podminky.urs.cz/item/CS_URS_2024_01/977211121"/>
    <hyperlink ref="F677" r:id="rId47" display="https://podminky.urs.cz/item/CS_URS_2024_01/977311111"/>
    <hyperlink ref="F684" r:id="rId48" display="https://podminky.urs.cz/item/CS_URS_2024_01/978011141"/>
    <hyperlink ref="F692" r:id="rId49" display="https://podminky.urs.cz/item/CS_URS_2024_01/978013141"/>
    <hyperlink ref="F743" r:id="rId50" display="https://podminky.urs.cz/item/CS_URS_2024_01/978059541"/>
    <hyperlink ref="F763" r:id="rId51" display="https://podminky.urs.cz/item/CS_URS_2023_02/997006012"/>
    <hyperlink ref="F765" r:id="rId52" display="https://podminky.urs.cz/item/CS_URS_2024_01/997013213"/>
    <hyperlink ref="F772" r:id="rId53" display="https://podminky.urs.cz/item/CS_URS_2024_01/997013501"/>
    <hyperlink ref="F779" r:id="rId54" display="https://podminky.urs.cz/item/CS_URS_2024_01/997013509"/>
    <hyperlink ref="F799" r:id="rId55" display="https://podminky.urs.cz/item/CS_URS_2024_01/998018002"/>
    <hyperlink ref="F844" r:id="rId56" display="https://podminky.urs.cz/item/CS_URS_2024_01/713131145"/>
    <hyperlink ref="F849" r:id="rId57" display="https://podminky.urs.cz/item/CS_URS_2024_01/998713312"/>
    <hyperlink ref="F854" r:id="rId58" display="https://podminky.urs.cz/item/CS_URS_2024_01/725110811"/>
    <hyperlink ref="F858" r:id="rId59" display="https://podminky.urs.cz/item/CS_URS_2024_01/725130811"/>
    <hyperlink ref="F862" r:id="rId60" display="https://podminky.urs.cz/item/CS_URS_2024_01/725210821"/>
    <hyperlink ref="F869" r:id="rId61" display="https://podminky.urs.cz/item/CS_URS_2024_01/725820802"/>
    <hyperlink ref="F876" r:id="rId62" display="https://podminky.urs.cz/item/CS_URS_2024_01/725860811"/>
    <hyperlink ref="F898" r:id="rId63" display="https://podminky.urs.cz/item/CS_URS_2024_01/998735312"/>
    <hyperlink ref="F901" r:id="rId64" display="https://podminky.urs.cz/item/CS_URS_2024_01/763111811"/>
    <hyperlink ref="F905" r:id="rId65" display="https://podminky.urs.cz/item/CS_URS_2024_01/763113313"/>
    <hyperlink ref="F909" r:id="rId66" display="https://podminky.urs.cz/item/CS_URS_2024_01/763121411"/>
    <hyperlink ref="F913" r:id="rId67" display="https://podminky.urs.cz/item/CS_URS_2024_01/763131411"/>
    <hyperlink ref="F920" r:id="rId68" display="https://podminky.urs.cz/item/CS_URS_2024_01/763131412"/>
    <hyperlink ref="F927" r:id="rId69" display="https://podminky.urs.cz/item/CS_URS_2024_01/763131491"/>
    <hyperlink ref="F939" r:id="rId70" display="https://podminky.urs.cz/item/CS_URS_2024_01/763131714"/>
    <hyperlink ref="F942" r:id="rId71" display="https://podminky.urs.cz/item/CS_URS_2024_01/763131732"/>
    <hyperlink ref="F946" r:id="rId72" display="https://podminky.urs.cz/item/CS_URS_2024_01/763131771"/>
    <hyperlink ref="F949" r:id="rId73" display="https://podminky.urs.cz/item/CS_URS_2024_01/763164652"/>
    <hyperlink ref="F953" r:id="rId74" display="https://podminky.urs.cz/item/CS_URS_2024_01/763431031"/>
    <hyperlink ref="F966" r:id="rId75" display="https://podminky.urs.cz/item/CS_URS_2024_01/998763512"/>
    <hyperlink ref="F972" r:id="rId76" display="https://podminky.urs.cz/item/CS_URS_2024_01/766411811"/>
    <hyperlink ref="F976" r:id="rId77" display="https://podminky.urs.cz/item/CS_URS_2024_01/766411821"/>
    <hyperlink ref="F984" r:id="rId78" display="https://podminky.urs.cz/item/CS_URS_2024_01/766411822"/>
    <hyperlink ref="F992" r:id="rId79" display="https://podminky.urs.cz/item/CS_URS_2024_01/766660002"/>
    <hyperlink ref="F1033" r:id="rId80" display="https://podminky.urs.cz/item/CS_URS_2024_01/766660011"/>
    <hyperlink ref="F1038" r:id="rId81" display="https://podminky.urs.cz/item/CS_URS_2024_01/766695213"/>
    <hyperlink ref="F1041" r:id="rId82" display="https://podminky.urs.cz/item/CS_URS_2024_01/766695233"/>
    <hyperlink ref="F1046" r:id="rId83" display="https://podminky.urs.cz/item/CS_URS_2024_01/998766312"/>
    <hyperlink ref="F1052" r:id="rId84" display="https://podminky.urs.cz/item/CS_URS_2024_01/771111011"/>
    <hyperlink ref="F1059" r:id="rId85" display="https://podminky.urs.cz/item/CS_URS_2024_01/771121011"/>
    <hyperlink ref="F1061" r:id="rId86" display="https://podminky.urs.cz/item/CS_URS_2024_01/771151023"/>
    <hyperlink ref="F1063" r:id="rId87" display="https://podminky.urs.cz/item/CS_URS_2024_01/771161021"/>
    <hyperlink ref="F1072" r:id="rId88" display="https://podminky.urs.cz/item/CS_URS_2024_01/771474112"/>
    <hyperlink ref="F1078" r:id="rId89" display="https://podminky.urs.cz/item/CS_URS_2024_01/771571810"/>
    <hyperlink ref="F1082" r:id="rId90" display="https://podminky.urs.cz/item/CS_URS_2024_01/771574479"/>
    <hyperlink ref="F1091" r:id="rId91" display="https://podminky.urs.cz/item/CS_URS_2024_01/771577211"/>
    <hyperlink ref="F1098" r:id="rId92" display="https://podminky.urs.cz/item/CS_URS_2024_01/771591115"/>
    <hyperlink ref="F1106" r:id="rId93" display="https://podminky.urs.cz/item/CS_URS_2024_01/998771312"/>
    <hyperlink ref="F1109" r:id="rId94" display="https://podminky.urs.cz/item/CS_URS_2024_01/772423812"/>
    <hyperlink ref="F1113" r:id="rId95" display="https://podminky.urs.cz/item/CS_URS_2024_01/772524912"/>
    <hyperlink ref="F1117" r:id="rId96" display="https://podminky.urs.cz/item/CS_URS_2024_01/772591914"/>
    <hyperlink ref="F1128" r:id="rId97" display="https://podminky.urs.cz/item/CS_URS_2024_01/772591922"/>
    <hyperlink ref="F1130" r:id="rId98" display="https://podminky.urs.cz/item/CS_URS_2024_01/772591923"/>
    <hyperlink ref="F1135" r:id="rId99" display="https://podminky.urs.cz/item/CS_URS_2024_01/772991442"/>
    <hyperlink ref="F1139" r:id="rId100" display="https://podminky.urs.cz/item/CS_URS_2024_01/998772312"/>
    <hyperlink ref="F1142" r:id="rId101" display="https://podminky.urs.cz/item/CS_URS_2024_01/775411810"/>
    <hyperlink ref="F1146" r:id="rId102" display="https://podminky.urs.cz/item/CS_URS_2024_01/775413115"/>
    <hyperlink ref="F1152" r:id="rId103" display="https://podminky.urs.cz/item/CS_URS_2024_01/775510952"/>
    <hyperlink ref="F1156" r:id="rId104" display="https://podminky.urs.cz/item/CS_URS_2024_01/775521810"/>
    <hyperlink ref="F1161" r:id="rId105" display="https://podminky.urs.cz/item/CS_URS_2024_01/775591919"/>
    <hyperlink ref="F1165" r:id="rId106" display="https://podminky.urs.cz/item/CS_URS_2024_01/998775312"/>
    <hyperlink ref="F1168" r:id="rId107" display="https://podminky.urs.cz/item/CS_URS_2024_01/776111311"/>
    <hyperlink ref="F1175" r:id="rId108" display="https://podminky.urs.cz/item/CS_URS_2024_01/776121321"/>
    <hyperlink ref="F1177" r:id="rId109" display="https://podminky.urs.cz/item/CS_URS_2024_01/776131111"/>
    <hyperlink ref="F1185" r:id="rId110" display="https://podminky.urs.cz/item/CS_URS_2024_01/776201811"/>
    <hyperlink ref="F1192" r:id="rId111" display="https://podminky.urs.cz/item/CS_URS_2024_01/776231111"/>
    <hyperlink ref="F1196" r:id="rId112" display="https://podminky.urs.cz/item/CS_URS_2024_01/776410811"/>
    <hyperlink ref="F1200" r:id="rId113" display="https://podminky.urs.cz/item/CS_URS_2024_01/776411111"/>
    <hyperlink ref="F1216" r:id="rId114" display="https://podminky.urs.cz/item/CS_URS_2024_01/776991821"/>
    <hyperlink ref="F1220" r:id="rId115" display="https://podminky.urs.cz/item/CS_URS_2024_01/998776312"/>
    <hyperlink ref="F1223" r:id="rId116" display="https://podminky.urs.cz/item/CS_URS_2024_01/781121011"/>
    <hyperlink ref="F1235" r:id="rId117" display="https://podminky.urs.cz/item/CS_URS_2024_01/781472219"/>
    <hyperlink ref="F1239" r:id="rId118" display="https://podminky.urs.cz/item/CS_URS_2024_01/781492211"/>
    <hyperlink ref="F1248" r:id="rId119" display="https://podminky.urs.cz/item/CS_URS_2024_01/781495115"/>
    <hyperlink ref="F1256" r:id="rId120" display="https://podminky.urs.cz/item/CS_URS_2024_01/998781312"/>
    <hyperlink ref="F1259" r:id="rId121" display="https://podminky.urs.cz/item/CS_URS_2024_01/783101203"/>
    <hyperlink ref="F1269" r:id="rId122" display="https://podminky.urs.cz/item/CS_URS_2024_01/783114101"/>
    <hyperlink ref="F1279" r:id="rId123" display="https://podminky.urs.cz/item/CS_URS_2024_01/783118211"/>
    <hyperlink ref="F1289" r:id="rId124" display="https://podminky.urs.cz/item/CS_URS_2024_01/783301313"/>
    <hyperlink ref="F1293" r:id="rId125" display="https://podminky.urs.cz/item/CS_URS_2024_01/783306811"/>
    <hyperlink ref="F1297" r:id="rId126" display="https://podminky.urs.cz/item/CS_URS_2024_01/783314101"/>
    <hyperlink ref="F1304" r:id="rId127" display="https://podminky.urs.cz/item/CS_URS_2024_01/783315101"/>
    <hyperlink ref="F1306" r:id="rId128" display="https://podminky.urs.cz/item/CS_URS_2024_01/783317101"/>
    <hyperlink ref="F1310" r:id="rId129" display="https://podminky.urs.cz/item/CS_URS_2024_01/784121001"/>
    <hyperlink ref="F1321" r:id="rId130" display="https://podminky.urs.cz/item/CS_URS_2024_01/784121011"/>
    <hyperlink ref="F1323" r:id="rId131" display="https://podminky.urs.cz/item/CS_URS_2024_01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106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ZUŠ Šternberk, modernizace odborných učeben</v>
      </c>
      <c r="F7" s="145"/>
      <c r="G7" s="145"/>
      <c r="H7" s="145"/>
      <c r="L7" s="23"/>
    </row>
    <row r="8" s="1" customFormat="1" ht="12" customHeight="1">
      <c r="B8" s="23"/>
      <c r="D8" s="145" t="s">
        <v>107</v>
      </c>
      <c r="L8" s="23"/>
    </row>
    <row r="9" s="2" customFormat="1" ht="16.5" customHeight="1">
      <c r="A9" s="41"/>
      <c r="B9" s="47"/>
      <c r="C9" s="41"/>
      <c r="D9" s="41"/>
      <c r="E9" s="146" t="s">
        <v>108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1660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22. 3. 2024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19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5" t="s">
        <v>28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35.25" customHeight="1">
      <c r="A29" s="150"/>
      <c r="B29" s="151"/>
      <c r="C29" s="150"/>
      <c r="D29" s="150"/>
      <c r="E29" s="152" t="s">
        <v>1661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ROUND(J92,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ROUND((SUM(BE92:BE199)),  2)</f>
        <v>0</v>
      </c>
      <c r="G35" s="41"/>
      <c r="H35" s="41"/>
      <c r="I35" s="160">
        <v>0.20999999999999999</v>
      </c>
      <c r="J35" s="159">
        <f>ROUND(((SUM(BE92:BE199))*I35),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ROUND((SUM(BF92:BF199)),  2)</f>
        <v>0</v>
      </c>
      <c r="G36" s="41"/>
      <c r="H36" s="41"/>
      <c r="I36" s="160">
        <v>0.12</v>
      </c>
      <c r="J36" s="159">
        <f>ROUND(((SUM(BF92:BF199))*I36),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ROUND((SUM(BG92:BG199)),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ROUND((SUM(BH92:BH199)),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ROUND((SUM(BI92:BI199)),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111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ZUŠ Šternberk, modernizace odborných učeben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108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ROU2512 - Zdravotechnika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Šternberk</v>
      </c>
      <c r="G56" s="43"/>
      <c r="H56" s="43"/>
      <c r="I56" s="35" t="s">
        <v>23</v>
      </c>
      <c r="J56" s="75" t="str">
        <f>IF(J14="","",J14)</f>
        <v>22. 3. 2024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Město Šternberk</v>
      </c>
      <c r="G58" s="43"/>
      <c r="H58" s="43"/>
      <c r="I58" s="35" t="s">
        <v>31</v>
      </c>
      <c r="J58" s="39" t="str">
        <f>E23</f>
        <v>Studio Zlamal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112</v>
      </c>
      <c r="D61" s="174"/>
      <c r="E61" s="174"/>
      <c r="F61" s="174"/>
      <c r="G61" s="174"/>
      <c r="H61" s="174"/>
      <c r="I61" s="174"/>
      <c r="J61" s="175" t="s">
        <v>113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J92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114</v>
      </c>
    </row>
    <row r="64" s="9" customFormat="1" ht="24.96" customHeight="1">
      <c r="A64" s="9"/>
      <c r="B64" s="177"/>
      <c r="C64" s="178"/>
      <c r="D64" s="179" t="s">
        <v>115</v>
      </c>
      <c r="E64" s="180"/>
      <c r="F64" s="180"/>
      <c r="G64" s="180"/>
      <c r="H64" s="180"/>
      <c r="I64" s="180"/>
      <c r="J64" s="181">
        <f>J93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1662</v>
      </c>
      <c r="E65" s="185"/>
      <c r="F65" s="185"/>
      <c r="G65" s="185"/>
      <c r="H65" s="185"/>
      <c r="I65" s="185"/>
      <c r="J65" s="186">
        <f>J94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1663</v>
      </c>
      <c r="E66" s="185"/>
      <c r="F66" s="185"/>
      <c r="G66" s="185"/>
      <c r="H66" s="185"/>
      <c r="I66" s="185"/>
      <c r="J66" s="186">
        <f>J108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7"/>
      <c r="C67" s="178"/>
      <c r="D67" s="179" t="s">
        <v>122</v>
      </c>
      <c r="E67" s="180"/>
      <c r="F67" s="180"/>
      <c r="G67" s="180"/>
      <c r="H67" s="180"/>
      <c r="I67" s="180"/>
      <c r="J67" s="181">
        <f>J110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8"/>
      <c r="D68" s="184" t="s">
        <v>1664</v>
      </c>
      <c r="E68" s="185"/>
      <c r="F68" s="185"/>
      <c r="G68" s="185"/>
      <c r="H68" s="185"/>
      <c r="I68" s="185"/>
      <c r="J68" s="186">
        <f>J111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1665</v>
      </c>
      <c r="E69" s="185"/>
      <c r="F69" s="185"/>
      <c r="G69" s="185"/>
      <c r="H69" s="185"/>
      <c r="I69" s="185"/>
      <c r="J69" s="186">
        <f>J136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1666</v>
      </c>
      <c r="E70" s="185"/>
      <c r="F70" s="185"/>
      <c r="G70" s="185"/>
      <c r="H70" s="185"/>
      <c r="I70" s="185"/>
      <c r="J70" s="186">
        <f>J161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139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172" t="str">
        <f>E7</f>
        <v>ZUŠ Šternberk, modernizace odborných učeben</v>
      </c>
      <c r="F80" s="35"/>
      <c r="G80" s="35"/>
      <c r="H80" s="35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" customFormat="1" ht="12" customHeight="1">
      <c r="B81" s="24"/>
      <c r="C81" s="35" t="s">
        <v>107</v>
      </c>
      <c r="D81" s="25"/>
      <c r="E81" s="25"/>
      <c r="F81" s="25"/>
      <c r="G81" s="25"/>
      <c r="H81" s="25"/>
      <c r="I81" s="25"/>
      <c r="J81" s="25"/>
      <c r="K81" s="25"/>
      <c r="L81" s="23"/>
    </row>
    <row r="82" s="2" customFormat="1" ht="16.5" customHeight="1">
      <c r="A82" s="41"/>
      <c r="B82" s="42"/>
      <c r="C82" s="43"/>
      <c r="D82" s="43"/>
      <c r="E82" s="172" t="s">
        <v>108</v>
      </c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109</v>
      </c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E11</f>
        <v>ROU2512 - Zdravotechnika</v>
      </c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21</v>
      </c>
      <c r="D86" s="43"/>
      <c r="E86" s="43"/>
      <c r="F86" s="30" t="str">
        <f>F14</f>
        <v>Šternberk</v>
      </c>
      <c r="G86" s="43"/>
      <c r="H86" s="43"/>
      <c r="I86" s="35" t="s">
        <v>23</v>
      </c>
      <c r="J86" s="75" t="str">
        <f>IF(J14="","",J14)</f>
        <v>22. 3. 2024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25</v>
      </c>
      <c r="D88" s="43"/>
      <c r="E88" s="43"/>
      <c r="F88" s="30" t="str">
        <f>E17</f>
        <v>Město Šternberk</v>
      </c>
      <c r="G88" s="43"/>
      <c r="H88" s="43"/>
      <c r="I88" s="35" t="s">
        <v>31</v>
      </c>
      <c r="J88" s="39" t="str">
        <f>E23</f>
        <v>Studio Zlamal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29</v>
      </c>
      <c r="D89" s="43"/>
      <c r="E89" s="43"/>
      <c r="F89" s="30" t="str">
        <f>IF(E20="","",E20)</f>
        <v>Vyplň údaj</v>
      </c>
      <c r="G89" s="43"/>
      <c r="H89" s="43"/>
      <c r="I89" s="35" t="s">
        <v>34</v>
      </c>
      <c r="J89" s="39" t="str">
        <f>E26</f>
        <v xml:space="preserve"> 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88"/>
      <c r="B91" s="189"/>
      <c r="C91" s="190" t="s">
        <v>140</v>
      </c>
      <c r="D91" s="191" t="s">
        <v>57</v>
      </c>
      <c r="E91" s="191" t="s">
        <v>53</v>
      </c>
      <c r="F91" s="191" t="s">
        <v>54</v>
      </c>
      <c r="G91" s="191" t="s">
        <v>141</v>
      </c>
      <c r="H91" s="191" t="s">
        <v>142</v>
      </c>
      <c r="I91" s="191" t="s">
        <v>143</v>
      </c>
      <c r="J91" s="191" t="s">
        <v>113</v>
      </c>
      <c r="K91" s="192" t="s">
        <v>144</v>
      </c>
      <c r="L91" s="193"/>
      <c r="M91" s="95" t="s">
        <v>19</v>
      </c>
      <c r="N91" s="96" t="s">
        <v>42</v>
      </c>
      <c r="O91" s="96" t="s">
        <v>145</v>
      </c>
      <c r="P91" s="96" t="s">
        <v>146</v>
      </c>
      <c r="Q91" s="96" t="s">
        <v>147</v>
      </c>
      <c r="R91" s="96" t="s">
        <v>148</v>
      </c>
      <c r="S91" s="96" t="s">
        <v>149</v>
      </c>
      <c r="T91" s="97" t="s">
        <v>150</v>
      </c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</row>
    <row r="92" s="2" customFormat="1" ht="22.8" customHeight="1">
      <c r="A92" s="41"/>
      <c r="B92" s="42"/>
      <c r="C92" s="102" t="s">
        <v>151</v>
      </c>
      <c r="D92" s="43"/>
      <c r="E92" s="43"/>
      <c r="F92" s="43"/>
      <c r="G92" s="43"/>
      <c r="H92" s="43"/>
      <c r="I92" s="43"/>
      <c r="J92" s="194">
        <f>BK92</f>
        <v>0</v>
      </c>
      <c r="K92" s="43"/>
      <c r="L92" s="47"/>
      <c r="M92" s="98"/>
      <c r="N92" s="195"/>
      <c r="O92" s="99"/>
      <c r="P92" s="196">
        <f>P93+P110</f>
        <v>0</v>
      </c>
      <c r="Q92" s="99"/>
      <c r="R92" s="196">
        <f>R93+R110</f>
        <v>0</v>
      </c>
      <c r="S92" s="99"/>
      <c r="T92" s="197">
        <f>T93+T110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71</v>
      </c>
      <c r="AU92" s="20" t="s">
        <v>114</v>
      </c>
      <c r="BK92" s="198">
        <f>BK93+BK110</f>
        <v>0</v>
      </c>
    </row>
    <row r="93" s="12" customFormat="1" ht="25.92" customHeight="1">
      <c r="A93" s="12"/>
      <c r="B93" s="199"/>
      <c r="C93" s="200"/>
      <c r="D93" s="201" t="s">
        <v>71</v>
      </c>
      <c r="E93" s="202" t="s">
        <v>152</v>
      </c>
      <c r="F93" s="202" t="s">
        <v>153</v>
      </c>
      <c r="G93" s="200"/>
      <c r="H93" s="200"/>
      <c r="I93" s="203"/>
      <c r="J93" s="204">
        <f>BK93</f>
        <v>0</v>
      </c>
      <c r="K93" s="200"/>
      <c r="L93" s="205"/>
      <c r="M93" s="206"/>
      <c r="N93" s="207"/>
      <c r="O93" s="207"/>
      <c r="P93" s="208">
        <f>P94+P108</f>
        <v>0</v>
      </c>
      <c r="Q93" s="207"/>
      <c r="R93" s="208">
        <f>R94+R108</f>
        <v>0</v>
      </c>
      <c r="S93" s="207"/>
      <c r="T93" s="209">
        <f>T94+T108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79</v>
      </c>
      <c r="AT93" s="211" t="s">
        <v>71</v>
      </c>
      <c r="AU93" s="211" t="s">
        <v>72</v>
      </c>
      <c r="AY93" s="210" t="s">
        <v>154</v>
      </c>
      <c r="BK93" s="212">
        <f>BK94+BK108</f>
        <v>0</v>
      </c>
    </row>
    <row r="94" s="12" customFormat="1" ht="22.8" customHeight="1">
      <c r="A94" s="12"/>
      <c r="B94" s="199"/>
      <c r="C94" s="200"/>
      <c r="D94" s="201" t="s">
        <v>71</v>
      </c>
      <c r="E94" s="213" t="s">
        <v>897</v>
      </c>
      <c r="F94" s="213" t="s">
        <v>1667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SUM(P95:P107)</f>
        <v>0</v>
      </c>
      <c r="Q94" s="207"/>
      <c r="R94" s="208">
        <f>SUM(R95:R107)</f>
        <v>0</v>
      </c>
      <c r="S94" s="207"/>
      <c r="T94" s="209">
        <f>SUM(T95:T107)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79</v>
      </c>
      <c r="AT94" s="211" t="s">
        <v>71</v>
      </c>
      <c r="AU94" s="211" t="s">
        <v>79</v>
      </c>
      <c r="AY94" s="210" t="s">
        <v>154</v>
      </c>
      <c r="BK94" s="212">
        <f>SUM(BK95:BK107)</f>
        <v>0</v>
      </c>
    </row>
    <row r="95" s="2" customFormat="1" ht="16.5" customHeight="1">
      <c r="A95" s="41"/>
      <c r="B95" s="42"/>
      <c r="C95" s="215" t="s">
        <v>79</v>
      </c>
      <c r="D95" s="215" t="s">
        <v>157</v>
      </c>
      <c r="E95" s="216" t="s">
        <v>1668</v>
      </c>
      <c r="F95" s="217" t="s">
        <v>1669</v>
      </c>
      <c r="G95" s="218" t="s">
        <v>239</v>
      </c>
      <c r="H95" s="219">
        <v>0.5</v>
      </c>
      <c r="I95" s="220"/>
      <c r="J95" s="221">
        <f>ROUND(I95*H95,2)</f>
        <v>0</v>
      </c>
      <c r="K95" s="217" t="s">
        <v>19</v>
      </c>
      <c r="L95" s="47"/>
      <c r="M95" s="222" t="s">
        <v>19</v>
      </c>
      <c r="N95" s="223" t="s">
        <v>43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162</v>
      </c>
      <c r="AT95" s="226" t="s">
        <v>157</v>
      </c>
      <c r="AU95" s="226" t="s">
        <v>81</v>
      </c>
      <c r="AY95" s="20" t="s">
        <v>154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79</v>
      </c>
      <c r="BK95" s="227">
        <f>ROUND(I95*H95,2)</f>
        <v>0</v>
      </c>
      <c r="BL95" s="20" t="s">
        <v>162</v>
      </c>
      <c r="BM95" s="226" t="s">
        <v>1670</v>
      </c>
    </row>
    <row r="96" s="2" customFormat="1" ht="16.5" customHeight="1">
      <c r="A96" s="41"/>
      <c r="B96" s="42"/>
      <c r="C96" s="215" t="s">
        <v>81</v>
      </c>
      <c r="D96" s="215" t="s">
        <v>157</v>
      </c>
      <c r="E96" s="216" t="s">
        <v>1671</v>
      </c>
      <c r="F96" s="217" t="s">
        <v>1672</v>
      </c>
      <c r="G96" s="218" t="s">
        <v>239</v>
      </c>
      <c r="H96" s="219">
        <v>0.5</v>
      </c>
      <c r="I96" s="220"/>
      <c r="J96" s="221">
        <f>ROUND(I96*H96,2)</f>
        <v>0</v>
      </c>
      <c r="K96" s="217" t="s">
        <v>19</v>
      </c>
      <c r="L96" s="47"/>
      <c r="M96" s="222" t="s">
        <v>19</v>
      </c>
      <c r="N96" s="223" t="s">
        <v>43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162</v>
      </c>
      <c r="AT96" s="226" t="s">
        <v>157</v>
      </c>
      <c r="AU96" s="226" t="s">
        <v>81</v>
      </c>
      <c r="AY96" s="20" t="s">
        <v>154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79</v>
      </c>
      <c r="BK96" s="227">
        <f>ROUND(I96*H96,2)</f>
        <v>0</v>
      </c>
      <c r="BL96" s="20" t="s">
        <v>162</v>
      </c>
      <c r="BM96" s="226" t="s">
        <v>1673</v>
      </c>
    </row>
    <row r="97" s="2" customFormat="1" ht="16.5" customHeight="1">
      <c r="A97" s="41"/>
      <c r="B97" s="42"/>
      <c r="C97" s="215" t="s">
        <v>155</v>
      </c>
      <c r="D97" s="215" t="s">
        <v>157</v>
      </c>
      <c r="E97" s="216" t="s">
        <v>1674</v>
      </c>
      <c r="F97" s="217" t="s">
        <v>1675</v>
      </c>
      <c r="G97" s="218" t="s">
        <v>239</v>
      </c>
      <c r="H97" s="219">
        <v>0.5</v>
      </c>
      <c r="I97" s="220"/>
      <c r="J97" s="221">
        <f>ROUND(I97*H97,2)</f>
        <v>0</v>
      </c>
      <c r="K97" s="217" t="s">
        <v>19</v>
      </c>
      <c r="L97" s="47"/>
      <c r="M97" s="222" t="s">
        <v>19</v>
      </c>
      <c r="N97" s="223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162</v>
      </c>
      <c r="AT97" s="226" t="s">
        <v>157</v>
      </c>
      <c r="AU97" s="226" t="s">
        <v>81</v>
      </c>
      <c r="AY97" s="20" t="s">
        <v>154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162</v>
      </c>
      <c r="BM97" s="226" t="s">
        <v>1676</v>
      </c>
    </row>
    <row r="98" s="2" customFormat="1" ht="16.5" customHeight="1">
      <c r="A98" s="41"/>
      <c r="B98" s="42"/>
      <c r="C98" s="215" t="s">
        <v>162</v>
      </c>
      <c r="D98" s="215" t="s">
        <v>157</v>
      </c>
      <c r="E98" s="216" t="s">
        <v>1677</v>
      </c>
      <c r="F98" s="217" t="s">
        <v>1678</v>
      </c>
      <c r="G98" s="218" t="s">
        <v>239</v>
      </c>
      <c r="H98" s="219">
        <v>0.5</v>
      </c>
      <c r="I98" s="220"/>
      <c r="J98" s="221">
        <f>ROUND(I98*H98,2)</f>
        <v>0</v>
      </c>
      <c r="K98" s="217" t="s">
        <v>19</v>
      </c>
      <c r="L98" s="47"/>
      <c r="M98" s="222" t="s">
        <v>19</v>
      </c>
      <c r="N98" s="223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162</v>
      </c>
      <c r="AT98" s="226" t="s">
        <v>157</v>
      </c>
      <c r="AU98" s="226" t="s">
        <v>81</v>
      </c>
      <c r="AY98" s="20" t="s">
        <v>154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162</v>
      </c>
      <c r="BM98" s="226" t="s">
        <v>1679</v>
      </c>
    </row>
    <row r="99" s="2" customFormat="1" ht="16.5" customHeight="1">
      <c r="A99" s="41"/>
      <c r="B99" s="42"/>
      <c r="C99" s="215" t="s">
        <v>188</v>
      </c>
      <c r="D99" s="215" t="s">
        <v>157</v>
      </c>
      <c r="E99" s="216" t="s">
        <v>1680</v>
      </c>
      <c r="F99" s="217" t="s">
        <v>1681</v>
      </c>
      <c r="G99" s="218" t="s">
        <v>239</v>
      </c>
      <c r="H99" s="219">
        <v>0.5</v>
      </c>
      <c r="I99" s="220"/>
      <c r="J99" s="221">
        <f>ROUND(I99*H99,2)</f>
        <v>0</v>
      </c>
      <c r="K99" s="217" t="s">
        <v>19</v>
      </c>
      <c r="L99" s="47"/>
      <c r="M99" s="222" t="s">
        <v>19</v>
      </c>
      <c r="N99" s="223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162</v>
      </c>
      <c r="AT99" s="226" t="s">
        <v>157</v>
      </c>
      <c r="AU99" s="226" t="s">
        <v>81</v>
      </c>
      <c r="AY99" s="20" t="s">
        <v>154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162</v>
      </c>
      <c r="BM99" s="226" t="s">
        <v>1682</v>
      </c>
    </row>
    <row r="100" s="2" customFormat="1" ht="16.5" customHeight="1">
      <c r="A100" s="41"/>
      <c r="B100" s="42"/>
      <c r="C100" s="215" t="s">
        <v>196</v>
      </c>
      <c r="D100" s="215" t="s">
        <v>157</v>
      </c>
      <c r="E100" s="216" t="s">
        <v>1683</v>
      </c>
      <c r="F100" s="217" t="s">
        <v>1684</v>
      </c>
      <c r="G100" s="218" t="s">
        <v>239</v>
      </c>
      <c r="H100" s="219">
        <v>30</v>
      </c>
      <c r="I100" s="220"/>
      <c r="J100" s="221">
        <f>ROUND(I100*H100,2)</f>
        <v>0</v>
      </c>
      <c r="K100" s="217" t="s">
        <v>19</v>
      </c>
      <c r="L100" s="47"/>
      <c r="M100" s="222" t="s">
        <v>19</v>
      </c>
      <c r="N100" s="223" t="s">
        <v>43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162</v>
      </c>
      <c r="AT100" s="226" t="s">
        <v>157</v>
      </c>
      <c r="AU100" s="226" t="s">
        <v>81</v>
      </c>
      <c r="AY100" s="20" t="s">
        <v>154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162</v>
      </c>
      <c r="BM100" s="226" t="s">
        <v>1685</v>
      </c>
    </row>
    <row r="101" s="2" customFormat="1" ht="16.5" customHeight="1">
      <c r="A101" s="41"/>
      <c r="B101" s="42"/>
      <c r="C101" s="215" t="s">
        <v>206</v>
      </c>
      <c r="D101" s="215" t="s">
        <v>157</v>
      </c>
      <c r="E101" s="216" t="s">
        <v>1686</v>
      </c>
      <c r="F101" s="217" t="s">
        <v>1687</v>
      </c>
      <c r="G101" s="218" t="s">
        <v>239</v>
      </c>
      <c r="H101" s="219">
        <v>45</v>
      </c>
      <c r="I101" s="220"/>
      <c r="J101" s="221">
        <f>ROUND(I101*H101,2)</f>
        <v>0</v>
      </c>
      <c r="K101" s="217" t="s">
        <v>19</v>
      </c>
      <c r="L101" s="47"/>
      <c r="M101" s="222" t="s">
        <v>19</v>
      </c>
      <c r="N101" s="223" t="s">
        <v>43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162</v>
      </c>
      <c r="AT101" s="226" t="s">
        <v>157</v>
      </c>
      <c r="AU101" s="226" t="s">
        <v>81</v>
      </c>
      <c r="AY101" s="20" t="s">
        <v>154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79</v>
      </c>
      <c r="BK101" s="227">
        <f>ROUND(I101*H101,2)</f>
        <v>0</v>
      </c>
      <c r="BL101" s="20" t="s">
        <v>162</v>
      </c>
      <c r="BM101" s="226" t="s">
        <v>1688</v>
      </c>
    </row>
    <row r="102" s="2" customFormat="1" ht="16.5" customHeight="1">
      <c r="A102" s="41"/>
      <c r="B102" s="42"/>
      <c r="C102" s="215" t="s">
        <v>219</v>
      </c>
      <c r="D102" s="215" t="s">
        <v>157</v>
      </c>
      <c r="E102" s="216" t="s">
        <v>1689</v>
      </c>
      <c r="F102" s="217" t="s">
        <v>1690</v>
      </c>
      <c r="G102" s="218" t="s">
        <v>239</v>
      </c>
      <c r="H102" s="219">
        <v>15</v>
      </c>
      <c r="I102" s="220"/>
      <c r="J102" s="221">
        <f>ROUND(I102*H102,2)</f>
        <v>0</v>
      </c>
      <c r="K102" s="217" t="s">
        <v>19</v>
      </c>
      <c r="L102" s="47"/>
      <c r="M102" s="222" t="s">
        <v>19</v>
      </c>
      <c r="N102" s="223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162</v>
      </c>
      <c r="AT102" s="226" t="s">
        <v>157</v>
      </c>
      <c r="AU102" s="226" t="s">
        <v>81</v>
      </c>
      <c r="AY102" s="20" t="s">
        <v>154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162</v>
      </c>
      <c r="BM102" s="226" t="s">
        <v>1691</v>
      </c>
    </row>
    <row r="103" s="2" customFormat="1" ht="16.5" customHeight="1">
      <c r="A103" s="41"/>
      <c r="B103" s="42"/>
      <c r="C103" s="215" t="s">
        <v>230</v>
      </c>
      <c r="D103" s="215" t="s">
        <v>157</v>
      </c>
      <c r="E103" s="216" t="s">
        <v>1692</v>
      </c>
      <c r="F103" s="217" t="s">
        <v>1693</v>
      </c>
      <c r="G103" s="218" t="s">
        <v>209</v>
      </c>
      <c r="H103" s="219">
        <v>2.5</v>
      </c>
      <c r="I103" s="220"/>
      <c r="J103" s="221">
        <f>ROUND(I103*H103,2)</f>
        <v>0</v>
      </c>
      <c r="K103" s="217" t="s">
        <v>19</v>
      </c>
      <c r="L103" s="47"/>
      <c r="M103" s="222" t="s">
        <v>19</v>
      </c>
      <c r="N103" s="223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162</v>
      </c>
      <c r="AT103" s="226" t="s">
        <v>157</v>
      </c>
      <c r="AU103" s="226" t="s">
        <v>81</v>
      </c>
      <c r="AY103" s="20" t="s">
        <v>154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162</v>
      </c>
      <c r="BM103" s="226" t="s">
        <v>1694</v>
      </c>
    </row>
    <row r="104" s="2" customFormat="1" ht="16.5" customHeight="1">
      <c r="A104" s="41"/>
      <c r="B104" s="42"/>
      <c r="C104" s="215" t="s">
        <v>236</v>
      </c>
      <c r="D104" s="215" t="s">
        <v>157</v>
      </c>
      <c r="E104" s="216" t="s">
        <v>1695</v>
      </c>
      <c r="F104" s="217" t="s">
        <v>1696</v>
      </c>
      <c r="G104" s="218" t="s">
        <v>209</v>
      </c>
      <c r="H104" s="219">
        <v>47.5</v>
      </c>
      <c r="I104" s="220"/>
      <c r="J104" s="221">
        <f>ROUND(I104*H104,2)</f>
        <v>0</v>
      </c>
      <c r="K104" s="217" t="s">
        <v>19</v>
      </c>
      <c r="L104" s="47"/>
      <c r="M104" s="222" t="s">
        <v>19</v>
      </c>
      <c r="N104" s="223" t="s">
        <v>43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162</v>
      </c>
      <c r="AT104" s="226" t="s">
        <v>157</v>
      </c>
      <c r="AU104" s="226" t="s">
        <v>81</v>
      </c>
      <c r="AY104" s="20" t="s">
        <v>154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162</v>
      </c>
      <c r="BM104" s="226" t="s">
        <v>1697</v>
      </c>
    </row>
    <row r="105" s="2" customFormat="1" ht="16.5" customHeight="1">
      <c r="A105" s="41"/>
      <c r="B105" s="42"/>
      <c r="C105" s="215" t="s">
        <v>247</v>
      </c>
      <c r="D105" s="215" t="s">
        <v>157</v>
      </c>
      <c r="E105" s="216" t="s">
        <v>1698</v>
      </c>
      <c r="F105" s="217" t="s">
        <v>1699</v>
      </c>
      <c r="G105" s="218" t="s">
        <v>209</v>
      </c>
      <c r="H105" s="219">
        <v>2.5</v>
      </c>
      <c r="I105" s="220"/>
      <c r="J105" s="221">
        <f>ROUND(I105*H105,2)</f>
        <v>0</v>
      </c>
      <c r="K105" s="217" t="s">
        <v>19</v>
      </c>
      <c r="L105" s="47"/>
      <c r="M105" s="222" t="s">
        <v>19</v>
      </c>
      <c r="N105" s="223" t="s">
        <v>43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162</v>
      </c>
      <c r="AT105" s="226" t="s">
        <v>157</v>
      </c>
      <c r="AU105" s="226" t="s">
        <v>81</v>
      </c>
      <c r="AY105" s="20" t="s">
        <v>154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162</v>
      </c>
      <c r="BM105" s="226" t="s">
        <v>1700</v>
      </c>
    </row>
    <row r="106" s="2" customFormat="1" ht="16.5" customHeight="1">
      <c r="A106" s="41"/>
      <c r="B106" s="42"/>
      <c r="C106" s="215" t="s">
        <v>8</v>
      </c>
      <c r="D106" s="215" t="s">
        <v>157</v>
      </c>
      <c r="E106" s="216" t="s">
        <v>1701</v>
      </c>
      <c r="F106" s="217" t="s">
        <v>1702</v>
      </c>
      <c r="G106" s="218" t="s">
        <v>209</v>
      </c>
      <c r="H106" s="219">
        <v>2.5</v>
      </c>
      <c r="I106" s="220"/>
      <c r="J106" s="221">
        <f>ROUND(I106*H106,2)</f>
        <v>0</v>
      </c>
      <c r="K106" s="217" t="s">
        <v>19</v>
      </c>
      <c r="L106" s="47"/>
      <c r="M106" s="222" t="s">
        <v>19</v>
      </c>
      <c r="N106" s="223" t="s">
        <v>43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162</v>
      </c>
      <c r="AT106" s="226" t="s">
        <v>157</v>
      </c>
      <c r="AU106" s="226" t="s">
        <v>81</v>
      </c>
      <c r="AY106" s="20" t="s">
        <v>154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162</v>
      </c>
      <c r="BM106" s="226" t="s">
        <v>1703</v>
      </c>
    </row>
    <row r="107" s="2" customFormat="1" ht="16.5" customHeight="1">
      <c r="A107" s="41"/>
      <c r="B107" s="42"/>
      <c r="C107" s="215" t="s">
        <v>266</v>
      </c>
      <c r="D107" s="215" t="s">
        <v>157</v>
      </c>
      <c r="E107" s="216" t="s">
        <v>1704</v>
      </c>
      <c r="F107" s="217" t="s">
        <v>1705</v>
      </c>
      <c r="G107" s="218" t="s">
        <v>209</v>
      </c>
      <c r="H107" s="219">
        <v>2.5</v>
      </c>
      <c r="I107" s="220"/>
      <c r="J107" s="221">
        <f>ROUND(I107*H107,2)</f>
        <v>0</v>
      </c>
      <c r="K107" s="217" t="s">
        <v>19</v>
      </c>
      <c r="L107" s="47"/>
      <c r="M107" s="222" t="s">
        <v>19</v>
      </c>
      <c r="N107" s="223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162</v>
      </c>
      <c r="AT107" s="226" t="s">
        <v>157</v>
      </c>
      <c r="AU107" s="226" t="s">
        <v>81</v>
      </c>
      <c r="AY107" s="20" t="s">
        <v>154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162</v>
      </c>
      <c r="BM107" s="226" t="s">
        <v>1706</v>
      </c>
    </row>
    <row r="108" s="12" customFormat="1" ht="22.8" customHeight="1">
      <c r="A108" s="12"/>
      <c r="B108" s="199"/>
      <c r="C108" s="200"/>
      <c r="D108" s="201" t="s">
        <v>71</v>
      </c>
      <c r="E108" s="213" t="s">
        <v>905</v>
      </c>
      <c r="F108" s="213" t="s">
        <v>1707</v>
      </c>
      <c r="G108" s="200"/>
      <c r="H108" s="200"/>
      <c r="I108" s="203"/>
      <c r="J108" s="214">
        <f>BK108</f>
        <v>0</v>
      </c>
      <c r="K108" s="200"/>
      <c r="L108" s="205"/>
      <c r="M108" s="206"/>
      <c r="N108" s="207"/>
      <c r="O108" s="207"/>
      <c r="P108" s="208">
        <f>P109</f>
        <v>0</v>
      </c>
      <c r="Q108" s="207"/>
      <c r="R108" s="208">
        <f>R109</f>
        <v>0</v>
      </c>
      <c r="S108" s="207"/>
      <c r="T108" s="209">
        <f>T109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0" t="s">
        <v>79</v>
      </c>
      <c r="AT108" s="211" t="s">
        <v>71</v>
      </c>
      <c r="AU108" s="211" t="s">
        <v>79</v>
      </c>
      <c r="AY108" s="210" t="s">
        <v>154</v>
      </c>
      <c r="BK108" s="212">
        <f>BK109</f>
        <v>0</v>
      </c>
    </row>
    <row r="109" s="2" customFormat="1" ht="16.5" customHeight="1">
      <c r="A109" s="41"/>
      <c r="B109" s="42"/>
      <c r="C109" s="215" t="s">
        <v>274</v>
      </c>
      <c r="D109" s="215" t="s">
        <v>157</v>
      </c>
      <c r="E109" s="216" t="s">
        <v>1708</v>
      </c>
      <c r="F109" s="217" t="s">
        <v>840</v>
      </c>
      <c r="G109" s="218" t="s">
        <v>209</v>
      </c>
      <c r="H109" s="219">
        <v>0.10000000000000001</v>
      </c>
      <c r="I109" s="220"/>
      <c r="J109" s="221">
        <f>ROUND(I109*H109,2)</f>
        <v>0</v>
      </c>
      <c r="K109" s="217" t="s">
        <v>19</v>
      </c>
      <c r="L109" s="47"/>
      <c r="M109" s="222" t="s">
        <v>19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162</v>
      </c>
      <c r="AT109" s="226" t="s">
        <v>157</v>
      </c>
      <c r="AU109" s="226" t="s">
        <v>81</v>
      </c>
      <c r="AY109" s="20" t="s">
        <v>154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162</v>
      </c>
      <c r="BM109" s="226" t="s">
        <v>1709</v>
      </c>
    </row>
    <row r="110" s="12" customFormat="1" ht="25.92" customHeight="1">
      <c r="A110" s="12"/>
      <c r="B110" s="199"/>
      <c r="C110" s="200"/>
      <c r="D110" s="201" t="s">
        <v>71</v>
      </c>
      <c r="E110" s="202" t="s">
        <v>846</v>
      </c>
      <c r="F110" s="202" t="s">
        <v>847</v>
      </c>
      <c r="G110" s="200"/>
      <c r="H110" s="200"/>
      <c r="I110" s="203"/>
      <c r="J110" s="204">
        <f>BK110</f>
        <v>0</v>
      </c>
      <c r="K110" s="200"/>
      <c r="L110" s="205"/>
      <c r="M110" s="206"/>
      <c r="N110" s="207"/>
      <c r="O110" s="207"/>
      <c r="P110" s="208">
        <f>P111+P136+P161</f>
        <v>0</v>
      </c>
      <c r="Q110" s="207"/>
      <c r="R110" s="208">
        <f>R111+R136+R161</f>
        <v>0</v>
      </c>
      <c r="S110" s="207"/>
      <c r="T110" s="209">
        <f>T111+T136+T161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81</v>
      </c>
      <c r="AT110" s="211" t="s">
        <v>71</v>
      </c>
      <c r="AU110" s="211" t="s">
        <v>72</v>
      </c>
      <c r="AY110" s="210" t="s">
        <v>154</v>
      </c>
      <c r="BK110" s="212">
        <f>BK111+BK136+BK161</f>
        <v>0</v>
      </c>
    </row>
    <row r="111" s="12" customFormat="1" ht="22.8" customHeight="1">
      <c r="A111" s="12"/>
      <c r="B111" s="199"/>
      <c r="C111" s="200"/>
      <c r="D111" s="201" t="s">
        <v>71</v>
      </c>
      <c r="E111" s="213" t="s">
        <v>1710</v>
      </c>
      <c r="F111" s="213" t="s">
        <v>1711</v>
      </c>
      <c r="G111" s="200"/>
      <c r="H111" s="200"/>
      <c r="I111" s="203"/>
      <c r="J111" s="214">
        <f>BK111</f>
        <v>0</v>
      </c>
      <c r="K111" s="200"/>
      <c r="L111" s="205"/>
      <c r="M111" s="206"/>
      <c r="N111" s="207"/>
      <c r="O111" s="207"/>
      <c r="P111" s="208">
        <f>SUM(P112:P135)</f>
        <v>0</v>
      </c>
      <c r="Q111" s="207"/>
      <c r="R111" s="208">
        <f>SUM(R112:R135)</f>
        <v>0</v>
      </c>
      <c r="S111" s="207"/>
      <c r="T111" s="209">
        <f>SUM(T112:T135)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0" t="s">
        <v>81</v>
      </c>
      <c r="AT111" s="211" t="s">
        <v>71</v>
      </c>
      <c r="AU111" s="211" t="s">
        <v>79</v>
      </c>
      <c r="AY111" s="210" t="s">
        <v>154</v>
      </c>
      <c r="BK111" s="212">
        <f>SUM(BK112:BK135)</f>
        <v>0</v>
      </c>
    </row>
    <row r="112" s="2" customFormat="1" ht="16.5" customHeight="1">
      <c r="A112" s="41"/>
      <c r="B112" s="42"/>
      <c r="C112" s="215" t="s">
        <v>283</v>
      </c>
      <c r="D112" s="215" t="s">
        <v>157</v>
      </c>
      <c r="E112" s="216" t="s">
        <v>1712</v>
      </c>
      <c r="F112" s="217" t="s">
        <v>1713</v>
      </c>
      <c r="G112" s="218" t="s">
        <v>239</v>
      </c>
      <c r="H112" s="219">
        <v>18</v>
      </c>
      <c r="I112" s="220"/>
      <c r="J112" s="221">
        <f>ROUND(I112*H112,2)</f>
        <v>0</v>
      </c>
      <c r="K112" s="217" t="s">
        <v>19</v>
      </c>
      <c r="L112" s="47"/>
      <c r="M112" s="222" t="s">
        <v>19</v>
      </c>
      <c r="N112" s="223" t="s">
        <v>43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288</v>
      </c>
      <c r="AT112" s="226" t="s">
        <v>157</v>
      </c>
      <c r="AU112" s="226" t="s">
        <v>81</v>
      </c>
      <c r="AY112" s="20" t="s">
        <v>154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288</v>
      </c>
      <c r="BM112" s="226" t="s">
        <v>1714</v>
      </c>
    </row>
    <row r="113" s="2" customFormat="1" ht="16.5" customHeight="1">
      <c r="A113" s="41"/>
      <c r="B113" s="42"/>
      <c r="C113" s="215" t="s">
        <v>288</v>
      </c>
      <c r="D113" s="215" t="s">
        <v>157</v>
      </c>
      <c r="E113" s="216" t="s">
        <v>1715</v>
      </c>
      <c r="F113" s="217" t="s">
        <v>1716</v>
      </c>
      <c r="G113" s="218" t="s">
        <v>191</v>
      </c>
      <c r="H113" s="219">
        <v>2</v>
      </c>
      <c r="I113" s="220"/>
      <c r="J113" s="221">
        <f>ROUND(I113*H113,2)</f>
        <v>0</v>
      </c>
      <c r="K113" s="217" t="s">
        <v>19</v>
      </c>
      <c r="L113" s="47"/>
      <c r="M113" s="222" t="s">
        <v>19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288</v>
      </c>
      <c r="AT113" s="226" t="s">
        <v>157</v>
      </c>
      <c r="AU113" s="226" t="s">
        <v>81</v>
      </c>
      <c r="AY113" s="20" t="s">
        <v>154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288</v>
      </c>
      <c r="BM113" s="226" t="s">
        <v>1717</v>
      </c>
    </row>
    <row r="114" s="2" customFormat="1" ht="16.5" customHeight="1">
      <c r="A114" s="41"/>
      <c r="B114" s="42"/>
      <c r="C114" s="215" t="s">
        <v>295</v>
      </c>
      <c r="D114" s="215" t="s">
        <v>157</v>
      </c>
      <c r="E114" s="216" t="s">
        <v>1718</v>
      </c>
      <c r="F114" s="217" t="s">
        <v>1719</v>
      </c>
      <c r="G114" s="218" t="s">
        <v>191</v>
      </c>
      <c r="H114" s="219">
        <v>4</v>
      </c>
      <c r="I114" s="220"/>
      <c r="J114" s="221">
        <f>ROUND(I114*H114,2)</f>
        <v>0</v>
      </c>
      <c r="K114" s="217" t="s">
        <v>19</v>
      </c>
      <c r="L114" s="47"/>
      <c r="M114" s="222" t="s">
        <v>19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288</v>
      </c>
      <c r="AT114" s="226" t="s">
        <v>157</v>
      </c>
      <c r="AU114" s="226" t="s">
        <v>81</v>
      </c>
      <c r="AY114" s="20" t="s">
        <v>154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288</v>
      </c>
      <c r="BM114" s="226" t="s">
        <v>1720</v>
      </c>
    </row>
    <row r="115" s="2" customFormat="1" ht="16.5" customHeight="1">
      <c r="A115" s="41"/>
      <c r="B115" s="42"/>
      <c r="C115" s="215" t="s">
        <v>300</v>
      </c>
      <c r="D115" s="215" t="s">
        <v>157</v>
      </c>
      <c r="E115" s="216" t="s">
        <v>1721</v>
      </c>
      <c r="F115" s="217" t="s">
        <v>1722</v>
      </c>
      <c r="G115" s="218" t="s">
        <v>191</v>
      </c>
      <c r="H115" s="219">
        <v>2</v>
      </c>
      <c r="I115" s="220"/>
      <c r="J115" s="221">
        <f>ROUND(I115*H115,2)</f>
        <v>0</v>
      </c>
      <c r="K115" s="217" t="s">
        <v>19</v>
      </c>
      <c r="L115" s="47"/>
      <c r="M115" s="222" t="s">
        <v>19</v>
      </c>
      <c r="N115" s="223" t="s">
        <v>43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288</v>
      </c>
      <c r="AT115" s="226" t="s">
        <v>157</v>
      </c>
      <c r="AU115" s="226" t="s">
        <v>81</v>
      </c>
      <c r="AY115" s="20" t="s">
        <v>154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79</v>
      </c>
      <c r="BK115" s="227">
        <f>ROUND(I115*H115,2)</f>
        <v>0</v>
      </c>
      <c r="BL115" s="20" t="s">
        <v>288</v>
      </c>
      <c r="BM115" s="226" t="s">
        <v>1723</v>
      </c>
    </row>
    <row r="116" s="2" customFormat="1" ht="16.5" customHeight="1">
      <c r="A116" s="41"/>
      <c r="B116" s="42"/>
      <c r="C116" s="215" t="s">
        <v>307</v>
      </c>
      <c r="D116" s="215" t="s">
        <v>157</v>
      </c>
      <c r="E116" s="216" t="s">
        <v>1724</v>
      </c>
      <c r="F116" s="217" t="s">
        <v>1725</v>
      </c>
      <c r="G116" s="218" t="s">
        <v>191</v>
      </c>
      <c r="H116" s="219">
        <v>1</v>
      </c>
      <c r="I116" s="220"/>
      <c r="J116" s="221">
        <f>ROUND(I116*H116,2)</f>
        <v>0</v>
      </c>
      <c r="K116" s="217" t="s">
        <v>19</v>
      </c>
      <c r="L116" s="47"/>
      <c r="M116" s="222" t="s">
        <v>19</v>
      </c>
      <c r="N116" s="223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288</v>
      </c>
      <c r="AT116" s="226" t="s">
        <v>157</v>
      </c>
      <c r="AU116" s="226" t="s">
        <v>81</v>
      </c>
      <c r="AY116" s="20" t="s">
        <v>154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288</v>
      </c>
      <c r="BM116" s="226" t="s">
        <v>1726</v>
      </c>
    </row>
    <row r="117" s="2" customFormat="1" ht="16.5" customHeight="1">
      <c r="A117" s="41"/>
      <c r="B117" s="42"/>
      <c r="C117" s="215" t="s">
        <v>323</v>
      </c>
      <c r="D117" s="215" t="s">
        <v>157</v>
      </c>
      <c r="E117" s="216" t="s">
        <v>1727</v>
      </c>
      <c r="F117" s="217" t="s">
        <v>1728</v>
      </c>
      <c r="G117" s="218" t="s">
        <v>955</v>
      </c>
      <c r="H117" s="219">
        <v>1</v>
      </c>
      <c r="I117" s="220"/>
      <c r="J117" s="221">
        <f>ROUND(I117*H117,2)</f>
        <v>0</v>
      </c>
      <c r="K117" s="217" t="s">
        <v>19</v>
      </c>
      <c r="L117" s="47"/>
      <c r="M117" s="222" t="s">
        <v>19</v>
      </c>
      <c r="N117" s="223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288</v>
      </c>
      <c r="AT117" s="226" t="s">
        <v>157</v>
      </c>
      <c r="AU117" s="226" t="s">
        <v>81</v>
      </c>
      <c r="AY117" s="20" t="s">
        <v>154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288</v>
      </c>
      <c r="BM117" s="226" t="s">
        <v>1729</v>
      </c>
    </row>
    <row r="118" s="2" customFormat="1" ht="16.5" customHeight="1">
      <c r="A118" s="41"/>
      <c r="B118" s="42"/>
      <c r="C118" s="215" t="s">
        <v>7</v>
      </c>
      <c r="D118" s="215" t="s">
        <v>157</v>
      </c>
      <c r="E118" s="216" t="s">
        <v>1730</v>
      </c>
      <c r="F118" s="217" t="s">
        <v>1731</v>
      </c>
      <c r="G118" s="218" t="s">
        <v>955</v>
      </c>
      <c r="H118" s="219">
        <v>1</v>
      </c>
      <c r="I118" s="220"/>
      <c r="J118" s="221">
        <f>ROUND(I118*H118,2)</f>
        <v>0</v>
      </c>
      <c r="K118" s="217" t="s">
        <v>19</v>
      </c>
      <c r="L118" s="47"/>
      <c r="M118" s="222" t="s">
        <v>19</v>
      </c>
      <c r="N118" s="223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288</v>
      </c>
      <c r="AT118" s="226" t="s">
        <v>157</v>
      </c>
      <c r="AU118" s="226" t="s">
        <v>81</v>
      </c>
      <c r="AY118" s="20" t="s">
        <v>154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288</v>
      </c>
      <c r="BM118" s="226" t="s">
        <v>1732</v>
      </c>
    </row>
    <row r="119" s="2" customFormat="1" ht="16.5" customHeight="1">
      <c r="A119" s="41"/>
      <c r="B119" s="42"/>
      <c r="C119" s="215" t="s">
        <v>344</v>
      </c>
      <c r="D119" s="215" t="s">
        <v>157</v>
      </c>
      <c r="E119" s="216" t="s">
        <v>1733</v>
      </c>
      <c r="F119" s="217" t="s">
        <v>1734</v>
      </c>
      <c r="G119" s="218" t="s">
        <v>239</v>
      </c>
      <c r="H119" s="219">
        <v>6</v>
      </c>
      <c r="I119" s="220"/>
      <c r="J119" s="221">
        <f>ROUND(I119*H119,2)</f>
        <v>0</v>
      </c>
      <c r="K119" s="217" t="s">
        <v>19</v>
      </c>
      <c r="L119" s="47"/>
      <c r="M119" s="222" t="s">
        <v>19</v>
      </c>
      <c r="N119" s="223" t="s">
        <v>43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288</v>
      </c>
      <c r="AT119" s="226" t="s">
        <v>157</v>
      </c>
      <c r="AU119" s="226" t="s">
        <v>81</v>
      </c>
      <c r="AY119" s="20" t="s">
        <v>154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288</v>
      </c>
      <c r="BM119" s="226" t="s">
        <v>1735</v>
      </c>
    </row>
    <row r="120" s="2" customFormat="1" ht="16.5" customHeight="1">
      <c r="A120" s="41"/>
      <c r="B120" s="42"/>
      <c r="C120" s="215" t="s">
        <v>351</v>
      </c>
      <c r="D120" s="215" t="s">
        <v>157</v>
      </c>
      <c r="E120" s="216" t="s">
        <v>1736</v>
      </c>
      <c r="F120" s="217" t="s">
        <v>1737</v>
      </c>
      <c r="G120" s="218" t="s">
        <v>239</v>
      </c>
      <c r="H120" s="219">
        <v>6</v>
      </c>
      <c r="I120" s="220"/>
      <c r="J120" s="221">
        <f>ROUND(I120*H120,2)</f>
        <v>0</v>
      </c>
      <c r="K120" s="217" t="s">
        <v>19</v>
      </c>
      <c r="L120" s="47"/>
      <c r="M120" s="222" t="s">
        <v>19</v>
      </c>
      <c r="N120" s="223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288</v>
      </c>
      <c r="AT120" s="226" t="s">
        <v>157</v>
      </c>
      <c r="AU120" s="226" t="s">
        <v>81</v>
      </c>
      <c r="AY120" s="20" t="s">
        <v>154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288</v>
      </c>
      <c r="BM120" s="226" t="s">
        <v>1738</v>
      </c>
    </row>
    <row r="121" s="2" customFormat="1" ht="16.5" customHeight="1">
      <c r="A121" s="41"/>
      <c r="B121" s="42"/>
      <c r="C121" s="215" t="s">
        <v>400</v>
      </c>
      <c r="D121" s="215" t="s">
        <v>157</v>
      </c>
      <c r="E121" s="216" t="s">
        <v>1739</v>
      </c>
      <c r="F121" s="217" t="s">
        <v>1740</v>
      </c>
      <c r="G121" s="218" t="s">
        <v>239</v>
      </c>
      <c r="H121" s="219">
        <v>8</v>
      </c>
      <c r="I121" s="220"/>
      <c r="J121" s="221">
        <f>ROUND(I121*H121,2)</f>
        <v>0</v>
      </c>
      <c r="K121" s="217" t="s">
        <v>19</v>
      </c>
      <c r="L121" s="47"/>
      <c r="M121" s="222" t="s">
        <v>19</v>
      </c>
      <c r="N121" s="223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288</v>
      </c>
      <c r="AT121" s="226" t="s">
        <v>157</v>
      </c>
      <c r="AU121" s="226" t="s">
        <v>81</v>
      </c>
      <c r="AY121" s="20" t="s">
        <v>154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288</v>
      </c>
      <c r="BM121" s="226" t="s">
        <v>1741</v>
      </c>
    </row>
    <row r="122" s="2" customFormat="1" ht="16.5" customHeight="1">
      <c r="A122" s="41"/>
      <c r="B122" s="42"/>
      <c r="C122" s="215" t="s">
        <v>405</v>
      </c>
      <c r="D122" s="215" t="s">
        <v>157</v>
      </c>
      <c r="E122" s="216" t="s">
        <v>1742</v>
      </c>
      <c r="F122" s="217" t="s">
        <v>1743</v>
      </c>
      <c r="G122" s="218" t="s">
        <v>239</v>
      </c>
      <c r="H122" s="219">
        <v>6</v>
      </c>
      <c r="I122" s="220"/>
      <c r="J122" s="221">
        <f>ROUND(I122*H122,2)</f>
        <v>0</v>
      </c>
      <c r="K122" s="217" t="s">
        <v>19</v>
      </c>
      <c r="L122" s="47"/>
      <c r="M122" s="222" t="s">
        <v>19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288</v>
      </c>
      <c r="AT122" s="226" t="s">
        <v>157</v>
      </c>
      <c r="AU122" s="226" t="s">
        <v>81</v>
      </c>
      <c r="AY122" s="20" t="s">
        <v>154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288</v>
      </c>
      <c r="BM122" s="226" t="s">
        <v>1744</v>
      </c>
    </row>
    <row r="123" s="2" customFormat="1" ht="16.5" customHeight="1">
      <c r="A123" s="41"/>
      <c r="B123" s="42"/>
      <c r="C123" s="215" t="s">
        <v>410</v>
      </c>
      <c r="D123" s="215" t="s">
        <v>157</v>
      </c>
      <c r="E123" s="216" t="s">
        <v>1745</v>
      </c>
      <c r="F123" s="217" t="s">
        <v>1746</v>
      </c>
      <c r="G123" s="218" t="s">
        <v>239</v>
      </c>
      <c r="H123" s="219">
        <v>6</v>
      </c>
      <c r="I123" s="220"/>
      <c r="J123" s="221">
        <f>ROUND(I123*H123,2)</f>
        <v>0</v>
      </c>
      <c r="K123" s="217" t="s">
        <v>19</v>
      </c>
      <c r="L123" s="47"/>
      <c r="M123" s="222" t="s">
        <v>19</v>
      </c>
      <c r="N123" s="223" t="s">
        <v>43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288</v>
      </c>
      <c r="AT123" s="226" t="s">
        <v>157</v>
      </c>
      <c r="AU123" s="226" t="s">
        <v>81</v>
      </c>
      <c r="AY123" s="20" t="s">
        <v>154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288</v>
      </c>
      <c r="BM123" s="226" t="s">
        <v>1747</v>
      </c>
    </row>
    <row r="124" s="2" customFormat="1" ht="16.5" customHeight="1">
      <c r="A124" s="41"/>
      <c r="B124" s="42"/>
      <c r="C124" s="215" t="s">
        <v>417</v>
      </c>
      <c r="D124" s="215" t="s">
        <v>157</v>
      </c>
      <c r="E124" s="216" t="s">
        <v>1748</v>
      </c>
      <c r="F124" s="217" t="s">
        <v>1749</v>
      </c>
      <c r="G124" s="218" t="s">
        <v>239</v>
      </c>
      <c r="H124" s="219">
        <v>12</v>
      </c>
      <c r="I124" s="220"/>
      <c r="J124" s="221">
        <f>ROUND(I124*H124,2)</f>
        <v>0</v>
      </c>
      <c r="K124" s="217" t="s">
        <v>19</v>
      </c>
      <c r="L124" s="47"/>
      <c r="M124" s="222" t="s">
        <v>19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288</v>
      </c>
      <c r="AT124" s="226" t="s">
        <v>157</v>
      </c>
      <c r="AU124" s="226" t="s">
        <v>81</v>
      </c>
      <c r="AY124" s="20" t="s">
        <v>154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288</v>
      </c>
      <c r="BM124" s="226" t="s">
        <v>1750</v>
      </c>
    </row>
    <row r="125" s="2" customFormat="1" ht="16.5" customHeight="1">
      <c r="A125" s="41"/>
      <c r="B125" s="42"/>
      <c r="C125" s="215" t="s">
        <v>425</v>
      </c>
      <c r="D125" s="215" t="s">
        <v>157</v>
      </c>
      <c r="E125" s="216" t="s">
        <v>1751</v>
      </c>
      <c r="F125" s="217" t="s">
        <v>1752</v>
      </c>
      <c r="G125" s="218" t="s">
        <v>239</v>
      </c>
      <c r="H125" s="219">
        <v>2</v>
      </c>
      <c r="I125" s="220"/>
      <c r="J125" s="221">
        <f>ROUND(I125*H125,2)</f>
        <v>0</v>
      </c>
      <c r="K125" s="217" t="s">
        <v>19</v>
      </c>
      <c r="L125" s="47"/>
      <c r="M125" s="222" t="s">
        <v>19</v>
      </c>
      <c r="N125" s="223" t="s">
        <v>43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288</v>
      </c>
      <c r="AT125" s="226" t="s">
        <v>157</v>
      </c>
      <c r="AU125" s="226" t="s">
        <v>81</v>
      </c>
      <c r="AY125" s="20" t="s">
        <v>154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288</v>
      </c>
      <c r="BM125" s="226" t="s">
        <v>1753</v>
      </c>
    </row>
    <row r="126" s="2" customFormat="1" ht="16.5" customHeight="1">
      <c r="A126" s="41"/>
      <c r="B126" s="42"/>
      <c r="C126" s="215" t="s">
        <v>431</v>
      </c>
      <c r="D126" s="215" t="s">
        <v>157</v>
      </c>
      <c r="E126" s="216" t="s">
        <v>1754</v>
      </c>
      <c r="F126" s="217" t="s">
        <v>1755</v>
      </c>
      <c r="G126" s="218" t="s">
        <v>239</v>
      </c>
      <c r="H126" s="219">
        <v>4</v>
      </c>
      <c r="I126" s="220"/>
      <c r="J126" s="221">
        <f>ROUND(I126*H126,2)</f>
        <v>0</v>
      </c>
      <c r="K126" s="217" t="s">
        <v>19</v>
      </c>
      <c r="L126" s="47"/>
      <c r="M126" s="222" t="s">
        <v>19</v>
      </c>
      <c r="N126" s="223" t="s">
        <v>43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288</v>
      </c>
      <c r="AT126" s="226" t="s">
        <v>157</v>
      </c>
      <c r="AU126" s="226" t="s">
        <v>81</v>
      </c>
      <c r="AY126" s="20" t="s">
        <v>154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288</v>
      </c>
      <c r="BM126" s="226" t="s">
        <v>1756</v>
      </c>
    </row>
    <row r="127" s="2" customFormat="1" ht="16.5" customHeight="1">
      <c r="A127" s="41"/>
      <c r="B127" s="42"/>
      <c r="C127" s="215" t="s">
        <v>438</v>
      </c>
      <c r="D127" s="215" t="s">
        <v>157</v>
      </c>
      <c r="E127" s="216" t="s">
        <v>1757</v>
      </c>
      <c r="F127" s="217" t="s">
        <v>1758</v>
      </c>
      <c r="G127" s="218" t="s">
        <v>239</v>
      </c>
      <c r="H127" s="219">
        <v>6</v>
      </c>
      <c r="I127" s="220"/>
      <c r="J127" s="221">
        <f>ROUND(I127*H127,2)</f>
        <v>0</v>
      </c>
      <c r="K127" s="217" t="s">
        <v>19</v>
      </c>
      <c r="L127" s="47"/>
      <c r="M127" s="222" t="s">
        <v>19</v>
      </c>
      <c r="N127" s="223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288</v>
      </c>
      <c r="AT127" s="226" t="s">
        <v>157</v>
      </c>
      <c r="AU127" s="226" t="s">
        <v>81</v>
      </c>
      <c r="AY127" s="20" t="s">
        <v>154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288</v>
      </c>
      <c r="BM127" s="226" t="s">
        <v>1759</v>
      </c>
    </row>
    <row r="128" s="2" customFormat="1" ht="16.5" customHeight="1">
      <c r="A128" s="41"/>
      <c r="B128" s="42"/>
      <c r="C128" s="215" t="s">
        <v>445</v>
      </c>
      <c r="D128" s="215" t="s">
        <v>157</v>
      </c>
      <c r="E128" s="216" t="s">
        <v>1760</v>
      </c>
      <c r="F128" s="217" t="s">
        <v>1761</v>
      </c>
      <c r="G128" s="218" t="s">
        <v>239</v>
      </c>
      <c r="H128" s="219">
        <v>6</v>
      </c>
      <c r="I128" s="220"/>
      <c r="J128" s="221">
        <f>ROUND(I128*H128,2)</f>
        <v>0</v>
      </c>
      <c r="K128" s="217" t="s">
        <v>19</v>
      </c>
      <c r="L128" s="47"/>
      <c r="M128" s="222" t="s">
        <v>19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288</v>
      </c>
      <c r="AT128" s="226" t="s">
        <v>157</v>
      </c>
      <c r="AU128" s="226" t="s">
        <v>81</v>
      </c>
      <c r="AY128" s="20" t="s">
        <v>154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288</v>
      </c>
      <c r="BM128" s="226" t="s">
        <v>1762</v>
      </c>
    </row>
    <row r="129" s="2" customFormat="1" ht="16.5" customHeight="1">
      <c r="A129" s="41"/>
      <c r="B129" s="42"/>
      <c r="C129" s="215" t="s">
        <v>451</v>
      </c>
      <c r="D129" s="215" t="s">
        <v>157</v>
      </c>
      <c r="E129" s="216" t="s">
        <v>1763</v>
      </c>
      <c r="F129" s="217" t="s">
        <v>1764</v>
      </c>
      <c r="G129" s="218" t="s">
        <v>239</v>
      </c>
      <c r="H129" s="219">
        <v>10</v>
      </c>
      <c r="I129" s="220"/>
      <c r="J129" s="221">
        <f>ROUND(I129*H129,2)</f>
        <v>0</v>
      </c>
      <c r="K129" s="217" t="s">
        <v>19</v>
      </c>
      <c r="L129" s="47"/>
      <c r="M129" s="222" t="s">
        <v>19</v>
      </c>
      <c r="N129" s="223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288</v>
      </c>
      <c r="AT129" s="226" t="s">
        <v>157</v>
      </c>
      <c r="AU129" s="226" t="s">
        <v>81</v>
      </c>
      <c r="AY129" s="20" t="s">
        <v>154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288</v>
      </c>
      <c r="BM129" s="226" t="s">
        <v>1765</v>
      </c>
    </row>
    <row r="130" s="2" customFormat="1" ht="16.5" customHeight="1">
      <c r="A130" s="41"/>
      <c r="B130" s="42"/>
      <c r="C130" s="215" t="s">
        <v>456</v>
      </c>
      <c r="D130" s="215" t="s">
        <v>157</v>
      </c>
      <c r="E130" s="216" t="s">
        <v>1766</v>
      </c>
      <c r="F130" s="217" t="s">
        <v>1767</v>
      </c>
      <c r="G130" s="218" t="s">
        <v>239</v>
      </c>
      <c r="H130" s="219">
        <v>16</v>
      </c>
      <c r="I130" s="220"/>
      <c r="J130" s="221">
        <f>ROUND(I130*H130,2)</f>
        <v>0</v>
      </c>
      <c r="K130" s="217" t="s">
        <v>19</v>
      </c>
      <c r="L130" s="47"/>
      <c r="M130" s="222" t="s">
        <v>19</v>
      </c>
      <c r="N130" s="223" t="s">
        <v>43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288</v>
      </c>
      <c r="AT130" s="226" t="s">
        <v>157</v>
      </c>
      <c r="AU130" s="226" t="s">
        <v>81</v>
      </c>
      <c r="AY130" s="20" t="s">
        <v>154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79</v>
      </c>
      <c r="BK130" s="227">
        <f>ROUND(I130*H130,2)</f>
        <v>0</v>
      </c>
      <c r="BL130" s="20" t="s">
        <v>288</v>
      </c>
      <c r="BM130" s="226" t="s">
        <v>1768</v>
      </c>
    </row>
    <row r="131" s="2" customFormat="1" ht="16.5" customHeight="1">
      <c r="A131" s="41"/>
      <c r="B131" s="42"/>
      <c r="C131" s="215" t="s">
        <v>461</v>
      </c>
      <c r="D131" s="215" t="s">
        <v>157</v>
      </c>
      <c r="E131" s="216" t="s">
        <v>1769</v>
      </c>
      <c r="F131" s="217" t="s">
        <v>1770</v>
      </c>
      <c r="G131" s="218" t="s">
        <v>191</v>
      </c>
      <c r="H131" s="219">
        <v>2</v>
      </c>
      <c r="I131" s="220"/>
      <c r="J131" s="221">
        <f>ROUND(I131*H131,2)</f>
        <v>0</v>
      </c>
      <c r="K131" s="217" t="s">
        <v>19</v>
      </c>
      <c r="L131" s="47"/>
      <c r="M131" s="222" t="s">
        <v>19</v>
      </c>
      <c r="N131" s="223" t="s">
        <v>43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288</v>
      </c>
      <c r="AT131" s="226" t="s">
        <v>157</v>
      </c>
      <c r="AU131" s="226" t="s">
        <v>81</v>
      </c>
      <c r="AY131" s="20" t="s">
        <v>154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79</v>
      </c>
      <c r="BK131" s="227">
        <f>ROUND(I131*H131,2)</f>
        <v>0</v>
      </c>
      <c r="BL131" s="20" t="s">
        <v>288</v>
      </c>
      <c r="BM131" s="226" t="s">
        <v>1771</v>
      </c>
    </row>
    <row r="132" s="2" customFormat="1" ht="16.5" customHeight="1">
      <c r="A132" s="41"/>
      <c r="B132" s="42"/>
      <c r="C132" s="215" t="s">
        <v>466</v>
      </c>
      <c r="D132" s="215" t="s">
        <v>157</v>
      </c>
      <c r="E132" s="216" t="s">
        <v>1772</v>
      </c>
      <c r="F132" s="217" t="s">
        <v>1773</v>
      </c>
      <c r="G132" s="218" t="s">
        <v>239</v>
      </c>
      <c r="H132" s="219">
        <v>106</v>
      </c>
      <c r="I132" s="220"/>
      <c r="J132" s="221">
        <f>ROUND(I132*H132,2)</f>
        <v>0</v>
      </c>
      <c r="K132" s="217" t="s">
        <v>19</v>
      </c>
      <c r="L132" s="47"/>
      <c r="M132" s="222" t="s">
        <v>19</v>
      </c>
      <c r="N132" s="223" t="s">
        <v>43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288</v>
      </c>
      <c r="AT132" s="226" t="s">
        <v>157</v>
      </c>
      <c r="AU132" s="226" t="s">
        <v>81</v>
      </c>
      <c r="AY132" s="20" t="s">
        <v>154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288</v>
      </c>
      <c r="BM132" s="226" t="s">
        <v>1774</v>
      </c>
    </row>
    <row r="133" s="14" customFormat="1">
      <c r="A133" s="14"/>
      <c r="B133" s="244"/>
      <c r="C133" s="245"/>
      <c r="D133" s="235" t="s">
        <v>166</v>
      </c>
      <c r="E133" s="246" t="s">
        <v>19</v>
      </c>
      <c r="F133" s="247" t="s">
        <v>1775</v>
      </c>
      <c r="G133" s="245"/>
      <c r="H133" s="248">
        <v>106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166</v>
      </c>
      <c r="AU133" s="254" t="s">
        <v>81</v>
      </c>
      <c r="AV133" s="14" t="s">
        <v>81</v>
      </c>
      <c r="AW133" s="14" t="s">
        <v>33</v>
      </c>
      <c r="AX133" s="14" t="s">
        <v>72</v>
      </c>
      <c r="AY133" s="254" t="s">
        <v>154</v>
      </c>
    </row>
    <row r="134" s="15" customFormat="1">
      <c r="A134" s="15"/>
      <c r="B134" s="255"/>
      <c r="C134" s="256"/>
      <c r="D134" s="235" t="s">
        <v>166</v>
      </c>
      <c r="E134" s="257" t="s">
        <v>19</v>
      </c>
      <c r="F134" s="258" t="s">
        <v>181</v>
      </c>
      <c r="G134" s="256"/>
      <c r="H134" s="259">
        <v>106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5" t="s">
        <v>166</v>
      </c>
      <c r="AU134" s="265" t="s">
        <v>81</v>
      </c>
      <c r="AV134" s="15" t="s">
        <v>162</v>
      </c>
      <c r="AW134" s="15" t="s">
        <v>33</v>
      </c>
      <c r="AX134" s="15" t="s">
        <v>79</v>
      </c>
      <c r="AY134" s="265" t="s">
        <v>154</v>
      </c>
    </row>
    <row r="135" s="2" customFormat="1" ht="16.5" customHeight="1">
      <c r="A135" s="41"/>
      <c r="B135" s="42"/>
      <c r="C135" s="215" t="s">
        <v>471</v>
      </c>
      <c r="D135" s="215" t="s">
        <v>157</v>
      </c>
      <c r="E135" s="216" t="s">
        <v>1776</v>
      </c>
      <c r="F135" s="217" t="s">
        <v>1777</v>
      </c>
      <c r="G135" s="218" t="s">
        <v>209</v>
      </c>
      <c r="H135" s="219">
        <v>0.5</v>
      </c>
      <c r="I135" s="220"/>
      <c r="J135" s="221">
        <f>ROUND(I135*H135,2)</f>
        <v>0</v>
      </c>
      <c r="K135" s="217" t="s">
        <v>19</v>
      </c>
      <c r="L135" s="47"/>
      <c r="M135" s="222" t="s">
        <v>19</v>
      </c>
      <c r="N135" s="223" t="s">
        <v>43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288</v>
      </c>
      <c r="AT135" s="226" t="s">
        <v>157</v>
      </c>
      <c r="AU135" s="226" t="s">
        <v>81</v>
      </c>
      <c r="AY135" s="20" t="s">
        <v>154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79</v>
      </c>
      <c r="BK135" s="227">
        <f>ROUND(I135*H135,2)</f>
        <v>0</v>
      </c>
      <c r="BL135" s="20" t="s">
        <v>288</v>
      </c>
      <c r="BM135" s="226" t="s">
        <v>1778</v>
      </c>
    </row>
    <row r="136" s="12" customFormat="1" ht="22.8" customHeight="1">
      <c r="A136" s="12"/>
      <c r="B136" s="199"/>
      <c r="C136" s="200"/>
      <c r="D136" s="201" t="s">
        <v>71</v>
      </c>
      <c r="E136" s="213" t="s">
        <v>1779</v>
      </c>
      <c r="F136" s="213" t="s">
        <v>1780</v>
      </c>
      <c r="G136" s="200"/>
      <c r="H136" s="200"/>
      <c r="I136" s="203"/>
      <c r="J136" s="214">
        <f>BK136</f>
        <v>0</v>
      </c>
      <c r="K136" s="200"/>
      <c r="L136" s="205"/>
      <c r="M136" s="206"/>
      <c r="N136" s="207"/>
      <c r="O136" s="207"/>
      <c r="P136" s="208">
        <f>SUM(P137:P160)</f>
        <v>0</v>
      </c>
      <c r="Q136" s="207"/>
      <c r="R136" s="208">
        <f>SUM(R137:R160)</f>
        <v>0</v>
      </c>
      <c r="S136" s="207"/>
      <c r="T136" s="209">
        <f>SUM(T137:T160)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0" t="s">
        <v>81</v>
      </c>
      <c r="AT136" s="211" t="s">
        <v>71</v>
      </c>
      <c r="AU136" s="211" t="s">
        <v>79</v>
      </c>
      <c r="AY136" s="210" t="s">
        <v>154</v>
      </c>
      <c r="BK136" s="212">
        <f>SUM(BK137:BK160)</f>
        <v>0</v>
      </c>
    </row>
    <row r="137" s="2" customFormat="1" ht="16.5" customHeight="1">
      <c r="A137" s="41"/>
      <c r="B137" s="42"/>
      <c r="C137" s="215" t="s">
        <v>477</v>
      </c>
      <c r="D137" s="215" t="s">
        <v>157</v>
      </c>
      <c r="E137" s="216" t="s">
        <v>1781</v>
      </c>
      <c r="F137" s="217" t="s">
        <v>1782</v>
      </c>
      <c r="G137" s="218" t="s">
        <v>955</v>
      </c>
      <c r="H137" s="219">
        <v>1</v>
      </c>
      <c r="I137" s="220"/>
      <c r="J137" s="221">
        <f>ROUND(I137*H137,2)</f>
        <v>0</v>
      </c>
      <c r="K137" s="217" t="s">
        <v>19</v>
      </c>
      <c r="L137" s="47"/>
      <c r="M137" s="222" t="s">
        <v>19</v>
      </c>
      <c r="N137" s="223" t="s">
        <v>43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288</v>
      </c>
      <c r="AT137" s="226" t="s">
        <v>157</v>
      </c>
      <c r="AU137" s="226" t="s">
        <v>81</v>
      </c>
      <c r="AY137" s="20" t="s">
        <v>154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79</v>
      </c>
      <c r="BK137" s="227">
        <f>ROUND(I137*H137,2)</f>
        <v>0</v>
      </c>
      <c r="BL137" s="20" t="s">
        <v>288</v>
      </c>
      <c r="BM137" s="226" t="s">
        <v>1783</v>
      </c>
    </row>
    <row r="138" s="2" customFormat="1" ht="16.5" customHeight="1">
      <c r="A138" s="41"/>
      <c r="B138" s="42"/>
      <c r="C138" s="215" t="s">
        <v>483</v>
      </c>
      <c r="D138" s="215" t="s">
        <v>157</v>
      </c>
      <c r="E138" s="216" t="s">
        <v>1784</v>
      </c>
      <c r="F138" s="217" t="s">
        <v>1785</v>
      </c>
      <c r="G138" s="218" t="s">
        <v>955</v>
      </c>
      <c r="H138" s="219">
        <v>3</v>
      </c>
      <c r="I138" s="220"/>
      <c r="J138" s="221">
        <f>ROUND(I138*H138,2)</f>
        <v>0</v>
      </c>
      <c r="K138" s="217" t="s">
        <v>19</v>
      </c>
      <c r="L138" s="47"/>
      <c r="M138" s="222" t="s">
        <v>19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288</v>
      </c>
      <c r="AT138" s="226" t="s">
        <v>157</v>
      </c>
      <c r="AU138" s="226" t="s">
        <v>81</v>
      </c>
      <c r="AY138" s="20" t="s">
        <v>154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288</v>
      </c>
      <c r="BM138" s="226" t="s">
        <v>1786</v>
      </c>
    </row>
    <row r="139" s="2" customFormat="1" ht="16.5" customHeight="1">
      <c r="A139" s="41"/>
      <c r="B139" s="42"/>
      <c r="C139" s="215" t="s">
        <v>507</v>
      </c>
      <c r="D139" s="215" t="s">
        <v>157</v>
      </c>
      <c r="E139" s="216" t="s">
        <v>1787</v>
      </c>
      <c r="F139" s="217" t="s">
        <v>1788</v>
      </c>
      <c r="G139" s="218" t="s">
        <v>955</v>
      </c>
      <c r="H139" s="219">
        <v>1</v>
      </c>
      <c r="I139" s="220"/>
      <c r="J139" s="221">
        <f>ROUND(I139*H139,2)</f>
        <v>0</v>
      </c>
      <c r="K139" s="217" t="s">
        <v>19</v>
      </c>
      <c r="L139" s="47"/>
      <c r="M139" s="222" t="s">
        <v>19</v>
      </c>
      <c r="N139" s="223" t="s">
        <v>43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288</v>
      </c>
      <c r="AT139" s="226" t="s">
        <v>157</v>
      </c>
      <c r="AU139" s="226" t="s">
        <v>81</v>
      </c>
      <c r="AY139" s="20" t="s">
        <v>154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288</v>
      </c>
      <c r="BM139" s="226" t="s">
        <v>1789</v>
      </c>
    </row>
    <row r="140" s="2" customFormat="1" ht="16.5" customHeight="1">
      <c r="A140" s="41"/>
      <c r="B140" s="42"/>
      <c r="C140" s="215" t="s">
        <v>520</v>
      </c>
      <c r="D140" s="215" t="s">
        <v>157</v>
      </c>
      <c r="E140" s="216" t="s">
        <v>1790</v>
      </c>
      <c r="F140" s="217" t="s">
        <v>1791</v>
      </c>
      <c r="G140" s="218" t="s">
        <v>239</v>
      </c>
      <c r="H140" s="219">
        <v>12</v>
      </c>
      <c r="I140" s="220"/>
      <c r="J140" s="221">
        <f>ROUND(I140*H140,2)</f>
        <v>0</v>
      </c>
      <c r="K140" s="217" t="s">
        <v>19</v>
      </c>
      <c r="L140" s="47"/>
      <c r="M140" s="222" t="s">
        <v>19</v>
      </c>
      <c r="N140" s="223" t="s">
        <v>43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288</v>
      </c>
      <c r="AT140" s="226" t="s">
        <v>157</v>
      </c>
      <c r="AU140" s="226" t="s">
        <v>81</v>
      </c>
      <c r="AY140" s="20" t="s">
        <v>154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79</v>
      </c>
      <c r="BK140" s="227">
        <f>ROUND(I140*H140,2)</f>
        <v>0</v>
      </c>
      <c r="BL140" s="20" t="s">
        <v>288</v>
      </c>
      <c r="BM140" s="226" t="s">
        <v>1792</v>
      </c>
    </row>
    <row r="141" s="2" customFormat="1" ht="16.5" customHeight="1">
      <c r="A141" s="41"/>
      <c r="B141" s="42"/>
      <c r="C141" s="215" t="s">
        <v>524</v>
      </c>
      <c r="D141" s="215" t="s">
        <v>157</v>
      </c>
      <c r="E141" s="216" t="s">
        <v>1793</v>
      </c>
      <c r="F141" s="217" t="s">
        <v>1794</v>
      </c>
      <c r="G141" s="218" t="s">
        <v>239</v>
      </c>
      <c r="H141" s="219">
        <v>16</v>
      </c>
      <c r="I141" s="220"/>
      <c r="J141" s="221">
        <f>ROUND(I141*H141,2)</f>
        <v>0</v>
      </c>
      <c r="K141" s="217" t="s">
        <v>19</v>
      </c>
      <c r="L141" s="47"/>
      <c r="M141" s="222" t="s">
        <v>19</v>
      </c>
      <c r="N141" s="223" t="s">
        <v>43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288</v>
      </c>
      <c r="AT141" s="226" t="s">
        <v>157</v>
      </c>
      <c r="AU141" s="226" t="s">
        <v>81</v>
      </c>
      <c r="AY141" s="20" t="s">
        <v>154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288</v>
      </c>
      <c r="BM141" s="226" t="s">
        <v>1795</v>
      </c>
    </row>
    <row r="142" s="2" customFormat="1" ht="16.5" customHeight="1">
      <c r="A142" s="41"/>
      <c r="B142" s="42"/>
      <c r="C142" s="215" t="s">
        <v>528</v>
      </c>
      <c r="D142" s="215" t="s">
        <v>157</v>
      </c>
      <c r="E142" s="216" t="s">
        <v>1796</v>
      </c>
      <c r="F142" s="217" t="s">
        <v>1797</v>
      </c>
      <c r="G142" s="218" t="s">
        <v>239</v>
      </c>
      <c r="H142" s="219">
        <v>6</v>
      </c>
      <c r="I142" s="220"/>
      <c r="J142" s="221">
        <f>ROUND(I142*H142,2)</f>
        <v>0</v>
      </c>
      <c r="K142" s="217" t="s">
        <v>19</v>
      </c>
      <c r="L142" s="47"/>
      <c r="M142" s="222" t="s">
        <v>19</v>
      </c>
      <c r="N142" s="223" t="s">
        <v>43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288</v>
      </c>
      <c r="AT142" s="226" t="s">
        <v>157</v>
      </c>
      <c r="AU142" s="226" t="s">
        <v>81</v>
      </c>
      <c r="AY142" s="20" t="s">
        <v>154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288</v>
      </c>
      <c r="BM142" s="226" t="s">
        <v>1798</v>
      </c>
    </row>
    <row r="143" s="2" customFormat="1" ht="16.5" customHeight="1">
      <c r="A143" s="41"/>
      <c r="B143" s="42"/>
      <c r="C143" s="215" t="s">
        <v>532</v>
      </c>
      <c r="D143" s="215" t="s">
        <v>157</v>
      </c>
      <c r="E143" s="216" t="s">
        <v>1799</v>
      </c>
      <c r="F143" s="217" t="s">
        <v>1800</v>
      </c>
      <c r="G143" s="218" t="s">
        <v>239</v>
      </c>
      <c r="H143" s="219">
        <v>14</v>
      </c>
      <c r="I143" s="220"/>
      <c r="J143" s="221">
        <f>ROUND(I143*H143,2)</f>
        <v>0</v>
      </c>
      <c r="K143" s="217" t="s">
        <v>19</v>
      </c>
      <c r="L143" s="47"/>
      <c r="M143" s="222" t="s">
        <v>19</v>
      </c>
      <c r="N143" s="223" t="s">
        <v>43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288</v>
      </c>
      <c r="AT143" s="226" t="s">
        <v>157</v>
      </c>
      <c r="AU143" s="226" t="s">
        <v>81</v>
      </c>
      <c r="AY143" s="20" t="s">
        <v>154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79</v>
      </c>
      <c r="BK143" s="227">
        <f>ROUND(I143*H143,2)</f>
        <v>0</v>
      </c>
      <c r="BL143" s="20" t="s">
        <v>288</v>
      </c>
      <c r="BM143" s="226" t="s">
        <v>1801</v>
      </c>
    </row>
    <row r="144" s="2" customFormat="1" ht="16.5" customHeight="1">
      <c r="A144" s="41"/>
      <c r="B144" s="42"/>
      <c r="C144" s="215" t="s">
        <v>535</v>
      </c>
      <c r="D144" s="215" t="s">
        <v>157</v>
      </c>
      <c r="E144" s="216" t="s">
        <v>1802</v>
      </c>
      <c r="F144" s="217" t="s">
        <v>1803</v>
      </c>
      <c r="G144" s="218" t="s">
        <v>239</v>
      </c>
      <c r="H144" s="219">
        <v>14</v>
      </c>
      <c r="I144" s="220"/>
      <c r="J144" s="221">
        <f>ROUND(I144*H144,2)</f>
        <v>0</v>
      </c>
      <c r="K144" s="217" t="s">
        <v>19</v>
      </c>
      <c r="L144" s="47"/>
      <c r="M144" s="222" t="s">
        <v>19</v>
      </c>
      <c r="N144" s="223" t="s">
        <v>43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288</v>
      </c>
      <c r="AT144" s="226" t="s">
        <v>157</v>
      </c>
      <c r="AU144" s="226" t="s">
        <v>81</v>
      </c>
      <c r="AY144" s="20" t="s">
        <v>154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288</v>
      </c>
      <c r="BM144" s="226" t="s">
        <v>1804</v>
      </c>
    </row>
    <row r="145" s="2" customFormat="1" ht="16.5" customHeight="1">
      <c r="A145" s="41"/>
      <c r="B145" s="42"/>
      <c r="C145" s="215" t="s">
        <v>547</v>
      </c>
      <c r="D145" s="215" t="s">
        <v>157</v>
      </c>
      <c r="E145" s="216" t="s">
        <v>1805</v>
      </c>
      <c r="F145" s="217" t="s">
        <v>1806</v>
      </c>
      <c r="G145" s="218" t="s">
        <v>239</v>
      </c>
      <c r="H145" s="219">
        <v>12</v>
      </c>
      <c r="I145" s="220"/>
      <c r="J145" s="221">
        <f>ROUND(I145*H145,2)</f>
        <v>0</v>
      </c>
      <c r="K145" s="217" t="s">
        <v>19</v>
      </c>
      <c r="L145" s="47"/>
      <c r="M145" s="222" t="s">
        <v>19</v>
      </c>
      <c r="N145" s="223" t="s">
        <v>43</v>
      </c>
      <c r="O145" s="87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288</v>
      </c>
      <c r="AT145" s="226" t="s">
        <v>157</v>
      </c>
      <c r="AU145" s="226" t="s">
        <v>81</v>
      </c>
      <c r="AY145" s="20" t="s">
        <v>154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79</v>
      </c>
      <c r="BK145" s="227">
        <f>ROUND(I145*H145,2)</f>
        <v>0</v>
      </c>
      <c r="BL145" s="20" t="s">
        <v>288</v>
      </c>
      <c r="BM145" s="226" t="s">
        <v>1807</v>
      </c>
    </row>
    <row r="146" s="2" customFormat="1" ht="16.5" customHeight="1">
      <c r="A146" s="41"/>
      <c r="B146" s="42"/>
      <c r="C146" s="215" t="s">
        <v>554</v>
      </c>
      <c r="D146" s="215" t="s">
        <v>157</v>
      </c>
      <c r="E146" s="216" t="s">
        <v>1808</v>
      </c>
      <c r="F146" s="217" t="s">
        <v>1809</v>
      </c>
      <c r="G146" s="218" t="s">
        <v>239</v>
      </c>
      <c r="H146" s="219">
        <v>4</v>
      </c>
      <c r="I146" s="220"/>
      <c r="J146" s="221">
        <f>ROUND(I146*H146,2)</f>
        <v>0</v>
      </c>
      <c r="K146" s="217" t="s">
        <v>19</v>
      </c>
      <c r="L146" s="47"/>
      <c r="M146" s="222" t="s">
        <v>19</v>
      </c>
      <c r="N146" s="223" t="s">
        <v>43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288</v>
      </c>
      <c r="AT146" s="226" t="s">
        <v>157</v>
      </c>
      <c r="AU146" s="226" t="s">
        <v>81</v>
      </c>
      <c r="AY146" s="20" t="s">
        <v>154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288</v>
      </c>
      <c r="BM146" s="226" t="s">
        <v>1810</v>
      </c>
    </row>
    <row r="147" s="2" customFormat="1" ht="16.5" customHeight="1">
      <c r="A147" s="41"/>
      <c r="B147" s="42"/>
      <c r="C147" s="215" t="s">
        <v>563</v>
      </c>
      <c r="D147" s="215" t="s">
        <v>157</v>
      </c>
      <c r="E147" s="216" t="s">
        <v>1811</v>
      </c>
      <c r="F147" s="217" t="s">
        <v>1812</v>
      </c>
      <c r="G147" s="218" t="s">
        <v>239</v>
      </c>
      <c r="H147" s="219">
        <v>4</v>
      </c>
      <c r="I147" s="220"/>
      <c r="J147" s="221">
        <f>ROUND(I147*H147,2)</f>
        <v>0</v>
      </c>
      <c r="K147" s="217" t="s">
        <v>19</v>
      </c>
      <c r="L147" s="47"/>
      <c r="M147" s="222" t="s">
        <v>19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288</v>
      </c>
      <c r="AT147" s="226" t="s">
        <v>157</v>
      </c>
      <c r="AU147" s="226" t="s">
        <v>81</v>
      </c>
      <c r="AY147" s="20" t="s">
        <v>154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288</v>
      </c>
      <c r="BM147" s="226" t="s">
        <v>1813</v>
      </c>
    </row>
    <row r="148" s="2" customFormat="1" ht="16.5" customHeight="1">
      <c r="A148" s="41"/>
      <c r="B148" s="42"/>
      <c r="C148" s="215" t="s">
        <v>568</v>
      </c>
      <c r="D148" s="215" t="s">
        <v>157</v>
      </c>
      <c r="E148" s="216" t="s">
        <v>1814</v>
      </c>
      <c r="F148" s="217" t="s">
        <v>1815</v>
      </c>
      <c r="G148" s="218" t="s">
        <v>239</v>
      </c>
      <c r="H148" s="219">
        <v>18</v>
      </c>
      <c r="I148" s="220"/>
      <c r="J148" s="221">
        <f>ROUND(I148*H148,2)</f>
        <v>0</v>
      </c>
      <c r="K148" s="217" t="s">
        <v>19</v>
      </c>
      <c r="L148" s="47"/>
      <c r="M148" s="222" t="s">
        <v>19</v>
      </c>
      <c r="N148" s="223" t="s">
        <v>43</v>
      </c>
      <c r="O148" s="87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288</v>
      </c>
      <c r="AT148" s="226" t="s">
        <v>157</v>
      </c>
      <c r="AU148" s="226" t="s">
        <v>81</v>
      </c>
      <c r="AY148" s="20" t="s">
        <v>154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0" t="s">
        <v>79</v>
      </c>
      <c r="BK148" s="227">
        <f>ROUND(I148*H148,2)</f>
        <v>0</v>
      </c>
      <c r="BL148" s="20" t="s">
        <v>288</v>
      </c>
      <c r="BM148" s="226" t="s">
        <v>1816</v>
      </c>
    </row>
    <row r="149" s="2" customFormat="1" ht="16.5" customHeight="1">
      <c r="A149" s="41"/>
      <c r="B149" s="42"/>
      <c r="C149" s="215" t="s">
        <v>573</v>
      </c>
      <c r="D149" s="215" t="s">
        <v>157</v>
      </c>
      <c r="E149" s="216" t="s">
        <v>1817</v>
      </c>
      <c r="F149" s="217" t="s">
        <v>1818</v>
      </c>
      <c r="G149" s="218" t="s">
        <v>239</v>
      </c>
      <c r="H149" s="219">
        <v>30</v>
      </c>
      <c r="I149" s="220"/>
      <c r="J149" s="221">
        <f>ROUND(I149*H149,2)</f>
        <v>0</v>
      </c>
      <c r="K149" s="217" t="s">
        <v>19</v>
      </c>
      <c r="L149" s="47"/>
      <c r="M149" s="222" t="s">
        <v>19</v>
      </c>
      <c r="N149" s="223" t="s">
        <v>43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288</v>
      </c>
      <c r="AT149" s="226" t="s">
        <v>157</v>
      </c>
      <c r="AU149" s="226" t="s">
        <v>81</v>
      </c>
      <c r="AY149" s="20" t="s">
        <v>154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288</v>
      </c>
      <c r="BM149" s="226" t="s">
        <v>1819</v>
      </c>
    </row>
    <row r="150" s="2" customFormat="1" ht="16.5" customHeight="1">
      <c r="A150" s="41"/>
      <c r="B150" s="42"/>
      <c r="C150" s="215" t="s">
        <v>577</v>
      </c>
      <c r="D150" s="215" t="s">
        <v>157</v>
      </c>
      <c r="E150" s="216" t="s">
        <v>1820</v>
      </c>
      <c r="F150" s="217" t="s">
        <v>1821</v>
      </c>
      <c r="G150" s="218" t="s">
        <v>239</v>
      </c>
      <c r="H150" s="219">
        <v>14</v>
      </c>
      <c r="I150" s="220"/>
      <c r="J150" s="221">
        <f>ROUND(I150*H150,2)</f>
        <v>0</v>
      </c>
      <c r="K150" s="217" t="s">
        <v>19</v>
      </c>
      <c r="L150" s="47"/>
      <c r="M150" s="222" t="s">
        <v>19</v>
      </c>
      <c r="N150" s="223" t="s">
        <v>43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288</v>
      </c>
      <c r="AT150" s="226" t="s">
        <v>157</v>
      </c>
      <c r="AU150" s="226" t="s">
        <v>81</v>
      </c>
      <c r="AY150" s="20" t="s">
        <v>154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79</v>
      </c>
      <c r="BK150" s="227">
        <f>ROUND(I150*H150,2)</f>
        <v>0</v>
      </c>
      <c r="BL150" s="20" t="s">
        <v>288</v>
      </c>
      <c r="BM150" s="226" t="s">
        <v>1822</v>
      </c>
    </row>
    <row r="151" s="2" customFormat="1" ht="16.5" customHeight="1">
      <c r="A151" s="41"/>
      <c r="B151" s="42"/>
      <c r="C151" s="215" t="s">
        <v>582</v>
      </c>
      <c r="D151" s="215" t="s">
        <v>157</v>
      </c>
      <c r="E151" s="216" t="s">
        <v>1823</v>
      </c>
      <c r="F151" s="217" t="s">
        <v>1824</v>
      </c>
      <c r="G151" s="218" t="s">
        <v>239</v>
      </c>
      <c r="H151" s="219">
        <v>12</v>
      </c>
      <c r="I151" s="220"/>
      <c r="J151" s="221">
        <f>ROUND(I151*H151,2)</f>
        <v>0</v>
      </c>
      <c r="K151" s="217" t="s">
        <v>19</v>
      </c>
      <c r="L151" s="47"/>
      <c r="M151" s="222" t="s">
        <v>19</v>
      </c>
      <c r="N151" s="223" t="s">
        <v>43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288</v>
      </c>
      <c r="AT151" s="226" t="s">
        <v>157</v>
      </c>
      <c r="AU151" s="226" t="s">
        <v>81</v>
      </c>
      <c r="AY151" s="20" t="s">
        <v>154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79</v>
      </c>
      <c r="BK151" s="227">
        <f>ROUND(I151*H151,2)</f>
        <v>0</v>
      </c>
      <c r="BL151" s="20" t="s">
        <v>288</v>
      </c>
      <c r="BM151" s="226" t="s">
        <v>1825</v>
      </c>
    </row>
    <row r="152" s="2" customFormat="1" ht="16.5" customHeight="1">
      <c r="A152" s="41"/>
      <c r="B152" s="42"/>
      <c r="C152" s="215" t="s">
        <v>586</v>
      </c>
      <c r="D152" s="215" t="s">
        <v>157</v>
      </c>
      <c r="E152" s="216" t="s">
        <v>1826</v>
      </c>
      <c r="F152" s="217" t="s">
        <v>1827</v>
      </c>
      <c r="G152" s="218" t="s">
        <v>239</v>
      </c>
      <c r="H152" s="219">
        <v>4</v>
      </c>
      <c r="I152" s="220"/>
      <c r="J152" s="221">
        <f>ROUND(I152*H152,2)</f>
        <v>0</v>
      </c>
      <c r="K152" s="217" t="s">
        <v>19</v>
      </c>
      <c r="L152" s="47"/>
      <c r="M152" s="222" t="s">
        <v>19</v>
      </c>
      <c r="N152" s="223" t="s">
        <v>43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288</v>
      </c>
      <c r="AT152" s="226" t="s">
        <v>157</v>
      </c>
      <c r="AU152" s="226" t="s">
        <v>81</v>
      </c>
      <c r="AY152" s="20" t="s">
        <v>154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288</v>
      </c>
      <c r="BM152" s="226" t="s">
        <v>1828</v>
      </c>
    </row>
    <row r="153" s="2" customFormat="1" ht="24.15" customHeight="1">
      <c r="A153" s="41"/>
      <c r="B153" s="42"/>
      <c r="C153" s="215" t="s">
        <v>590</v>
      </c>
      <c r="D153" s="215" t="s">
        <v>157</v>
      </c>
      <c r="E153" s="216" t="s">
        <v>1829</v>
      </c>
      <c r="F153" s="217" t="s">
        <v>1830</v>
      </c>
      <c r="G153" s="218" t="s">
        <v>239</v>
      </c>
      <c r="H153" s="219">
        <v>4</v>
      </c>
      <c r="I153" s="220"/>
      <c r="J153" s="221">
        <f>ROUND(I153*H153,2)</f>
        <v>0</v>
      </c>
      <c r="K153" s="217" t="s">
        <v>19</v>
      </c>
      <c r="L153" s="47"/>
      <c r="M153" s="222" t="s">
        <v>19</v>
      </c>
      <c r="N153" s="223" t="s">
        <v>43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288</v>
      </c>
      <c r="AT153" s="226" t="s">
        <v>157</v>
      </c>
      <c r="AU153" s="226" t="s">
        <v>81</v>
      </c>
      <c r="AY153" s="20" t="s">
        <v>154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79</v>
      </c>
      <c r="BK153" s="227">
        <f>ROUND(I153*H153,2)</f>
        <v>0</v>
      </c>
      <c r="BL153" s="20" t="s">
        <v>288</v>
      </c>
      <c r="BM153" s="226" t="s">
        <v>1831</v>
      </c>
    </row>
    <row r="154" s="2" customFormat="1" ht="16.5" customHeight="1">
      <c r="A154" s="41"/>
      <c r="B154" s="42"/>
      <c r="C154" s="215" t="s">
        <v>594</v>
      </c>
      <c r="D154" s="215" t="s">
        <v>157</v>
      </c>
      <c r="E154" s="216" t="s">
        <v>1832</v>
      </c>
      <c r="F154" s="217" t="s">
        <v>1833</v>
      </c>
      <c r="G154" s="218" t="s">
        <v>191</v>
      </c>
      <c r="H154" s="219">
        <v>2</v>
      </c>
      <c r="I154" s="220"/>
      <c r="J154" s="221">
        <f>ROUND(I154*H154,2)</f>
        <v>0</v>
      </c>
      <c r="K154" s="217" t="s">
        <v>19</v>
      </c>
      <c r="L154" s="47"/>
      <c r="M154" s="222" t="s">
        <v>19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288</v>
      </c>
      <c r="AT154" s="226" t="s">
        <v>157</v>
      </c>
      <c r="AU154" s="226" t="s">
        <v>81</v>
      </c>
      <c r="AY154" s="20" t="s">
        <v>154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288</v>
      </c>
      <c r="BM154" s="226" t="s">
        <v>1834</v>
      </c>
    </row>
    <row r="155" s="2" customFormat="1" ht="16.5" customHeight="1">
      <c r="A155" s="41"/>
      <c r="B155" s="42"/>
      <c r="C155" s="215" t="s">
        <v>598</v>
      </c>
      <c r="D155" s="215" t="s">
        <v>157</v>
      </c>
      <c r="E155" s="216" t="s">
        <v>1835</v>
      </c>
      <c r="F155" s="217" t="s">
        <v>1836</v>
      </c>
      <c r="G155" s="218" t="s">
        <v>191</v>
      </c>
      <c r="H155" s="219">
        <v>2</v>
      </c>
      <c r="I155" s="220"/>
      <c r="J155" s="221">
        <f>ROUND(I155*H155,2)</f>
        <v>0</v>
      </c>
      <c r="K155" s="217" t="s">
        <v>19</v>
      </c>
      <c r="L155" s="47"/>
      <c r="M155" s="222" t="s">
        <v>19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288</v>
      </c>
      <c r="AT155" s="226" t="s">
        <v>157</v>
      </c>
      <c r="AU155" s="226" t="s">
        <v>81</v>
      </c>
      <c r="AY155" s="20" t="s">
        <v>154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288</v>
      </c>
      <c r="BM155" s="226" t="s">
        <v>1837</v>
      </c>
    </row>
    <row r="156" s="2" customFormat="1" ht="16.5" customHeight="1">
      <c r="A156" s="41"/>
      <c r="B156" s="42"/>
      <c r="C156" s="215" t="s">
        <v>602</v>
      </c>
      <c r="D156" s="215" t="s">
        <v>157</v>
      </c>
      <c r="E156" s="216" t="s">
        <v>1838</v>
      </c>
      <c r="F156" s="217" t="s">
        <v>1839</v>
      </c>
      <c r="G156" s="218" t="s">
        <v>239</v>
      </c>
      <c r="H156" s="219">
        <v>82</v>
      </c>
      <c r="I156" s="220"/>
      <c r="J156" s="221">
        <f>ROUND(I156*H156,2)</f>
        <v>0</v>
      </c>
      <c r="K156" s="217" t="s">
        <v>19</v>
      </c>
      <c r="L156" s="47"/>
      <c r="M156" s="222" t="s">
        <v>19</v>
      </c>
      <c r="N156" s="223" t="s">
        <v>43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288</v>
      </c>
      <c r="AT156" s="226" t="s">
        <v>157</v>
      </c>
      <c r="AU156" s="226" t="s">
        <v>81</v>
      </c>
      <c r="AY156" s="20" t="s">
        <v>154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79</v>
      </c>
      <c r="BK156" s="227">
        <f>ROUND(I156*H156,2)</f>
        <v>0</v>
      </c>
      <c r="BL156" s="20" t="s">
        <v>288</v>
      </c>
      <c r="BM156" s="226" t="s">
        <v>1840</v>
      </c>
    </row>
    <row r="157" s="14" customFormat="1">
      <c r="A157" s="14"/>
      <c r="B157" s="244"/>
      <c r="C157" s="245"/>
      <c r="D157" s="235" t="s">
        <v>166</v>
      </c>
      <c r="E157" s="246" t="s">
        <v>19</v>
      </c>
      <c r="F157" s="247" t="s">
        <v>1841</v>
      </c>
      <c r="G157" s="245"/>
      <c r="H157" s="248">
        <v>82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166</v>
      </c>
      <c r="AU157" s="254" t="s">
        <v>81</v>
      </c>
      <c r="AV157" s="14" t="s">
        <v>81</v>
      </c>
      <c r="AW157" s="14" t="s">
        <v>33</v>
      </c>
      <c r="AX157" s="14" t="s">
        <v>72</v>
      </c>
      <c r="AY157" s="254" t="s">
        <v>154</v>
      </c>
    </row>
    <row r="158" s="15" customFormat="1">
      <c r="A158" s="15"/>
      <c r="B158" s="255"/>
      <c r="C158" s="256"/>
      <c r="D158" s="235" t="s">
        <v>166</v>
      </c>
      <c r="E158" s="257" t="s">
        <v>19</v>
      </c>
      <c r="F158" s="258" t="s">
        <v>181</v>
      </c>
      <c r="G158" s="256"/>
      <c r="H158" s="259">
        <v>82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5" t="s">
        <v>166</v>
      </c>
      <c r="AU158" s="265" t="s">
        <v>81</v>
      </c>
      <c r="AV158" s="15" t="s">
        <v>162</v>
      </c>
      <c r="AW158" s="15" t="s">
        <v>33</v>
      </c>
      <c r="AX158" s="15" t="s">
        <v>79</v>
      </c>
      <c r="AY158" s="265" t="s">
        <v>154</v>
      </c>
    </row>
    <row r="159" s="2" customFormat="1" ht="16.5" customHeight="1">
      <c r="A159" s="41"/>
      <c r="B159" s="42"/>
      <c r="C159" s="215" t="s">
        <v>607</v>
      </c>
      <c r="D159" s="215" t="s">
        <v>157</v>
      </c>
      <c r="E159" s="216" t="s">
        <v>1842</v>
      </c>
      <c r="F159" s="217" t="s">
        <v>1843</v>
      </c>
      <c r="G159" s="218" t="s">
        <v>239</v>
      </c>
      <c r="H159" s="219">
        <v>82</v>
      </c>
      <c r="I159" s="220"/>
      <c r="J159" s="221">
        <f>ROUND(I159*H159,2)</f>
        <v>0</v>
      </c>
      <c r="K159" s="217" t="s">
        <v>19</v>
      </c>
      <c r="L159" s="47"/>
      <c r="M159" s="222" t="s">
        <v>19</v>
      </c>
      <c r="N159" s="223" t="s">
        <v>43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288</v>
      </c>
      <c r="AT159" s="226" t="s">
        <v>157</v>
      </c>
      <c r="AU159" s="226" t="s">
        <v>81</v>
      </c>
      <c r="AY159" s="20" t="s">
        <v>154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288</v>
      </c>
      <c r="BM159" s="226" t="s">
        <v>1844</v>
      </c>
    </row>
    <row r="160" s="2" customFormat="1" ht="16.5" customHeight="1">
      <c r="A160" s="41"/>
      <c r="B160" s="42"/>
      <c r="C160" s="215" t="s">
        <v>622</v>
      </c>
      <c r="D160" s="215" t="s">
        <v>157</v>
      </c>
      <c r="E160" s="216" t="s">
        <v>1845</v>
      </c>
      <c r="F160" s="217" t="s">
        <v>1846</v>
      </c>
      <c r="G160" s="218" t="s">
        <v>209</v>
      </c>
      <c r="H160" s="219">
        <v>0.75</v>
      </c>
      <c r="I160" s="220"/>
      <c r="J160" s="221">
        <f>ROUND(I160*H160,2)</f>
        <v>0</v>
      </c>
      <c r="K160" s="217" t="s">
        <v>19</v>
      </c>
      <c r="L160" s="47"/>
      <c r="M160" s="222" t="s">
        <v>19</v>
      </c>
      <c r="N160" s="223" t="s">
        <v>43</v>
      </c>
      <c r="O160" s="87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288</v>
      </c>
      <c r="AT160" s="226" t="s">
        <v>157</v>
      </c>
      <c r="AU160" s="226" t="s">
        <v>81</v>
      </c>
      <c r="AY160" s="20" t="s">
        <v>154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79</v>
      </c>
      <c r="BK160" s="227">
        <f>ROUND(I160*H160,2)</f>
        <v>0</v>
      </c>
      <c r="BL160" s="20" t="s">
        <v>288</v>
      </c>
      <c r="BM160" s="226" t="s">
        <v>1847</v>
      </c>
    </row>
    <row r="161" s="12" customFormat="1" ht="22.8" customHeight="1">
      <c r="A161" s="12"/>
      <c r="B161" s="199"/>
      <c r="C161" s="200"/>
      <c r="D161" s="201" t="s">
        <v>71</v>
      </c>
      <c r="E161" s="213" t="s">
        <v>950</v>
      </c>
      <c r="F161" s="213" t="s">
        <v>1848</v>
      </c>
      <c r="G161" s="200"/>
      <c r="H161" s="200"/>
      <c r="I161" s="203"/>
      <c r="J161" s="214">
        <f>BK161</f>
        <v>0</v>
      </c>
      <c r="K161" s="200"/>
      <c r="L161" s="205"/>
      <c r="M161" s="206"/>
      <c r="N161" s="207"/>
      <c r="O161" s="207"/>
      <c r="P161" s="208">
        <f>SUM(P162:P199)</f>
        <v>0</v>
      </c>
      <c r="Q161" s="207"/>
      <c r="R161" s="208">
        <f>SUM(R162:R199)</f>
        <v>0</v>
      </c>
      <c r="S161" s="207"/>
      <c r="T161" s="209">
        <f>SUM(T162:T199)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0" t="s">
        <v>81</v>
      </c>
      <c r="AT161" s="211" t="s">
        <v>71</v>
      </c>
      <c r="AU161" s="211" t="s">
        <v>79</v>
      </c>
      <c r="AY161" s="210" t="s">
        <v>154</v>
      </c>
      <c r="BK161" s="212">
        <f>SUM(BK162:BK199)</f>
        <v>0</v>
      </c>
    </row>
    <row r="162" s="2" customFormat="1" ht="16.5" customHeight="1">
      <c r="A162" s="41"/>
      <c r="B162" s="42"/>
      <c r="C162" s="215" t="s">
        <v>629</v>
      </c>
      <c r="D162" s="215" t="s">
        <v>157</v>
      </c>
      <c r="E162" s="216" t="s">
        <v>1849</v>
      </c>
      <c r="F162" s="217" t="s">
        <v>1850</v>
      </c>
      <c r="G162" s="218" t="s">
        <v>191</v>
      </c>
      <c r="H162" s="219">
        <v>2</v>
      </c>
      <c r="I162" s="220"/>
      <c r="J162" s="221">
        <f>ROUND(I162*H162,2)</f>
        <v>0</v>
      </c>
      <c r="K162" s="217" t="s">
        <v>19</v>
      </c>
      <c r="L162" s="47"/>
      <c r="M162" s="222" t="s">
        <v>19</v>
      </c>
      <c r="N162" s="223" t="s">
        <v>43</v>
      </c>
      <c r="O162" s="87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288</v>
      </c>
      <c r="AT162" s="226" t="s">
        <v>157</v>
      </c>
      <c r="AU162" s="226" t="s">
        <v>81</v>
      </c>
      <c r="AY162" s="20" t="s">
        <v>154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79</v>
      </c>
      <c r="BK162" s="227">
        <f>ROUND(I162*H162,2)</f>
        <v>0</v>
      </c>
      <c r="BL162" s="20" t="s">
        <v>288</v>
      </c>
      <c r="BM162" s="226" t="s">
        <v>1851</v>
      </c>
    </row>
    <row r="163" s="2" customFormat="1" ht="16.5" customHeight="1">
      <c r="A163" s="41"/>
      <c r="B163" s="42"/>
      <c r="C163" s="215" t="s">
        <v>637</v>
      </c>
      <c r="D163" s="215" t="s">
        <v>157</v>
      </c>
      <c r="E163" s="216" t="s">
        <v>1852</v>
      </c>
      <c r="F163" s="217" t="s">
        <v>1853</v>
      </c>
      <c r="G163" s="218" t="s">
        <v>191</v>
      </c>
      <c r="H163" s="219">
        <v>1</v>
      </c>
      <c r="I163" s="220"/>
      <c r="J163" s="221">
        <f>ROUND(I163*H163,2)</f>
        <v>0</v>
      </c>
      <c r="K163" s="217" t="s">
        <v>19</v>
      </c>
      <c r="L163" s="47"/>
      <c r="M163" s="222" t="s">
        <v>19</v>
      </c>
      <c r="N163" s="223" t="s">
        <v>43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288</v>
      </c>
      <c r="AT163" s="226" t="s">
        <v>157</v>
      </c>
      <c r="AU163" s="226" t="s">
        <v>81</v>
      </c>
      <c r="AY163" s="20" t="s">
        <v>154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288</v>
      </c>
      <c r="BM163" s="226" t="s">
        <v>1854</v>
      </c>
    </row>
    <row r="164" s="2" customFormat="1" ht="16.5" customHeight="1">
      <c r="A164" s="41"/>
      <c r="B164" s="42"/>
      <c r="C164" s="215" t="s">
        <v>646</v>
      </c>
      <c r="D164" s="215" t="s">
        <v>157</v>
      </c>
      <c r="E164" s="216" t="s">
        <v>1855</v>
      </c>
      <c r="F164" s="217" t="s">
        <v>1856</v>
      </c>
      <c r="G164" s="218" t="s">
        <v>191</v>
      </c>
      <c r="H164" s="219">
        <v>1</v>
      </c>
      <c r="I164" s="220"/>
      <c r="J164" s="221">
        <f>ROUND(I164*H164,2)</f>
        <v>0</v>
      </c>
      <c r="K164" s="217" t="s">
        <v>19</v>
      </c>
      <c r="L164" s="47"/>
      <c r="M164" s="222" t="s">
        <v>19</v>
      </c>
      <c r="N164" s="223" t="s">
        <v>43</v>
      </c>
      <c r="O164" s="87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288</v>
      </c>
      <c r="AT164" s="226" t="s">
        <v>157</v>
      </c>
      <c r="AU164" s="226" t="s">
        <v>81</v>
      </c>
      <c r="AY164" s="20" t="s">
        <v>154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20" t="s">
        <v>79</v>
      </c>
      <c r="BK164" s="227">
        <f>ROUND(I164*H164,2)</f>
        <v>0</v>
      </c>
      <c r="BL164" s="20" t="s">
        <v>288</v>
      </c>
      <c r="BM164" s="226" t="s">
        <v>1857</v>
      </c>
    </row>
    <row r="165" s="2" customFormat="1" ht="16.5" customHeight="1">
      <c r="A165" s="41"/>
      <c r="B165" s="42"/>
      <c r="C165" s="215" t="s">
        <v>672</v>
      </c>
      <c r="D165" s="215" t="s">
        <v>157</v>
      </c>
      <c r="E165" s="216" t="s">
        <v>1858</v>
      </c>
      <c r="F165" s="217" t="s">
        <v>1859</v>
      </c>
      <c r="G165" s="218" t="s">
        <v>191</v>
      </c>
      <c r="H165" s="219">
        <v>1</v>
      </c>
      <c r="I165" s="220"/>
      <c r="J165" s="221">
        <f>ROUND(I165*H165,2)</f>
        <v>0</v>
      </c>
      <c r="K165" s="217" t="s">
        <v>19</v>
      </c>
      <c r="L165" s="47"/>
      <c r="M165" s="222" t="s">
        <v>19</v>
      </c>
      <c r="N165" s="223" t="s">
        <v>43</v>
      </c>
      <c r="O165" s="87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288</v>
      </c>
      <c r="AT165" s="226" t="s">
        <v>157</v>
      </c>
      <c r="AU165" s="226" t="s">
        <v>81</v>
      </c>
      <c r="AY165" s="20" t="s">
        <v>154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79</v>
      </c>
      <c r="BK165" s="227">
        <f>ROUND(I165*H165,2)</f>
        <v>0</v>
      </c>
      <c r="BL165" s="20" t="s">
        <v>288</v>
      </c>
      <c r="BM165" s="226" t="s">
        <v>1860</v>
      </c>
    </row>
    <row r="166" s="2" customFormat="1" ht="16.5" customHeight="1">
      <c r="A166" s="41"/>
      <c r="B166" s="42"/>
      <c r="C166" s="215" t="s">
        <v>678</v>
      </c>
      <c r="D166" s="215" t="s">
        <v>157</v>
      </c>
      <c r="E166" s="216" t="s">
        <v>1861</v>
      </c>
      <c r="F166" s="217" t="s">
        <v>1862</v>
      </c>
      <c r="G166" s="218" t="s">
        <v>191</v>
      </c>
      <c r="H166" s="219">
        <v>1</v>
      </c>
      <c r="I166" s="220"/>
      <c r="J166" s="221">
        <f>ROUND(I166*H166,2)</f>
        <v>0</v>
      </c>
      <c r="K166" s="217" t="s">
        <v>19</v>
      </c>
      <c r="L166" s="47"/>
      <c r="M166" s="222" t="s">
        <v>19</v>
      </c>
      <c r="N166" s="223" t="s">
        <v>43</v>
      </c>
      <c r="O166" s="87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288</v>
      </c>
      <c r="AT166" s="226" t="s">
        <v>157</v>
      </c>
      <c r="AU166" s="226" t="s">
        <v>81</v>
      </c>
      <c r="AY166" s="20" t="s">
        <v>154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79</v>
      </c>
      <c r="BK166" s="227">
        <f>ROUND(I166*H166,2)</f>
        <v>0</v>
      </c>
      <c r="BL166" s="20" t="s">
        <v>288</v>
      </c>
      <c r="BM166" s="226" t="s">
        <v>1863</v>
      </c>
    </row>
    <row r="167" s="2" customFormat="1" ht="16.5" customHeight="1">
      <c r="A167" s="41"/>
      <c r="B167" s="42"/>
      <c r="C167" s="215" t="s">
        <v>684</v>
      </c>
      <c r="D167" s="215" t="s">
        <v>157</v>
      </c>
      <c r="E167" s="216" t="s">
        <v>1864</v>
      </c>
      <c r="F167" s="217" t="s">
        <v>1865</v>
      </c>
      <c r="G167" s="218" t="s">
        <v>191</v>
      </c>
      <c r="H167" s="219">
        <v>1</v>
      </c>
      <c r="I167" s="220"/>
      <c r="J167" s="221">
        <f>ROUND(I167*H167,2)</f>
        <v>0</v>
      </c>
      <c r="K167" s="217" t="s">
        <v>19</v>
      </c>
      <c r="L167" s="47"/>
      <c r="M167" s="222" t="s">
        <v>19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288</v>
      </c>
      <c r="AT167" s="226" t="s">
        <v>157</v>
      </c>
      <c r="AU167" s="226" t="s">
        <v>81</v>
      </c>
      <c r="AY167" s="20" t="s">
        <v>154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288</v>
      </c>
      <c r="BM167" s="226" t="s">
        <v>1866</v>
      </c>
    </row>
    <row r="168" s="2" customFormat="1" ht="16.5" customHeight="1">
      <c r="A168" s="41"/>
      <c r="B168" s="42"/>
      <c r="C168" s="215" t="s">
        <v>690</v>
      </c>
      <c r="D168" s="215" t="s">
        <v>157</v>
      </c>
      <c r="E168" s="216" t="s">
        <v>1867</v>
      </c>
      <c r="F168" s="217" t="s">
        <v>1868</v>
      </c>
      <c r="G168" s="218" t="s">
        <v>191</v>
      </c>
      <c r="H168" s="219">
        <v>1</v>
      </c>
      <c r="I168" s="220"/>
      <c r="J168" s="221">
        <f>ROUND(I168*H168,2)</f>
        <v>0</v>
      </c>
      <c r="K168" s="217" t="s">
        <v>19</v>
      </c>
      <c r="L168" s="47"/>
      <c r="M168" s="222" t="s">
        <v>19</v>
      </c>
      <c r="N168" s="223" t="s">
        <v>43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288</v>
      </c>
      <c r="AT168" s="226" t="s">
        <v>157</v>
      </c>
      <c r="AU168" s="226" t="s">
        <v>81</v>
      </c>
      <c r="AY168" s="20" t="s">
        <v>154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288</v>
      </c>
      <c r="BM168" s="226" t="s">
        <v>1869</v>
      </c>
    </row>
    <row r="169" s="2" customFormat="1" ht="16.5" customHeight="1">
      <c r="A169" s="41"/>
      <c r="B169" s="42"/>
      <c r="C169" s="215" t="s">
        <v>697</v>
      </c>
      <c r="D169" s="215" t="s">
        <v>157</v>
      </c>
      <c r="E169" s="216" t="s">
        <v>1870</v>
      </c>
      <c r="F169" s="217" t="s">
        <v>1871</v>
      </c>
      <c r="G169" s="218" t="s">
        <v>191</v>
      </c>
      <c r="H169" s="219">
        <v>1</v>
      </c>
      <c r="I169" s="220"/>
      <c r="J169" s="221">
        <f>ROUND(I169*H169,2)</f>
        <v>0</v>
      </c>
      <c r="K169" s="217" t="s">
        <v>19</v>
      </c>
      <c r="L169" s="47"/>
      <c r="M169" s="222" t="s">
        <v>19</v>
      </c>
      <c r="N169" s="223" t="s">
        <v>43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288</v>
      </c>
      <c r="AT169" s="226" t="s">
        <v>157</v>
      </c>
      <c r="AU169" s="226" t="s">
        <v>81</v>
      </c>
      <c r="AY169" s="20" t="s">
        <v>154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79</v>
      </c>
      <c r="BK169" s="227">
        <f>ROUND(I169*H169,2)</f>
        <v>0</v>
      </c>
      <c r="BL169" s="20" t="s">
        <v>288</v>
      </c>
      <c r="BM169" s="226" t="s">
        <v>1872</v>
      </c>
    </row>
    <row r="170" s="2" customFormat="1" ht="16.5" customHeight="1">
      <c r="A170" s="41"/>
      <c r="B170" s="42"/>
      <c r="C170" s="215" t="s">
        <v>705</v>
      </c>
      <c r="D170" s="215" t="s">
        <v>157</v>
      </c>
      <c r="E170" s="216" t="s">
        <v>1873</v>
      </c>
      <c r="F170" s="217" t="s">
        <v>1874</v>
      </c>
      <c r="G170" s="218" t="s">
        <v>191</v>
      </c>
      <c r="H170" s="219">
        <v>4</v>
      </c>
      <c r="I170" s="220"/>
      <c r="J170" s="221">
        <f>ROUND(I170*H170,2)</f>
        <v>0</v>
      </c>
      <c r="K170" s="217" t="s">
        <v>19</v>
      </c>
      <c r="L170" s="47"/>
      <c r="M170" s="222" t="s">
        <v>19</v>
      </c>
      <c r="N170" s="223" t="s">
        <v>43</v>
      </c>
      <c r="O170" s="87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288</v>
      </c>
      <c r="AT170" s="226" t="s">
        <v>157</v>
      </c>
      <c r="AU170" s="226" t="s">
        <v>81</v>
      </c>
      <c r="AY170" s="20" t="s">
        <v>154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288</v>
      </c>
      <c r="BM170" s="226" t="s">
        <v>1875</v>
      </c>
    </row>
    <row r="171" s="2" customFormat="1" ht="16.5" customHeight="1">
      <c r="A171" s="41"/>
      <c r="B171" s="42"/>
      <c r="C171" s="215" t="s">
        <v>715</v>
      </c>
      <c r="D171" s="215" t="s">
        <v>157</v>
      </c>
      <c r="E171" s="216" t="s">
        <v>1876</v>
      </c>
      <c r="F171" s="217" t="s">
        <v>1877</v>
      </c>
      <c r="G171" s="218" t="s">
        <v>191</v>
      </c>
      <c r="H171" s="219">
        <v>2</v>
      </c>
      <c r="I171" s="220"/>
      <c r="J171" s="221">
        <f>ROUND(I171*H171,2)</f>
        <v>0</v>
      </c>
      <c r="K171" s="217" t="s">
        <v>19</v>
      </c>
      <c r="L171" s="47"/>
      <c r="M171" s="222" t="s">
        <v>19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288</v>
      </c>
      <c r="AT171" s="226" t="s">
        <v>157</v>
      </c>
      <c r="AU171" s="226" t="s">
        <v>81</v>
      </c>
      <c r="AY171" s="20" t="s">
        <v>154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288</v>
      </c>
      <c r="BM171" s="226" t="s">
        <v>1878</v>
      </c>
    </row>
    <row r="172" s="2" customFormat="1" ht="16.5" customHeight="1">
      <c r="A172" s="41"/>
      <c r="B172" s="42"/>
      <c r="C172" s="215" t="s">
        <v>721</v>
      </c>
      <c r="D172" s="215" t="s">
        <v>157</v>
      </c>
      <c r="E172" s="216" t="s">
        <v>1879</v>
      </c>
      <c r="F172" s="217" t="s">
        <v>1880</v>
      </c>
      <c r="G172" s="218" t="s">
        <v>191</v>
      </c>
      <c r="H172" s="219">
        <v>2</v>
      </c>
      <c r="I172" s="220"/>
      <c r="J172" s="221">
        <f>ROUND(I172*H172,2)</f>
        <v>0</v>
      </c>
      <c r="K172" s="217" t="s">
        <v>19</v>
      </c>
      <c r="L172" s="47"/>
      <c r="M172" s="222" t="s">
        <v>19</v>
      </c>
      <c r="N172" s="223" t="s">
        <v>43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288</v>
      </c>
      <c r="AT172" s="226" t="s">
        <v>157</v>
      </c>
      <c r="AU172" s="226" t="s">
        <v>81</v>
      </c>
      <c r="AY172" s="20" t="s">
        <v>154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79</v>
      </c>
      <c r="BK172" s="227">
        <f>ROUND(I172*H172,2)</f>
        <v>0</v>
      </c>
      <c r="BL172" s="20" t="s">
        <v>288</v>
      </c>
      <c r="BM172" s="226" t="s">
        <v>1881</v>
      </c>
    </row>
    <row r="173" s="2" customFormat="1" ht="16.5" customHeight="1">
      <c r="A173" s="41"/>
      <c r="B173" s="42"/>
      <c r="C173" s="215" t="s">
        <v>728</v>
      </c>
      <c r="D173" s="215" t="s">
        <v>157</v>
      </c>
      <c r="E173" s="216" t="s">
        <v>1882</v>
      </c>
      <c r="F173" s="217" t="s">
        <v>1883</v>
      </c>
      <c r="G173" s="218" t="s">
        <v>191</v>
      </c>
      <c r="H173" s="219">
        <v>2</v>
      </c>
      <c r="I173" s="220"/>
      <c r="J173" s="221">
        <f>ROUND(I173*H173,2)</f>
        <v>0</v>
      </c>
      <c r="K173" s="217" t="s">
        <v>19</v>
      </c>
      <c r="L173" s="47"/>
      <c r="M173" s="222" t="s">
        <v>19</v>
      </c>
      <c r="N173" s="223" t="s">
        <v>43</v>
      </c>
      <c r="O173" s="87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288</v>
      </c>
      <c r="AT173" s="226" t="s">
        <v>157</v>
      </c>
      <c r="AU173" s="226" t="s">
        <v>81</v>
      </c>
      <c r="AY173" s="20" t="s">
        <v>154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79</v>
      </c>
      <c r="BK173" s="227">
        <f>ROUND(I173*H173,2)</f>
        <v>0</v>
      </c>
      <c r="BL173" s="20" t="s">
        <v>288</v>
      </c>
      <c r="BM173" s="226" t="s">
        <v>1884</v>
      </c>
    </row>
    <row r="174" s="2" customFormat="1" ht="16.5" customHeight="1">
      <c r="A174" s="41"/>
      <c r="B174" s="42"/>
      <c r="C174" s="215" t="s">
        <v>734</v>
      </c>
      <c r="D174" s="215" t="s">
        <v>157</v>
      </c>
      <c r="E174" s="216" t="s">
        <v>1885</v>
      </c>
      <c r="F174" s="217" t="s">
        <v>1886</v>
      </c>
      <c r="G174" s="218" t="s">
        <v>191</v>
      </c>
      <c r="H174" s="219">
        <v>2</v>
      </c>
      <c r="I174" s="220"/>
      <c r="J174" s="221">
        <f>ROUND(I174*H174,2)</f>
        <v>0</v>
      </c>
      <c r="K174" s="217" t="s">
        <v>19</v>
      </c>
      <c r="L174" s="47"/>
      <c r="M174" s="222" t="s">
        <v>19</v>
      </c>
      <c r="N174" s="223" t="s">
        <v>43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288</v>
      </c>
      <c r="AT174" s="226" t="s">
        <v>157</v>
      </c>
      <c r="AU174" s="226" t="s">
        <v>81</v>
      </c>
      <c r="AY174" s="20" t="s">
        <v>154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288</v>
      </c>
      <c r="BM174" s="226" t="s">
        <v>1887</v>
      </c>
    </row>
    <row r="175" s="2" customFormat="1" ht="16.5" customHeight="1">
      <c r="A175" s="41"/>
      <c r="B175" s="42"/>
      <c r="C175" s="215" t="s">
        <v>743</v>
      </c>
      <c r="D175" s="215" t="s">
        <v>157</v>
      </c>
      <c r="E175" s="216" t="s">
        <v>1888</v>
      </c>
      <c r="F175" s="217" t="s">
        <v>1889</v>
      </c>
      <c r="G175" s="218" t="s">
        <v>191</v>
      </c>
      <c r="H175" s="219">
        <v>2</v>
      </c>
      <c r="I175" s="220"/>
      <c r="J175" s="221">
        <f>ROUND(I175*H175,2)</f>
        <v>0</v>
      </c>
      <c r="K175" s="217" t="s">
        <v>19</v>
      </c>
      <c r="L175" s="47"/>
      <c r="M175" s="222" t="s">
        <v>19</v>
      </c>
      <c r="N175" s="223" t="s">
        <v>43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288</v>
      </c>
      <c r="AT175" s="226" t="s">
        <v>157</v>
      </c>
      <c r="AU175" s="226" t="s">
        <v>81</v>
      </c>
      <c r="AY175" s="20" t="s">
        <v>154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288</v>
      </c>
      <c r="BM175" s="226" t="s">
        <v>1890</v>
      </c>
    </row>
    <row r="176" s="2" customFormat="1" ht="16.5" customHeight="1">
      <c r="A176" s="41"/>
      <c r="B176" s="42"/>
      <c r="C176" s="215" t="s">
        <v>749</v>
      </c>
      <c r="D176" s="215" t="s">
        <v>157</v>
      </c>
      <c r="E176" s="216" t="s">
        <v>1891</v>
      </c>
      <c r="F176" s="217" t="s">
        <v>1892</v>
      </c>
      <c r="G176" s="218" t="s">
        <v>955</v>
      </c>
      <c r="H176" s="219">
        <v>4</v>
      </c>
      <c r="I176" s="220"/>
      <c r="J176" s="221">
        <f>ROUND(I176*H176,2)</f>
        <v>0</v>
      </c>
      <c r="K176" s="217" t="s">
        <v>19</v>
      </c>
      <c r="L176" s="47"/>
      <c r="M176" s="222" t="s">
        <v>19</v>
      </c>
      <c r="N176" s="223" t="s">
        <v>43</v>
      </c>
      <c r="O176" s="87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288</v>
      </c>
      <c r="AT176" s="226" t="s">
        <v>157</v>
      </c>
      <c r="AU176" s="226" t="s">
        <v>81</v>
      </c>
      <c r="AY176" s="20" t="s">
        <v>154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79</v>
      </c>
      <c r="BK176" s="227">
        <f>ROUND(I176*H176,2)</f>
        <v>0</v>
      </c>
      <c r="BL176" s="20" t="s">
        <v>288</v>
      </c>
      <c r="BM176" s="226" t="s">
        <v>1893</v>
      </c>
    </row>
    <row r="177" s="2" customFormat="1" ht="16.5" customHeight="1">
      <c r="A177" s="41"/>
      <c r="B177" s="42"/>
      <c r="C177" s="215" t="s">
        <v>755</v>
      </c>
      <c r="D177" s="215" t="s">
        <v>157</v>
      </c>
      <c r="E177" s="216" t="s">
        <v>1894</v>
      </c>
      <c r="F177" s="217" t="s">
        <v>1895</v>
      </c>
      <c r="G177" s="218" t="s">
        <v>955</v>
      </c>
      <c r="H177" s="219">
        <v>2</v>
      </c>
      <c r="I177" s="220"/>
      <c r="J177" s="221">
        <f>ROUND(I177*H177,2)</f>
        <v>0</v>
      </c>
      <c r="K177" s="217" t="s">
        <v>19</v>
      </c>
      <c r="L177" s="47"/>
      <c r="M177" s="222" t="s">
        <v>19</v>
      </c>
      <c r="N177" s="223" t="s">
        <v>43</v>
      </c>
      <c r="O177" s="87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288</v>
      </c>
      <c r="AT177" s="226" t="s">
        <v>157</v>
      </c>
      <c r="AU177" s="226" t="s">
        <v>81</v>
      </c>
      <c r="AY177" s="20" t="s">
        <v>154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288</v>
      </c>
      <c r="BM177" s="226" t="s">
        <v>1896</v>
      </c>
    </row>
    <row r="178" s="2" customFormat="1" ht="16.5" customHeight="1">
      <c r="A178" s="41"/>
      <c r="B178" s="42"/>
      <c r="C178" s="215" t="s">
        <v>760</v>
      </c>
      <c r="D178" s="215" t="s">
        <v>157</v>
      </c>
      <c r="E178" s="216" t="s">
        <v>1897</v>
      </c>
      <c r="F178" s="217" t="s">
        <v>1898</v>
      </c>
      <c r="G178" s="218" t="s">
        <v>955</v>
      </c>
      <c r="H178" s="219">
        <v>1</v>
      </c>
      <c r="I178" s="220"/>
      <c r="J178" s="221">
        <f>ROUND(I178*H178,2)</f>
        <v>0</v>
      </c>
      <c r="K178" s="217" t="s">
        <v>19</v>
      </c>
      <c r="L178" s="47"/>
      <c r="M178" s="222" t="s">
        <v>19</v>
      </c>
      <c r="N178" s="223" t="s">
        <v>43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288</v>
      </c>
      <c r="AT178" s="226" t="s">
        <v>157</v>
      </c>
      <c r="AU178" s="226" t="s">
        <v>81</v>
      </c>
      <c r="AY178" s="20" t="s">
        <v>154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288</v>
      </c>
      <c r="BM178" s="226" t="s">
        <v>1899</v>
      </c>
    </row>
    <row r="179" s="2" customFormat="1" ht="16.5" customHeight="1">
      <c r="A179" s="41"/>
      <c r="B179" s="42"/>
      <c r="C179" s="215" t="s">
        <v>765</v>
      </c>
      <c r="D179" s="215" t="s">
        <v>157</v>
      </c>
      <c r="E179" s="216" t="s">
        <v>1900</v>
      </c>
      <c r="F179" s="217" t="s">
        <v>1901</v>
      </c>
      <c r="G179" s="218" t="s">
        <v>191</v>
      </c>
      <c r="H179" s="219">
        <v>1</v>
      </c>
      <c r="I179" s="220"/>
      <c r="J179" s="221">
        <f>ROUND(I179*H179,2)</f>
        <v>0</v>
      </c>
      <c r="K179" s="217" t="s">
        <v>19</v>
      </c>
      <c r="L179" s="47"/>
      <c r="M179" s="222" t="s">
        <v>19</v>
      </c>
      <c r="N179" s="223" t="s">
        <v>43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288</v>
      </c>
      <c r="AT179" s="226" t="s">
        <v>157</v>
      </c>
      <c r="AU179" s="226" t="s">
        <v>81</v>
      </c>
      <c r="AY179" s="20" t="s">
        <v>154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79</v>
      </c>
      <c r="BK179" s="227">
        <f>ROUND(I179*H179,2)</f>
        <v>0</v>
      </c>
      <c r="BL179" s="20" t="s">
        <v>288</v>
      </c>
      <c r="BM179" s="226" t="s">
        <v>1902</v>
      </c>
    </row>
    <row r="180" s="2" customFormat="1" ht="16.5" customHeight="1">
      <c r="A180" s="41"/>
      <c r="B180" s="42"/>
      <c r="C180" s="215" t="s">
        <v>784</v>
      </c>
      <c r="D180" s="215" t="s">
        <v>157</v>
      </c>
      <c r="E180" s="216" t="s">
        <v>1903</v>
      </c>
      <c r="F180" s="217" t="s">
        <v>1904</v>
      </c>
      <c r="G180" s="218" t="s">
        <v>955</v>
      </c>
      <c r="H180" s="219">
        <v>1</v>
      </c>
      <c r="I180" s="220"/>
      <c r="J180" s="221">
        <f>ROUND(I180*H180,2)</f>
        <v>0</v>
      </c>
      <c r="K180" s="217" t="s">
        <v>19</v>
      </c>
      <c r="L180" s="47"/>
      <c r="M180" s="222" t="s">
        <v>19</v>
      </c>
      <c r="N180" s="223" t="s">
        <v>43</v>
      </c>
      <c r="O180" s="87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288</v>
      </c>
      <c r="AT180" s="226" t="s">
        <v>157</v>
      </c>
      <c r="AU180" s="226" t="s">
        <v>81</v>
      </c>
      <c r="AY180" s="20" t="s">
        <v>154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79</v>
      </c>
      <c r="BK180" s="227">
        <f>ROUND(I180*H180,2)</f>
        <v>0</v>
      </c>
      <c r="BL180" s="20" t="s">
        <v>288</v>
      </c>
      <c r="BM180" s="226" t="s">
        <v>1905</v>
      </c>
    </row>
    <row r="181" s="2" customFormat="1" ht="16.5" customHeight="1">
      <c r="A181" s="41"/>
      <c r="B181" s="42"/>
      <c r="C181" s="215" t="s">
        <v>790</v>
      </c>
      <c r="D181" s="215" t="s">
        <v>157</v>
      </c>
      <c r="E181" s="216" t="s">
        <v>1906</v>
      </c>
      <c r="F181" s="217" t="s">
        <v>1907</v>
      </c>
      <c r="G181" s="218" t="s">
        <v>955</v>
      </c>
      <c r="H181" s="219">
        <v>1</v>
      </c>
      <c r="I181" s="220"/>
      <c r="J181" s="221">
        <f>ROUND(I181*H181,2)</f>
        <v>0</v>
      </c>
      <c r="K181" s="217" t="s">
        <v>19</v>
      </c>
      <c r="L181" s="47"/>
      <c r="M181" s="222" t="s">
        <v>19</v>
      </c>
      <c r="N181" s="223" t="s">
        <v>43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288</v>
      </c>
      <c r="AT181" s="226" t="s">
        <v>157</v>
      </c>
      <c r="AU181" s="226" t="s">
        <v>81</v>
      </c>
      <c r="AY181" s="20" t="s">
        <v>154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79</v>
      </c>
      <c r="BK181" s="227">
        <f>ROUND(I181*H181,2)</f>
        <v>0</v>
      </c>
      <c r="BL181" s="20" t="s">
        <v>288</v>
      </c>
      <c r="BM181" s="226" t="s">
        <v>1908</v>
      </c>
    </row>
    <row r="182" s="2" customFormat="1" ht="16.5" customHeight="1">
      <c r="A182" s="41"/>
      <c r="B182" s="42"/>
      <c r="C182" s="215" t="s">
        <v>799</v>
      </c>
      <c r="D182" s="215" t="s">
        <v>157</v>
      </c>
      <c r="E182" s="216" t="s">
        <v>1909</v>
      </c>
      <c r="F182" s="217" t="s">
        <v>1910</v>
      </c>
      <c r="G182" s="218" t="s">
        <v>191</v>
      </c>
      <c r="H182" s="219">
        <v>1</v>
      </c>
      <c r="I182" s="220"/>
      <c r="J182" s="221">
        <f>ROUND(I182*H182,2)</f>
        <v>0</v>
      </c>
      <c r="K182" s="217" t="s">
        <v>19</v>
      </c>
      <c r="L182" s="47"/>
      <c r="M182" s="222" t="s">
        <v>19</v>
      </c>
      <c r="N182" s="223" t="s">
        <v>43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288</v>
      </c>
      <c r="AT182" s="226" t="s">
        <v>157</v>
      </c>
      <c r="AU182" s="226" t="s">
        <v>81</v>
      </c>
      <c r="AY182" s="20" t="s">
        <v>154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288</v>
      </c>
      <c r="BM182" s="226" t="s">
        <v>1911</v>
      </c>
    </row>
    <row r="183" s="2" customFormat="1" ht="16.5" customHeight="1">
      <c r="A183" s="41"/>
      <c r="B183" s="42"/>
      <c r="C183" s="215" t="s">
        <v>807</v>
      </c>
      <c r="D183" s="215" t="s">
        <v>157</v>
      </c>
      <c r="E183" s="216" t="s">
        <v>1912</v>
      </c>
      <c r="F183" s="217" t="s">
        <v>1913</v>
      </c>
      <c r="G183" s="218" t="s">
        <v>955</v>
      </c>
      <c r="H183" s="219">
        <v>4</v>
      </c>
      <c r="I183" s="220"/>
      <c r="J183" s="221">
        <f>ROUND(I183*H183,2)</f>
        <v>0</v>
      </c>
      <c r="K183" s="217" t="s">
        <v>19</v>
      </c>
      <c r="L183" s="47"/>
      <c r="M183" s="222" t="s">
        <v>19</v>
      </c>
      <c r="N183" s="223" t="s">
        <v>43</v>
      </c>
      <c r="O183" s="87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288</v>
      </c>
      <c r="AT183" s="226" t="s">
        <v>157</v>
      </c>
      <c r="AU183" s="226" t="s">
        <v>81</v>
      </c>
      <c r="AY183" s="20" t="s">
        <v>154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20" t="s">
        <v>79</v>
      </c>
      <c r="BK183" s="227">
        <f>ROUND(I183*H183,2)</f>
        <v>0</v>
      </c>
      <c r="BL183" s="20" t="s">
        <v>288</v>
      </c>
      <c r="BM183" s="226" t="s">
        <v>1914</v>
      </c>
    </row>
    <row r="184" s="2" customFormat="1" ht="16.5" customHeight="1">
      <c r="A184" s="41"/>
      <c r="B184" s="42"/>
      <c r="C184" s="215" t="s">
        <v>813</v>
      </c>
      <c r="D184" s="215" t="s">
        <v>157</v>
      </c>
      <c r="E184" s="216" t="s">
        <v>1915</v>
      </c>
      <c r="F184" s="217" t="s">
        <v>1916</v>
      </c>
      <c r="G184" s="218" t="s">
        <v>955</v>
      </c>
      <c r="H184" s="219">
        <v>2</v>
      </c>
      <c r="I184" s="220"/>
      <c r="J184" s="221">
        <f>ROUND(I184*H184,2)</f>
        <v>0</v>
      </c>
      <c r="K184" s="217" t="s">
        <v>19</v>
      </c>
      <c r="L184" s="47"/>
      <c r="M184" s="222" t="s">
        <v>19</v>
      </c>
      <c r="N184" s="223" t="s">
        <v>43</v>
      </c>
      <c r="O184" s="87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288</v>
      </c>
      <c r="AT184" s="226" t="s">
        <v>157</v>
      </c>
      <c r="AU184" s="226" t="s">
        <v>81</v>
      </c>
      <c r="AY184" s="20" t="s">
        <v>154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288</v>
      </c>
      <c r="BM184" s="226" t="s">
        <v>1917</v>
      </c>
    </row>
    <row r="185" s="2" customFormat="1" ht="16.5" customHeight="1">
      <c r="A185" s="41"/>
      <c r="B185" s="42"/>
      <c r="C185" s="215" t="s">
        <v>820</v>
      </c>
      <c r="D185" s="215" t="s">
        <v>157</v>
      </c>
      <c r="E185" s="216" t="s">
        <v>1918</v>
      </c>
      <c r="F185" s="217" t="s">
        <v>1919</v>
      </c>
      <c r="G185" s="218" t="s">
        <v>191</v>
      </c>
      <c r="H185" s="219">
        <v>1</v>
      </c>
      <c r="I185" s="220"/>
      <c r="J185" s="221">
        <f>ROUND(I185*H185,2)</f>
        <v>0</v>
      </c>
      <c r="K185" s="217" t="s">
        <v>19</v>
      </c>
      <c r="L185" s="47"/>
      <c r="M185" s="222" t="s">
        <v>19</v>
      </c>
      <c r="N185" s="223" t="s">
        <v>43</v>
      </c>
      <c r="O185" s="87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288</v>
      </c>
      <c r="AT185" s="226" t="s">
        <v>157</v>
      </c>
      <c r="AU185" s="226" t="s">
        <v>81</v>
      </c>
      <c r="AY185" s="20" t="s">
        <v>154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79</v>
      </c>
      <c r="BK185" s="227">
        <f>ROUND(I185*H185,2)</f>
        <v>0</v>
      </c>
      <c r="BL185" s="20" t="s">
        <v>288</v>
      </c>
      <c r="BM185" s="226" t="s">
        <v>1920</v>
      </c>
    </row>
    <row r="186" s="2" customFormat="1" ht="16.5" customHeight="1">
      <c r="A186" s="41"/>
      <c r="B186" s="42"/>
      <c r="C186" s="215" t="s">
        <v>828</v>
      </c>
      <c r="D186" s="215" t="s">
        <v>157</v>
      </c>
      <c r="E186" s="216" t="s">
        <v>1921</v>
      </c>
      <c r="F186" s="217" t="s">
        <v>1922</v>
      </c>
      <c r="G186" s="218" t="s">
        <v>955</v>
      </c>
      <c r="H186" s="219">
        <v>1</v>
      </c>
      <c r="I186" s="220"/>
      <c r="J186" s="221">
        <f>ROUND(I186*H186,2)</f>
        <v>0</v>
      </c>
      <c r="K186" s="217" t="s">
        <v>19</v>
      </c>
      <c r="L186" s="47"/>
      <c r="M186" s="222" t="s">
        <v>19</v>
      </c>
      <c r="N186" s="223" t="s">
        <v>43</v>
      </c>
      <c r="O186" s="87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288</v>
      </c>
      <c r="AT186" s="226" t="s">
        <v>157</v>
      </c>
      <c r="AU186" s="226" t="s">
        <v>81</v>
      </c>
      <c r="AY186" s="20" t="s">
        <v>154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79</v>
      </c>
      <c r="BK186" s="227">
        <f>ROUND(I186*H186,2)</f>
        <v>0</v>
      </c>
      <c r="BL186" s="20" t="s">
        <v>288</v>
      </c>
      <c r="BM186" s="226" t="s">
        <v>1923</v>
      </c>
    </row>
    <row r="187" s="2" customFormat="1" ht="16.5" customHeight="1">
      <c r="A187" s="41"/>
      <c r="B187" s="42"/>
      <c r="C187" s="215" t="s">
        <v>834</v>
      </c>
      <c r="D187" s="215" t="s">
        <v>157</v>
      </c>
      <c r="E187" s="216" t="s">
        <v>1924</v>
      </c>
      <c r="F187" s="217" t="s">
        <v>1925</v>
      </c>
      <c r="G187" s="218" t="s">
        <v>955</v>
      </c>
      <c r="H187" s="219">
        <v>2</v>
      </c>
      <c r="I187" s="220"/>
      <c r="J187" s="221">
        <f>ROUND(I187*H187,2)</f>
        <v>0</v>
      </c>
      <c r="K187" s="217" t="s">
        <v>19</v>
      </c>
      <c r="L187" s="47"/>
      <c r="M187" s="222" t="s">
        <v>19</v>
      </c>
      <c r="N187" s="223" t="s">
        <v>43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288</v>
      </c>
      <c r="AT187" s="226" t="s">
        <v>157</v>
      </c>
      <c r="AU187" s="226" t="s">
        <v>81</v>
      </c>
      <c r="AY187" s="20" t="s">
        <v>154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79</v>
      </c>
      <c r="BK187" s="227">
        <f>ROUND(I187*H187,2)</f>
        <v>0</v>
      </c>
      <c r="BL187" s="20" t="s">
        <v>288</v>
      </c>
      <c r="BM187" s="226" t="s">
        <v>1926</v>
      </c>
    </row>
    <row r="188" s="2" customFormat="1" ht="16.5" customHeight="1">
      <c r="A188" s="41"/>
      <c r="B188" s="42"/>
      <c r="C188" s="215" t="s">
        <v>841</v>
      </c>
      <c r="D188" s="215" t="s">
        <v>157</v>
      </c>
      <c r="E188" s="216" t="s">
        <v>1927</v>
      </c>
      <c r="F188" s="217" t="s">
        <v>1928</v>
      </c>
      <c r="G188" s="218" t="s">
        <v>955</v>
      </c>
      <c r="H188" s="219">
        <v>2</v>
      </c>
      <c r="I188" s="220"/>
      <c r="J188" s="221">
        <f>ROUND(I188*H188,2)</f>
        <v>0</v>
      </c>
      <c r="K188" s="217" t="s">
        <v>19</v>
      </c>
      <c r="L188" s="47"/>
      <c r="M188" s="222" t="s">
        <v>19</v>
      </c>
      <c r="N188" s="223" t="s">
        <v>43</v>
      </c>
      <c r="O188" s="87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288</v>
      </c>
      <c r="AT188" s="226" t="s">
        <v>157</v>
      </c>
      <c r="AU188" s="226" t="s">
        <v>81</v>
      </c>
      <c r="AY188" s="20" t="s">
        <v>154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79</v>
      </c>
      <c r="BK188" s="227">
        <f>ROUND(I188*H188,2)</f>
        <v>0</v>
      </c>
      <c r="BL188" s="20" t="s">
        <v>288</v>
      </c>
      <c r="BM188" s="226" t="s">
        <v>1929</v>
      </c>
    </row>
    <row r="189" s="2" customFormat="1" ht="16.5" customHeight="1">
      <c r="A189" s="41"/>
      <c r="B189" s="42"/>
      <c r="C189" s="215" t="s">
        <v>850</v>
      </c>
      <c r="D189" s="215" t="s">
        <v>157</v>
      </c>
      <c r="E189" s="216" t="s">
        <v>1930</v>
      </c>
      <c r="F189" s="217" t="s">
        <v>1931</v>
      </c>
      <c r="G189" s="218" t="s">
        <v>955</v>
      </c>
      <c r="H189" s="219">
        <v>1</v>
      </c>
      <c r="I189" s="220"/>
      <c r="J189" s="221">
        <f>ROUND(I189*H189,2)</f>
        <v>0</v>
      </c>
      <c r="K189" s="217" t="s">
        <v>19</v>
      </c>
      <c r="L189" s="47"/>
      <c r="M189" s="222" t="s">
        <v>19</v>
      </c>
      <c r="N189" s="223" t="s">
        <v>43</v>
      </c>
      <c r="O189" s="87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288</v>
      </c>
      <c r="AT189" s="226" t="s">
        <v>157</v>
      </c>
      <c r="AU189" s="226" t="s">
        <v>81</v>
      </c>
      <c r="AY189" s="20" t="s">
        <v>154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20" t="s">
        <v>79</v>
      </c>
      <c r="BK189" s="227">
        <f>ROUND(I189*H189,2)</f>
        <v>0</v>
      </c>
      <c r="BL189" s="20" t="s">
        <v>288</v>
      </c>
      <c r="BM189" s="226" t="s">
        <v>1932</v>
      </c>
    </row>
    <row r="190" s="2" customFormat="1" ht="16.5" customHeight="1">
      <c r="A190" s="41"/>
      <c r="B190" s="42"/>
      <c r="C190" s="215" t="s">
        <v>855</v>
      </c>
      <c r="D190" s="215" t="s">
        <v>157</v>
      </c>
      <c r="E190" s="216" t="s">
        <v>1933</v>
      </c>
      <c r="F190" s="217" t="s">
        <v>1934</v>
      </c>
      <c r="G190" s="218" t="s">
        <v>955</v>
      </c>
      <c r="H190" s="219">
        <v>1</v>
      </c>
      <c r="I190" s="220"/>
      <c r="J190" s="221">
        <f>ROUND(I190*H190,2)</f>
        <v>0</v>
      </c>
      <c r="K190" s="217" t="s">
        <v>19</v>
      </c>
      <c r="L190" s="47"/>
      <c r="M190" s="222" t="s">
        <v>19</v>
      </c>
      <c r="N190" s="223" t="s">
        <v>43</v>
      </c>
      <c r="O190" s="87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288</v>
      </c>
      <c r="AT190" s="226" t="s">
        <v>157</v>
      </c>
      <c r="AU190" s="226" t="s">
        <v>81</v>
      </c>
      <c r="AY190" s="20" t="s">
        <v>154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79</v>
      </c>
      <c r="BK190" s="227">
        <f>ROUND(I190*H190,2)</f>
        <v>0</v>
      </c>
      <c r="BL190" s="20" t="s">
        <v>288</v>
      </c>
      <c r="BM190" s="226" t="s">
        <v>1935</v>
      </c>
    </row>
    <row r="191" s="2" customFormat="1" ht="16.5" customHeight="1">
      <c r="A191" s="41"/>
      <c r="B191" s="42"/>
      <c r="C191" s="215" t="s">
        <v>860</v>
      </c>
      <c r="D191" s="215" t="s">
        <v>157</v>
      </c>
      <c r="E191" s="216" t="s">
        <v>1936</v>
      </c>
      <c r="F191" s="217" t="s">
        <v>1937</v>
      </c>
      <c r="G191" s="218" t="s">
        <v>191</v>
      </c>
      <c r="H191" s="219">
        <v>1</v>
      </c>
      <c r="I191" s="220"/>
      <c r="J191" s="221">
        <f>ROUND(I191*H191,2)</f>
        <v>0</v>
      </c>
      <c r="K191" s="217" t="s">
        <v>19</v>
      </c>
      <c r="L191" s="47"/>
      <c r="M191" s="222" t="s">
        <v>19</v>
      </c>
      <c r="N191" s="223" t="s">
        <v>43</v>
      </c>
      <c r="O191" s="87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288</v>
      </c>
      <c r="AT191" s="226" t="s">
        <v>157</v>
      </c>
      <c r="AU191" s="226" t="s">
        <v>81</v>
      </c>
      <c r="AY191" s="20" t="s">
        <v>154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0" t="s">
        <v>79</v>
      </c>
      <c r="BK191" s="227">
        <f>ROUND(I191*H191,2)</f>
        <v>0</v>
      </c>
      <c r="BL191" s="20" t="s">
        <v>288</v>
      </c>
      <c r="BM191" s="226" t="s">
        <v>1938</v>
      </c>
    </row>
    <row r="192" s="2" customFormat="1" ht="16.5" customHeight="1">
      <c r="A192" s="41"/>
      <c r="B192" s="42"/>
      <c r="C192" s="215" t="s">
        <v>864</v>
      </c>
      <c r="D192" s="215" t="s">
        <v>157</v>
      </c>
      <c r="E192" s="216" t="s">
        <v>1939</v>
      </c>
      <c r="F192" s="217" t="s">
        <v>1940</v>
      </c>
      <c r="G192" s="218" t="s">
        <v>191</v>
      </c>
      <c r="H192" s="219">
        <v>2</v>
      </c>
      <c r="I192" s="220"/>
      <c r="J192" s="221">
        <f>ROUND(I192*H192,2)</f>
        <v>0</v>
      </c>
      <c r="K192" s="217" t="s">
        <v>19</v>
      </c>
      <c r="L192" s="47"/>
      <c r="M192" s="222" t="s">
        <v>19</v>
      </c>
      <c r="N192" s="223" t="s">
        <v>43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288</v>
      </c>
      <c r="AT192" s="226" t="s">
        <v>157</v>
      </c>
      <c r="AU192" s="226" t="s">
        <v>81</v>
      </c>
      <c r="AY192" s="20" t="s">
        <v>154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288</v>
      </c>
      <c r="BM192" s="226" t="s">
        <v>1941</v>
      </c>
    </row>
    <row r="193" s="2" customFormat="1" ht="16.5" customHeight="1">
      <c r="A193" s="41"/>
      <c r="B193" s="42"/>
      <c r="C193" s="215" t="s">
        <v>869</v>
      </c>
      <c r="D193" s="215" t="s">
        <v>157</v>
      </c>
      <c r="E193" s="216" t="s">
        <v>1942</v>
      </c>
      <c r="F193" s="217" t="s">
        <v>1943</v>
      </c>
      <c r="G193" s="218" t="s">
        <v>191</v>
      </c>
      <c r="H193" s="219">
        <v>3</v>
      </c>
      <c r="I193" s="220"/>
      <c r="J193" s="221">
        <f>ROUND(I193*H193,2)</f>
        <v>0</v>
      </c>
      <c r="K193" s="217" t="s">
        <v>19</v>
      </c>
      <c r="L193" s="47"/>
      <c r="M193" s="222" t="s">
        <v>19</v>
      </c>
      <c r="N193" s="223" t="s">
        <v>43</v>
      </c>
      <c r="O193" s="87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288</v>
      </c>
      <c r="AT193" s="226" t="s">
        <v>157</v>
      </c>
      <c r="AU193" s="226" t="s">
        <v>81</v>
      </c>
      <c r="AY193" s="20" t="s">
        <v>154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0" t="s">
        <v>79</v>
      </c>
      <c r="BK193" s="227">
        <f>ROUND(I193*H193,2)</f>
        <v>0</v>
      </c>
      <c r="BL193" s="20" t="s">
        <v>288</v>
      </c>
      <c r="BM193" s="226" t="s">
        <v>1944</v>
      </c>
    </row>
    <row r="194" s="2" customFormat="1" ht="16.5" customHeight="1">
      <c r="A194" s="41"/>
      <c r="B194" s="42"/>
      <c r="C194" s="215" t="s">
        <v>873</v>
      </c>
      <c r="D194" s="215" t="s">
        <v>157</v>
      </c>
      <c r="E194" s="216" t="s">
        <v>1945</v>
      </c>
      <c r="F194" s="217" t="s">
        <v>1946</v>
      </c>
      <c r="G194" s="218" t="s">
        <v>191</v>
      </c>
      <c r="H194" s="219">
        <v>1</v>
      </c>
      <c r="I194" s="220"/>
      <c r="J194" s="221">
        <f>ROUND(I194*H194,2)</f>
        <v>0</v>
      </c>
      <c r="K194" s="217" t="s">
        <v>19</v>
      </c>
      <c r="L194" s="47"/>
      <c r="M194" s="222" t="s">
        <v>19</v>
      </c>
      <c r="N194" s="223" t="s">
        <v>43</v>
      </c>
      <c r="O194" s="87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288</v>
      </c>
      <c r="AT194" s="226" t="s">
        <v>157</v>
      </c>
      <c r="AU194" s="226" t="s">
        <v>81</v>
      </c>
      <c r="AY194" s="20" t="s">
        <v>154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288</v>
      </c>
      <c r="BM194" s="226" t="s">
        <v>1947</v>
      </c>
    </row>
    <row r="195" s="2" customFormat="1" ht="16.5" customHeight="1">
      <c r="A195" s="41"/>
      <c r="B195" s="42"/>
      <c r="C195" s="215" t="s">
        <v>877</v>
      </c>
      <c r="D195" s="215" t="s">
        <v>157</v>
      </c>
      <c r="E195" s="216" t="s">
        <v>1948</v>
      </c>
      <c r="F195" s="217" t="s">
        <v>1949</v>
      </c>
      <c r="G195" s="218" t="s">
        <v>191</v>
      </c>
      <c r="H195" s="219">
        <v>2</v>
      </c>
      <c r="I195" s="220"/>
      <c r="J195" s="221">
        <f>ROUND(I195*H195,2)</f>
        <v>0</v>
      </c>
      <c r="K195" s="217" t="s">
        <v>19</v>
      </c>
      <c r="L195" s="47"/>
      <c r="M195" s="222" t="s">
        <v>19</v>
      </c>
      <c r="N195" s="223" t="s">
        <v>43</v>
      </c>
      <c r="O195" s="87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288</v>
      </c>
      <c r="AT195" s="226" t="s">
        <v>157</v>
      </c>
      <c r="AU195" s="226" t="s">
        <v>81</v>
      </c>
      <c r="AY195" s="20" t="s">
        <v>154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79</v>
      </c>
      <c r="BK195" s="227">
        <f>ROUND(I195*H195,2)</f>
        <v>0</v>
      </c>
      <c r="BL195" s="20" t="s">
        <v>288</v>
      </c>
      <c r="BM195" s="226" t="s">
        <v>1950</v>
      </c>
    </row>
    <row r="196" s="2" customFormat="1" ht="16.5" customHeight="1">
      <c r="A196" s="41"/>
      <c r="B196" s="42"/>
      <c r="C196" s="215" t="s">
        <v>881</v>
      </c>
      <c r="D196" s="215" t="s">
        <v>157</v>
      </c>
      <c r="E196" s="216" t="s">
        <v>1951</v>
      </c>
      <c r="F196" s="217" t="s">
        <v>1952</v>
      </c>
      <c r="G196" s="218" t="s">
        <v>191</v>
      </c>
      <c r="H196" s="219">
        <v>3</v>
      </c>
      <c r="I196" s="220"/>
      <c r="J196" s="221">
        <f>ROUND(I196*H196,2)</f>
        <v>0</v>
      </c>
      <c r="K196" s="217" t="s">
        <v>19</v>
      </c>
      <c r="L196" s="47"/>
      <c r="M196" s="222" t="s">
        <v>19</v>
      </c>
      <c r="N196" s="223" t="s">
        <v>43</v>
      </c>
      <c r="O196" s="87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288</v>
      </c>
      <c r="AT196" s="226" t="s">
        <v>157</v>
      </c>
      <c r="AU196" s="226" t="s">
        <v>81</v>
      </c>
      <c r="AY196" s="20" t="s">
        <v>154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20" t="s">
        <v>79</v>
      </c>
      <c r="BK196" s="227">
        <f>ROUND(I196*H196,2)</f>
        <v>0</v>
      </c>
      <c r="BL196" s="20" t="s">
        <v>288</v>
      </c>
      <c r="BM196" s="226" t="s">
        <v>1953</v>
      </c>
    </row>
    <row r="197" s="2" customFormat="1" ht="16.5" customHeight="1">
      <c r="A197" s="41"/>
      <c r="B197" s="42"/>
      <c r="C197" s="215" t="s">
        <v>885</v>
      </c>
      <c r="D197" s="215" t="s">
        <v>157</v>
      </c>
      <c r="E197" s="216" t="s">
        <v>1954</v>
      </c>
      <c r="F197" s="217" t="s">
        <v>1955</v>
      </c>
      <c r="G197" s="218" t="s">
        <v>191</v>
      </c>
      <c r="H197" s="219">
        <v>1</v>
      </c>
      <c r="I197" s="220"/>
      <c r="J197" s="221">
        <f>ROUND(I197*H197,2)</f>
        <v>0</v>
      </c>
      <c r="K197" s="217" t="s">
        <v>19</v>
      </c>
      <c r="L197" s="47"/>
      <c r="M197" s="222" t="s">
        <v>19</v>
      </c>
      <c r="N197" s="223" t="s">
        <v>43</v>
      </c>
      <c r="O197" s="87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288</v>
      </c>
      <c r="AT197" s="226" t="s">
        <v>157</v>
      </c>
      <c r="AU197" s="226" t="s">
        <v>81</v>
      </c>
      <c r="AY197" s="20" t="s">
        <v>154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79</v>
      </c>
      <c r="BK197" s="227">
        <f>ROUND(I197*H197,2)</f>
        <v>0</v>
      </c>
      <c r="BL197" s="20" t="s">
        <v>288</v>
      </c>
      <c r="BM197" s="226" t="s">
        <v>1956</v>
      </c>
    </row>
    <row r="198" s="2" customFormat="1" ht="16.5" customHeight="1">
      <c r="A198" s="41"/>
      <c r="B198" s="42"/>
      <c r="C198" s="215" t="s">
        <v>889</v>
      </c>
      <c r="D198" s="215" t="s">
        <v>157</v>
      </c>
      <c r="E198" s="216" t="s">
        <v>1957</v>
      </c>
      <c r="F198" s="217" t="s">
        <v>1958</v>
      </c>
      <c r="G198" s="218" t="s">
        <v>191</v>
      </c>
      <c r="H198" s="219">
        <v>1</v>
      </c>
      <c r="I198" s="220"/>
      <c r="J198" s="221">
        <f>ROUND(I198*H198,2)</f>
        <v>0</v>
      </c>
      <c r="K198" s="217" t="s">
        <v>19</v>
      </c>
      <c r="L198" s="47"/>
      <c r="M198" s="222" t="s">
        <v>19</v>
      </c>
      <c r="N198" s="223" t="s">
        <v>43</v>
      </c>
      <c r="O198" s="87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6" t="s">
        <v>288</v>
      </c>
      <c r="AT198" s="226" t="s">
        <v>157</v>
      </c>
      <c r="AU198" s="226" t="s">
        <v>81</v>
      </c>
      <c r="AY198" s="20" t="s">
        <v>154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20" t="s">
        <v>79</v>
      </c>
      <c r="BK198" s="227">
        <f>ROUND(I198*H198,2)</f>
        <v>0</v>
      </c>
      <c r="BL198" s="20" t="s">
        <v>288</v>
      </c>
      <c r="BM198" s="226" t="s">
        <v>1959</v>
      </c>
    </row>
    <row r="199" s="2" customFormat="1" ht="16.5" customHeight="1">
      <c r="A199" s="41"/>
      <c r="B199" s="42"/>
      <c r="C199" s="215" t="s">
        <v>893</v>
      </c>
      <c r="D199" s="215" t="s">
        <v>157</v>
      </c>
      <c r="E199" s="216" t="s">
        <v>1960</v>
      </c>
      <c r="F199" s="217" t="s">
        <v>1961</v>
      </c>
      <c r="G199" s="218" t="s">
        <v>209</v>
      </c>
      <c r="H199" s="219">
        <v>0.59999999999999998</v>
      </c>
      <c r="I199" s="220"/>
      <c r="J199" s="221">
        <f>ROUND(I199*H199,2)</f>
        <v>0</v>
      </c>
      <c r="K199" s="217" t="s">
        <v>19</v>
      </c>
      <c r="L199" s="47"/>
      <c r="M199" s="292" t="s">
        <v>19</v>
      </c>
      <c r="N199" s="293" t="s">
        <v>43</v>
      </c>
      <c r="O199" s="294"/>
      <c r="P199" s="295">
        <f>O199*H199</f>
        <v>0</v>
      </c>
      <c r="Q199" s="295">
        <v>0</v>
      </c>
      <c r="R199" s="295">
        <f>Q199*H199</f>
        <v>0</v>
      </c>
      <c r="S199" s="295">
        <v>0</v>
      </c>
      <c r="T199" s="296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288</v>
      </c>
      <c r="AT199" s="226" t="s">
        <v>157</v>
      </c>
      <c r="AU199" s="226" t="s">
        <v>81</v>
      </c>
      <c r="AY199" s="20" t="s">
        <v>154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288</v>
      </c>
      <c r="BM199" s="226" t="s">
        <v>1962</v>
      </c>
    </row>
    <row r="200" s="2" customFormat="1" ht="6.96" customHeight="1">
      <c r="A200" s="41"/>
      <c r="B200" s="62"/>
      <c r="C200" s="63"/>
      <c r="D200" s="63"/>
      <c r="E200" s="63"/>
      <c r="F200" s="63"/>
      <c r="G200" s="63"/>
      <c r="H200" s="63"/>
      <c r="I200" s="63"/>
      <c r="J200" s="63"/>
      <c r="K200" s="63"/>
      <c r="L200" s="47"/>
      <c r="M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</row>
  </sheetData>
  <sheetProtection sheet="1" autoFilter="0" formatColumns="0" formatRows="0" objects="1" scenarios="1" spinCount="100000" saltValue="BR866RV8jkJ/2wTOeCaPrgY3wtkzzYlEfwf/fJZZrktUV4xD2CbkRLUvDqGSDE141pI7W61jenE5Uou7rVVFGQ==" hashValue="SICsaheBD0DGIqyRjWKbU/YVnFG+Q4G6eBoM3rZGlB7xxSz5p9K3x11GLiLb1uSq3gFvCfwEA4i9EZVJZOi8ww==" algorithmName="SHA-512" password="CC35"/>
  <autoFilter ref="C91:K1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106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ZUŠ Šternberk, modernizace odborných učeben</v>
      </c>
      <c r="F7" s="145"/>
      <c r="G7" s="145"/>
      <c r="H7" s="145"/>
      <c r="L7" s="23"/>
    </row>
    <row r="8" s="1" customFormat="1" ht="12" customHeight="1">
      <c r="B8" s="23"/>
      <c r="D8" s="145" t="s">
        <v>107</v>
      </c>
      <c r="L8" s="23"/>
    </row>
    <row r="9" s="2" customFormat="1" ht="16.5" customHeight="1">
      <c r="A9" s="41"/>
      <c r="B9" s="47"/>
      <c r="C9" s="41"/>
      <c r="D9" s="41"/>
      <c r="E9" s="146" t="s">
        <v>108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1963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22. 3. 2024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19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5" t="s">
        <v>28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ROUND(J94,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ROUND((SUM(BE94:BE179)),  2)</f>
        <v>0</v>
      </c>
      <c r="G35" s="41"/>
      <c r="H35" s="41"/>
      <c r="I35" s="160">
        <v>0.20999999999999999</v>
      </c>
      <c r="J35" s="159">
        <f>ROUND(((SUM(BE94:BE179))*I35),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ROUND((SUM(BF94:BF179)),  2)</f>
        <v>0</v>
      </c>
      <c r="G36" s="41"/>
      <c r="H36" s="41"/>
      <c r="I36" s="160">
        <v>0.12</v>
      </c>
      <c r="J36" s="159">
        <f>ROUND(((SUM(BF94:BF179))*I36),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ROUND((SUM(BG94:BG179)),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ROUND((SUM(BH94:BH179)),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ROUND((SUM(BI94:BI179)),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111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ZUŠ Šternberk, modernizace odborných učeben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108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ROU2513 - Vzduchotechnika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Šternberk</v>
      </c>
      <c r="G56" s="43"/>
      <c r="H56" s="43"/>
      <c r="I56" s="35" t="s">
        <v>23</v>
      </c>
      <c r="J56" s="75" t="str">
        <f>IF(J14="","",J14)</f>
        <v>22. 3. 2024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Město Šternberk</v>
      </c>
      <c r="G58" s="43"/>
      <c r="H58" s="43"/>
      <c r="I58" s="35" t="s">
        <v>31</v>
      </c>
      <c r="J58" s="39" t="str">
        <f>E23</f>
        <v>Studio Zlamal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112</v>
      </c>
      <c r="D61" s="174"/>
      <c r="E61" s="174"/>
      <c r="F61" s="174"/>
      <c r="G61" s="174"/>
      <c r="H61" s="174"/>
      <c r="I61" s="174"/>
      <c r="J61" s="175" t="s">
        <v>113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J94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114</v>
      </c>
    </row>
    <row r="64" s="9" customFormat="1" ht="24.96" customHeight="1">
      <c r="A64" s="9"/>
      <c r="B64" s="177"/>
      <c r="C64" s="178"/>
      <c r="D64" s="179" t="s">
        <v>1964</v>
      </c>
      <c r="E64" s="180"/>
      <c r="F64" s="180"/>
      <c r="G64" s="180"/>
      <c r="H64" s="180"/>
      <c r="I64" s="180"/>
      <c r="J64" s="181">
        <f>J95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7"/>
      <c r="C65" s="178"/>
      <c r="D65" s="179" t="s">
        <v>1965</v>
      </c>
      <c r="E65" s="180"/>
      <c r="F65" s="180"/>
      <c r="G65" s="180"/>
      <c r="H65" s="180"/>
      <c r="I65" s="180"/>
      <c r="J65" s="181">
        <f>J107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7"/>
      <c r="C66" s="178"/>
      <c r="D66" s="179" t="s">
        <v>1966</v>
      </c>
      <c r="E66" s="180"/>
      <c r="F66" s="180"/>
      <c r="G66" s="180"/>
      <c r="H66" s="180"/>
      <c r="I66" s="180"/>
      <c r="J66" s="181">
        <f>J117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7"/>
      <c r="C67" s="178"/>
      <c r="D67" s="179" t="s">
        <v>1967</v>
      </c>
      <c r="E67" s="180"/>
      <c r="F67" s="180"/>
      <c r="G67" s="180"/>
      <c r="H67" s="180"/>
      <c r="I67" s="180"/>
      <c r="J67" s="181">
        <f>J127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7"/>
      <c r="C68" s="178"/>
      <c r="D68" s="179" t="s">
        <v>1968</v>
      </c>
      <c r="E68" s="180"/>
      <c r="F68" s="180"/>
      <c r="G68" s="180"/>
      <c r="H68" s="180"/>
      <c r="I68" s="180"/>
      <c r="J68" s="181">
        <f>J131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7"/>
      <c r="C69" s="178"/>
      <c r="D69" s="179" t="s">
        <v>1969</v>
      </c>
      <c r="E69" s="180"/>
      <c r="F69" s="180"/>
      <c r="G69" s="180"/>
      <c r="H69" s="180"/>
      <c r="I69" s="180"/>
      <c r="J69" s="181">
        <f>J141</f>
        <v>0</v>
      </c>
      <c r="K69" s="178"/>
      <c r="L69" s="18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7"/>
      <c r="C70" s="178"/>
      <c r="D70" s="179" t="s">
        <v>1970</v>
      </c>
      <c r="E70" s="180"/>
      <c r="F70" s="180"/>
      <c r="G70" s="180"/>
      <c r="H70" s="180"/>
      <c r="I70" s="180"/>
      <c r="J70" s="181">
        <f>J152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7"/>
      <c r="C71" s="178"/>
      <c r="D71" s="179" t="s">
        <v>1971</v>
      </c>
      <c r="E71" s="180"/>
      <c r="F71" s="180"/>
      <c r="G71" s="180"/>
      <c r="H71" s="180"/>
      <c r="I71" s="180"/>
      <c r="J71" s="181">
        <f>J165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7"/>
      <c r="C72" s="178"/>
      <c r="D72" s="179" t="s">
        <v>1972</v>
      </c>
      <c r="E72" s="180"/>
      <c r="F72" s="180"/>
      <c r="G72" s="180"/>
      <c r="H72" s="180"/>
      <c r="I72" s="180"/>
      <c r="J72" s="181">
        <f>J175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139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72" t="str">
        <f>E7</f>
        <v>ZUŠ Šternberk, modernizace odborných učeben</v>
      </c>
      <c r="F82" s="35"/>
      <c r="G82" s="35"/>
      <c r="H82" s="35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" customFormat="1" ht="12" customHeight="1">
      <c r="B83" s="24"/>
      <c r="C83" s="35" t="s">
        <v>107</v>
      </c>
      <c r="D83" s="25"/>
      <c r="E83" s="25"/>
      <c r="F83" s="25"/>
      <c r="G83" s="25"/>
      <c r="H83" s="25"/>
      <c r="I83" s="25"/>
      <c r="J83" s="25"/>
      <c r="K83" s="25"/>
      <c r="L83" s="23"/>
    </row>
    <row r="84" s="2" customFormat="1" ht="16.5" customHeight="1">
      <c r="A84" s="41"/>
      <c r="B84" s="42"/>
      <c r="C84" s="43"/>
      <c r="D84" s="43"/>
      <c r="E84" s="172" t="s">
        <v>108</v>
      </c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109</v>
      </c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E11</f>
        <v>ROU2513 - Vzduchotechnika</v>
      </c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21</v>
      </c>
      <c r="D88" s="43"/>
      <c r="E88" s="43"/>
      <c r="F88" s="30" t="str">
        <f>F14</f>
        <v>Šternberk</v>
      </c>
      <c r="G88" s="43"/>
      <c r="H88" s="43"/>
      <c r="I88" s="35" t="s">
        <v>23</v>
      </c>
      <c r="J88" s="75" t="str">
        <f>IF(J14="","",J14)</f>
        <v>22. 3. 2024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25</v>
      </c>
      <c r="D90" s="43"/>
      <c r="E90" s="43"/>
      <c r="F90" s="30" t="str">
        <f>E17</f>
        <v>Město Šternberk</v>
      </c>
      <c r="G90" s="43"/>
      <c r="H90" s="43"/>
      <c r="I90" s="35" t="s">
        <v>31</v>
      </c>
      <c r="J90" s="39" t="str">
        <f>E23</f>
        <v>Studio Zlamal</v>
      </c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29</v>
      </c>
      <c r="D91" s="43"/>
      <c r="E91" s="43"/>
      <c r="F91" s="30" t="str">
        <f>IF(E20="","",E20)</f>
        <v>Vyplň údaj</v>
      </c>
      <c r="G91" s="43"/>
      <c r="H91" s="43"/>
      <c r="I91" s="35" t="s">
        <v>34</v>
      </c>
      <c r="J91" s="39" t="str">
        <f>E26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8"/>
      <c r="B93" s="189"/>
      <c r="C93" s="190" t="s">
        <v>140</v>
      </c>
      <c r="D93" s="191" t="s">
        <v>57</v>
      </c>
      <c r="E93" s="191" t="s">
        <v>53</v>
      </c>
      <c r="F93" s="191" t="s">
        <v>54</v>
      </c>
      <c r="G93" s="191" t="s">
        <v>141</v>
      </c>
      <c r="H93" s="191" t="s">
        <v>142</v>
      </c>
      <c r="I93" s="191" t="s">
        <v>143</v>
      </c>
      <c r="J93" s="191" t="s">
        <v>113</v>
      </c>
      <c r="K93" s="192" t="s">
        <v>144</v>
      </c>
      <c r="L93" s="193"/>
      <c r="M93" s="95" t="s">
        <v>19</v>
      </c>
      <c r="N93" s="96" t="s">
        <v>42</v>
      </c>
      <c r="O93" s="96" t="s">
        <v>145</v>
      </c>
      <c r="P93" s="96" t="s">
        <v>146</v>
      </c>
      <c r="Q93" s="96" t="s">
        <v>147</v>
      </c>
      <c r="R93" s="96" t="s">
        <v>148</v>
      </c>
      <c r="S93" s="96" t="s">
        <v>149</v>
      </c>
      <c r="T93" s="97" t="s">
        <v>150</v>
      </c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41"/>
      <c r="B94" s="42"/>
      <c r="C94" s="102" t="s">
        <v>151</v>
      </c>
      <c r="D94" s="43"/>
      <c r="E94" s="43"/>
      <c r="F94" s="43"/>
      <c r="G94" s="43"/>
      <c r="H94" s="43"/>
      <c r="I94" s="43"/>
      <c r="J94" s="194">
        <f>BK94</f>
        <v>0</v>
      </c>
      <c r="K94" s="43"/>
      <c r="L94" s="47"/>
      <c r="M94" s="98"/>
      <c r="N94" s="195"/>
      <c r="O94" s="99"/>
      <c r="P94" s="196">
        <f>P95+P107+P117+P127+P131+P141+P152+P165+P175</f>
        <v>0</v>
      </c>
      <c r="Q94" s="99"/>
      <c r="R94" s="196">
        <f>R95+R107+R117+R127+R131+R141+R152+R165+R175</f>
        <v>0</v>
      </c>
      <c r="S94" s="99"/>
      <c r="T94" s="197">
        <f>T95+T107+T117+T127+T131+T141+T152+T165+T175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71</v>
      </c>
      <c r="AU94" s="20" t="s">
        <v>114</v>
      </c>
      <c r="BK94" s="198">
        <f>BK95+BK107+BK117+BK127+BK131+BK141+BK152+BK165+BK175</f>
        <v>0</v>
      </c>
    </row>
    <row r="95" s="12" customFormat="1" ht="25.92" customHeight="1">
      <c r="A95" s="12"/>
      <c r="B95" s="199"/>
      <c r="C95" s="200"/>
      <c r="D95" s="201" t="s">
        <v>71</v>
      </c>
      <c r="E95" s="202" t="s">
        <v>1973</v>
      </c>
      <c r="F95" s="202" t="s">
        <v>1974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SUM(P96:P106)</f>
        <v>0</v>
      </c>
      <c r="Q95" s="207"/>
      <c r="R95" s="208">
        <f>SUM(R96:R106)</f>
        <v>0</v>
      </c>
      <c r="S95" s="207"/>
      <c r="T95" s="209">
        <f>SUM(T96:T106)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79</v>
      </c>
      <c r="AT95" s="211" t="s">
        <v>71</v>
      </c>
      <c r="AU95" s="211" t="s">
        <v>72</v>
      </c>
      <c r="AY95" s="210" t="s">
        <v>154</v>
      </c>
      <c r="BK95" s="212">
        <f>SUM(BK96:BK106)</f>
        <v>0</v>
      </c>
    </row>
    <row r="96" s="2" customFormat="1" ht="37.8" customHeight="1">
      <c r="A96" s="41"/>
      <c r="B96" s="42"/>
      <c r="C96" s="215" t="s">
        <v>79</v>
      </c>
      <c r="D96" s="215" t="s">
        <v>157</v>
      </c>
      <c r="E96" s="216" t="s">
        <v>1975</v>
      </c>
      <c r="F96" s="217" t="s">
        <v>1976</v>
      </c>
      <c r="G96" s="218" t="s">
        <v>571</v>
      </c>
      <c r="H96" s="219">
        <v>1</v>
      </c>
      <c r="I96" s="220"/>
      <c r="J96" s="221">
        <f>ROUND(I96*H96,2)</f>
        <v>0</v>
      </c>
      <c r="K96" s="217" t="s">
        <v>19</v>
      </c>
      <c r="L96" s="47"/>
      <c r="M96" s="222" t="s">
        <v>19</v>
      </c>
      <c r="N96" s="223" t="s">
        <v>43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162</v>
      </c>
      <c r="AT96" s="226" t="s">
        <v>157</v>
      </c>
      <c r="AU96" s="226" t="s">
        <v>79</v>
      </c>
      <c r="AY96" s="20" t="s">
        <v>154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79</v>
      </c>
      <c r="BK96" s="227">
        <f>ROUND(I96*H96,2)</f>
        <v>0</v>
      </c>
      <c r="BL96" s="20" t="s">
        <v>162</v>
      </c>
      <c r="BM96" s="226" t="s">
        <v>1977</v>
      </c>
    </row>
    <row r="97" s="2" customFormat="1" ht="21.75" customHeight="1">
      <c r="A97" s="41"/>
      <c r="B97" s="42"/>
      <c r="C97" s="215" t="s">
        <v>81</v>
      </c>
      <c r="D97" s="215" t="s">
        <v>157</v>
      </c>
      <c r="E97" s="216" t="s">
        <v>1978</v>
      </c>
      <c r="F97" s="217" t="s">
        <v>1979</v>
      </c>
      <c r="G97" s="218" t="s">
        <v>160</v>
      </c>
      <c r="H97" s="219">
        <v>13</v>
      </c>
      <c r="I97" s="220"/>
      <c r="J97" s="221">
        <f>ROUND(I97*H97,2)</f>
        <v>0</v>
      </c>
      <c r="K97" s="217" t="s">
        <v>19</v>
      </c>
      <c r="L97" s="47"/>
      <c r="M97" s="222" t="s">
        <v>19</v>
      </c>
      <c r="N97" s="223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162</v>
      </c>
      <c r="AT97" s="226" t="s">
        <v>157</v>
      </c>
      <c r="AU97" s="226" t="s">
        <v>79</v>
      </c>
      <c r="AY97" s="20" t="s">
        <v>154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162</v>
      </c>
      <c r="BM97" s="226" t="s">
        <v>1980</v>
      </c>
    </row>
    <row r="98" s="2" customFormat="1" ht="16.5" customHeight="1">
      <c r="A98" s="41"/>
      <c r="B98" s="42"/>
      <c r="C98" s="215" t="s">
        <v>155</v>
      </c>
      <c r="D98" s="215" t="s">
        <v>157</v>
      </c>
      <c r="E98" s="216" t="s">
        <v>1981</v>
      </c>
      <c r="F98" s="217" t="s">
        <v>1982</v>
      </c>
      <c r="G98" s="218" t="s">
        <v>557</v>
      </c>
      <c r="H98" s="219">
        <v>1</v>
      </c>
      <c r="I98" s="220"/>
      <c r="J98" s="221">
        <f>ROUND(I98*H98,2)</f>
        <v>0</v>
      </c>
      <c r="K98" s="217" t="s">
        <v>19</v>
      </c>
      <c r="L98" s="47"/>
      <c r="M98" s="222" t="s">
        <v>19</v>
      </c>
      <c r="N98" s="223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162</v>
      </c>
      <c r="AT98" s="226" t="s">
        <v>157</v>
      </c>
      <c r="AU98" s="226" t="s">
        <v>79</v>
      </c>
      <c r="AY98" s="20" t="s">
        <v>154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162</v>
      </c>
      <c r="BM98" s="226" t="s">
        <v>1983</v>
      </c>
    </row>
    <row r="99" s="2" customFormat="1" ht="16.5" customHeight="1">
      <c r="A99" s="41"/>
      <c r="B99" s="42"/>
      <c r="C99" s="215" t="s">
        <v>162</v>
      </c>
      <c r="D99" s="215" t="s">
        <v>157</v>
      </c>
      <c r="E99" s="216" t="s">
        <v>1984</v>
      </c>
      <c r="F99" s="217" t="s">
        <v>1985</v>
      </c>
      <c r="G99" s="218" t="s">
        <v>571</v>
      </c>
      <c r="H99" s="219">
        <v>1</v>
      </c>
      <c r="I99" s="220"/>
      <c r="J99" s="221">
        <f>ROUND(I99*H99,2)</f>
        <v>0</v>
      </c>
      <c r="K99" s="217" t="s">
        <v>19</v>
      </c>
      <c r="L99" s="47"/>
      <c r="M99" s="222" t="s">
        <v>19</v>
      </c>
      <c r="N99" s="223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162</v>
      </c>
      <c r="AT99" s="226" t="s">
        <v>157</v>
      </c>
      <c r="AU99" s="226" t="s">
        <v>79</v>
      </c>
      <c r="AY99" s="20" t="s">
        <v>154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162</v>
      </c>
      <c r="BM99" s="226" t="s">
        <v>1986</v>
      </c>
    </row>
    <row r="100" s="2" customFormat="1" ht="16.5" customHeight="1">
      <c r="A100" s="41"/>
      <c r="B100" s="42"/>
      <c r="C100" s="215" t="s">
        <v>188</v>
      </c>
      <c r="D100" s="215" t="s">
        <v>157</v>
      </c>
      <c r="E100" s="216" t="s">
        <v>1987</v>
      </c>
      <c r="F100" s="217" t="s">
        <v>1988</v>
      </c>
      <c r="G100" s="218" t="s">
        <v>571</v>
      </c>
      <c r="H100" s="219">
        <v>1</v>
      </c>
      <c r="I100" s="220"/>
      <c r="J100" s="221">
        <f>ROUND(I100*H100,2)</f>
        <v>0</v>
      </c>
      <c r="K100" s="217" t="s">
        <v>19</v>
      </c>
      <c r="L100" s="47"/>
      <c r="M100" s="222" t="s">
        <v>19</v>
      </c>
      <c r="N100" s="223" t="s">
        <v>43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162</v>
      </c>
      <c r="AT100" s="226" t="s">
        <v>157</v>
      </c>
      <c r="AU100" s="226" t="s">
        <v>79</v>
      </c>
      <c r="AY100" s="20" t="s">
        <v>154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162</v>
      </c>
      <c r="BM100" s="226" t="s">
        <v>1989</v>
      </c>
    </row>
    <row r="101" s="2" customFormat="1" ht="16.5" customHeight="1">
      <c r="A101" s="41"/>
      <c r="B101" s="42"/>
      <c r="C101" s="215" t="s">
        <v>196</v>
      </c>
      <c r="D101" s="215" t="s">
        <v>157</v>
      </c>
      <c r="E101" s="216" t="s">
        <v>1990</v>
      </c>
      <c r="F101" s="217" t="s">
        <v>1991</v>
      </c>
      <c r="G101" s="218" t="s">
        <v>571</v>
      </c>
      <c r="H101" s="219">
        <v>2</v>
      </c>
      <c r="I101" s="220"/>
      <c r="J101" s="221">
        <f>ROUND(I101*H101,2)</f>
        <v>0</v>
      </c>
      <c r="K101" s="217" t="s">
        <v>19</v>
      </c>
      <c r="L101" s="47"/>
      <c r="M101" s="222" t="s">
        <v>19</v>
      </c>
      <c r="N101" s="223" t="s">
        <v>43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162</v>
      </c>
      <c r="AT101" s="226" t="s">
        <v>157</v>
      </c>
      <c r="AU101" s="226" t="s">
        <v>79</v>
      </c>
      <c r="AY101" s="20" t="s">
        <v>154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79</v>
      </c>
      <c r="BK101" s="227">
        <f>ROUND(I101*H101,2)</f>
        <v>0</v>
      </c>
      <c r="BL101" s="20" t="s">
        <v>162</v>
      </c>
      <c r="BM101" s="226" t="s">
        <v>1992</v>
      </c>
    </row>
    <row r="102" s="2" customFormat="1" ht="16.5" customHeight="1">
      <c r="A102" s="41"/>
      <c r="B102" s="42"/>
      <c r="C102" s="215" t="s">
        <v>206</v>
      </c>
      <c r="D102" s="215" t="s">
        <v>157</v>
      </c>
      <c r="E102" s="216" t="s">
        <v>1993</v>
      </c>
      <c r="F102" s="217" t="s">
        <v>1994</v>
      </c>
      <c r="G102" s="218" t="s">
        <v>571</v>
      </c>
      <c r="H102" s="219">
        <v>1</v>
      </c>
      <c r="I102" s="220"/>
      <c r="J102" s="221">
        <f>ROUND(I102*H102,2)</f>
        <v>0</v>
      </c>
      <c r="K102" s="217" t="s">
        <v>19</v>
      </c>
      <c r="L102" s="47"/>
      <c r="M102" s="222" t="s">
        <v>19</v>
      </c>
      <c r="N102" s="223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162</v>
      </c>
      <c r="AT102" s="226" t="s">
        <v>157</v>
      </c>
      <c r="AU102" s="226" t="s">
        <v>79</v>
      </c>
      <c r="AY102" s="20" t="s">
        <v>154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162</v>
      </c>
      <c r="BM102" s="226" t="s">
        <v>1995</v>
      </c>
    </row>
    <row r="103" s="2" customFormat="1" ht="16.5" customHeight="1">
      <c r="A103" s="41"/>
      <c r="B103" s="42"/>
      <c r="C103" s="215" t="s">
        <v>219</v>
      </c>
      <c r="D103" s="215" t="s">
        <v>157</v>
      </c>
      <c r="E103" s="216" t="s">
        <v>1996</v>
      </c>
      <c r="F103" s="217" t="s">
        <v>1997</v>
      </c>
      <c r="G103" s="218" t="s">
        <v>1998</v>
      </c>
      <c r="H103" s="219">
        <v>6</v>
      </c>
      <c r="I103" s="220"/>
      <c r="J103" s="221">
        <f>ROUND(I103*H103,2)</f>
        <v>0</v>
      </c>
      <c r="K103" s="217" t="s">
        <v>19</v>
      </c>
      <c r="L103" s="47"/>
      <c r="M103" s="222" t="s">
        <v>19</v>
      </c>
      <c r="N103" s="223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162</v>
      </c>
      <c r="AT103" s="226" t="s">
        <v>157</v>
      </c>
      <c r="AU103" s="226" t="s">
        <v>79</v>
      </c>
      <c r="AY103" s="20" t="s">
        <v>154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162</v>
      </c>
      <c r="BM103" s="226" t="s">
        <v>1999</v>
      </c>
    </row>
    <row r="104" s="2" customFormat="1" ht="16.5" customHeight="1">
      <c r="A104" s="41"/>
      <c r="B104" s="42"/>
      <c r="C104" s="215" t="s">
        <v>230</v>
      </c>
      <c r="D104" s="215" t="s">
        <v>157</v>
      </c>
      <c r="E104" s="216" t="s">
        <v>2000</v>
      </c>
      <c r="F104" s="217" t="s">
        <v>2001</v>
      </c>
      <c r="G104" s="218" t="s">
        <v>1998</v>
      </c>
      <c r="H104" s="219">
        <v>3</v>
      </c>
      <c r="I104" s="220"/>
      <c r="J104" s="221">
        <f>ROUND(I104*H104,2)</f>
        <v>0</v>
      </c>
      <c r="K104" s="217" t="s">
        <v>19</v>
      </c>
      <c r="L104" s="47"/>
      <c r="M104" s="222" t="s">
        <v>19</v>
      </c>
      <c r="N104" s="223" t="s">
        <v>43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162</v>
      </c>
      <c r="AT104" s="226" t="s">
        <v>157</v>
      </c>
      <c r="AU104" s="226" t="s">
        <v>79</v>
      </c>
      <c r="AY104" s="20" t="s">
        <v>154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162</v>
      </c>
      <c r="BM104" s="226" t="s">
        <v>2002</v>
      </c>
    </row>
    <row r="105" s="2" customFormat="1" ht="16.5" customHeight="1">
      <c r="A105" s="41"/>
      <c r="B105" s="42"/>
      <c r="C105" s="215" t="s">
        <v>236</v>
      </c>
      <c r="D105" s="215" t="s">
        <v>157</v>
      </c>
      <c r="E105" s="216" t="s">
        <v>2003</v>
      </c>
      <c r="F105" s="217" t="s">
        <v>2004</v>
      </c>
      <c r="G105" s="218" t="s">
        <v>1998</v>
      </c>
      <c r="H105" s="219">
        <v>6</v>
      </c>
      <c r="I105" s="220"/>
      <c r="J105" s="221">
        <f>ROUND(I105*H105,2)</f>
        <v>0</v>
      </c>
      <c r="K105" s="217" t="s">
        <v>19</v>
      </c>
      <c r="L105" s="47"/>
      <c r="M105" s="222" t="s">
        <v>19</v>
      </c>
      <c r="N105" s="223" t="s">
        <v>43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162</v>
      </c>
      <c r="AT105" s="226" t="s">
        <v>157</v>
      </c>
      <c r="AU105" s="226" t="s">
        <v>79</v>
      </c>
      <c r="AY105" s="20" t="s">
        <v>154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162</v>
      </c>
      <c r="BM105" s="226" t="s">
        <v>2005</v>
      </c>
    </row>
    <row r="106" s="2" customFormat="1" ht="16.5" customHeight="1">
      <c r="A106" s="41"/>
      <c r="B106" s="42"/>
      <c r="C106" s="215" t="s">
        <v>247</v>
      </c>
      <c r="D106" s="215" t="s">
        <v>157</v>
      </c>
      <c r="E106" s="216" t="s">
        <v>2006</v>
      </c>
      <c r="F106" s="217" t="s">
        <v>2007</v>
      </c>
      <c r="G106" s="218" t="s">
        <v>1998</v>
      </c>
      <c r="H106" s="219">
        <v>25</v>
      </c>
      <c r="I106" s="220"/>
      <c r="J106" s="221">
        <f>ROUND(I106*H106,2)</f>
        <v>0</v>
      </c>
      <c r="K106" s="217" t="s">
        <v>19</v>
      </c>
      <c r="L106" s="47"/>
      <c r="M106" s="222" t="s">
        <v>19</v>
      </c>
      <c r="N106" s="223" t="s">
        <v>43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162</v>
      </c>
      <c r="AT106" s="226" t="s">
        <v>157</v>
      </c>
      <c r="AU106" s="226" t="s">
        <v>79</v>
      </c>
      <c r="AY106" s="20" t="s">
        <v>154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162</v>
      </c>
      <c r="BM106" s="226" t="s">
        <v>2008</v>
      </c>
    </row>
    <row r="107" s="12" customFormat="1" ht="25.92" customHeight="1">
      <c r="A107" s="12"/>
      <c r="B107" s="199"/>
      <c r="C107" s="200"/>
      <c r="D107" s="201" t="s">
        <v>71</v>
      </c>
      <c r="E107" s="202" t="s">
        <v>2009</v>
      </c>
      <c r="F107" s="202" t="s">
        <v>2010</v>
      </c>
      <c r="G107" s="200"/>
      <c r="H107" s="200"/>
      <c r="I107" s="203"/>
      <c r="J107" s="204">
        <f>BK107</f>
        <v>0</v>
      </c>
      <c r="K107" s="200"/>
      <c r="L107" s="205"/>
      <c r="M107" s="206"/>
      <c r="N107" s="207"/>
      <c r="O107" s="207"/>
      <c r="P107" s="208">
        <f>SUM(P108:P116)</f>
        <v>0</v>
      </c>
      <c r="Q107" s="207"/>
      <c r="R107" s="208">
        <f>SUM(R108:R116)</f>
        <v>0</v>
      </c>
      <c r="S107" s="207"/>
      <c r="T107" s="209">
        <f>SUM(T108:T116)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0" t="s">
        <v>79</v>
      </c>
      <c r="AT107" s="211" t="s">
        <v>71</v>
      </c>
      <c r="AU107" s="211" t="s">
        <v>72</v>
      </c>
      <c r="AY107" s="210" t="s">
        <v>154</v>
      </c>
      <c r="BK107" s="212">
        <f>SUM(BK108:BK116)</f>
        <v>0</v>
      </c>
    </row>
    <row r="108" s="2" customFormat="1" ht="37.8" customHeight="1">
      <c r="A108" s="41"/>
      <c r="B108" s="42"/>
      <c r="C108" s="215" t="s">
        <v>8</v>
      </c>
      <c r="D108" s="215" t="s">
        <v>157</v>
      </c>
      <c r="E108" s="216" t="s">
        <v>2011</v>
      </c>
      <c r="F108" s="217" t="s">
        <v>2012</v>
      </c>
      <c r="G108" s="218" t="s">
        <v>571</v>
      </c>
      <c r="H108" s="219">
        <v>1</v>
      </c>
      <c r="I108" s="220"/>
      <c r="J108" s="221">
        <f>ROUND(I108*H108,2)</f>
        <v>0</v>
      </c>
      <c r="K108" s="217" t="s">
        <v>19</v>
      </c>
      <c r="L108" s="47"/>
      <c r="M108" s="222" t="s">
        <v>19</v>
      </c>
      <c r="N108" s="223" t="s">
        <v>43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162</v>
      </c>
      <c r="AT108" s="226" t="s">
        <v>157</v>
      </c>
      <c r="AU108" s="226" t="s">
        <v>79</v>
      </c>
      <c r="AY108" s="20" t="s">
        <v>154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79</v>
      </c>
      <c r="BK108" s="227">
        <f>ROUND(I108*H108,2)</f>
        <v>0</v>
      </c>
      <c r="BL108" s="20" t="s">
        <v>162</v>
      </c>
      <c r="BM108" s="226" t="s">
        <v>2013</v>
      </c>
    </row>
    <row r="109" s="2" customFormat="1" ht="16.5" customHeight="1">
      <c r="A109" s="41"/>
      <c r="B109" s="42"/>
      <c r="C109" s="215" t="s">
        <v>266</v>
      </c>
      <c r="D109" s="215" t="s">
        <v>157</v>
      </c>
      <c r="E109" s="216" t="s">
        <v>2014</v>
      </c>
      <c r="F109" s="217" t="s">
        <v>2015</v>
      </c>
      <c r="G109" s="218" t="s">
        <v>557</v>
      </c>
      <c r="H109" s="219">
        <v>1</v>
      </c>
      <c r="I109" s="220"/>
      <c r="J109" s="221">
        <f>ROUND(I109*H109,2)</f>
        <v>0</v>
      </c>
      <c r="K109" s="217" t="s">
        <v>19</v>
      </c>
      <c r="L109" s="47"/>
      <c r="M109" s="222" t="s">
        <v>19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162</v>
      </c>
      <c r="AT109" s="226" t="s">
        <v>157</v>
      </c>
      <c r="AU109" s="226" t="s">
        <v>79</v>
      </c>
      <c r="AY109" s="20" t="s">
        <v>154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162</v>
      </c>
      <c r="BM109" s="226" t="s">
        <v>2016</v>
      </c>
    </row>
    <row r="110" s="2" customFormat="1" ht="16.5" customHeight="1">
      <c r="A110" s="41"/>
      <c r="B110" s="42"/>
      <c r="C110" s="215" t="s">
        <v>274</v>
      </c>
      <c r="D110" s="215" t="s">
        <v>157</v>
      </c>
      <c r="E110" s="216" t="s">
        <v>2017</v>
      </c>
      <c r="F110" s="217" t="s">
        <v>1982</v>
      </c>
      <c r="G110" s="218" t="s">
        <v>557</v>
      </c>
      <c r="H110" s="219">
        <v>1</v>
      </c>
      <c r="I110" s="220"/>
      <c r="J110" s="221">
        <f>ROUND(I110*H110,2)</f>
        <v>0</v>
      </c>
      <c r="K110" s="217" t="s">
        <v>19</v>
      </c>
      <c r="L110" s="47"/>
      <c r="M110" s="222" t="s">
        <v>19</v>
      </c>
      <c r="N110" s="223" t="s">
        <v>43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162</v>
      </c>
      <c r="AT110" s="226" t="s">
        <v>157</v>
      </c>
      <c r="AU110" s="226" t="s">
        <v>79</v>
      </c>
      <c r="AY110" s="20" t="s">
        <v>154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162</v>
      </c>
      <c r="BM110" s="226" t="s">
        <v>2018</v>
      </c>
    </row>
    <row r="111" s="2" customFormat="1" ht="16.5" customHeight="1">
      <c r="A111" s="41"/>
      <c r="B111" s="42"/>
      <c r="C111" s="215" t="s">
        <v>283</v>
      </c>
      <c r="D111" s="215" t="s">
        <v>157</v>
      </c>
      <c r="E111" s="216" t="s">
        <v>1984</v>
      </c>
      <c r="F111" s="217" t="s">
        <v>1985</v>
      </c>
      <c r="G111" s="218" t="s">
        <v>571</v>
      </c>
      <c r="H111" s="219">
        <v>1</v>
      </c>
      <c r="I111" s="220"/>
      <c r="J111" s="221">
        <f>ROUND(I111*H111,2)</f>
        <v>0</v>
      </c>
      <c r="K111" s="217" t="s">
        <v>19</v>
      </c>
      <c r="L111" s="47"/>
      <c r="M111" s="222" t="s">
        <v>19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162</v>
      </c>
      <c r="AT111" s="226" t="s">
        <v>157</v>
      </c>
      <c r="AU111" s="226" t="s">
        <v>79</v>
      </c>
      <c r="AY111" s="20" t="s">
        <v>154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162</v>
      </c>
      <c r="BM111" s="226" t="s">
        <v>2019</v>
      </c>
    </row>
    <row r="112" s="2" customFormat="1" ht="16.5" customHeight="1">
      <c r="A112" s="41"/>
      <c r="B112" s="42"/>
      <c r="C112" s="215" t="s">
        <v>288</v>
      </c>
      <c r="D112" s="215" t="s">
        <v>157</v>
      </c>
      <c r="E112" s="216" t="s">
        <v>1990</v>
      </c>
      <c r="F112" s="217" t="s">
        <v>1991</v>
      </c>
      <c r="G112" s="218" t="s">
        <v>571</v>
      </c>
      <c r="H112" s="219">
        <v>2</v>
      </c>
      <c r="I112" s="220"/>
      <c r="J112" s="221">
        <f>ROUND(I112*H112,2)</f>
        <v>0</v>
      </c>
      <c r="K112" s="217" t="s">
        <v>19</v>
      </c>
      <c r="L112" s="47"/>
      <c r="M112" s="222" t="s">
        <v>19</v>
      </c>
      <c r="N112" s="223" t="s">
        <v>43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162</v>
      </c>
      <c r="AT112" s="226" t="s">
        <v>157</v>
      </c>
      <c r="AU112" s="226" t="s">
        <v>79</v>
      </c>
      <c r="AY112" s="20" t="s">
        <v>154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162</v>
      </c>
      <c r="BM112" s="226" t="s">
        <v>2020</v>
      </c>
    </row>
    <row r="113" s="2" customFormat="1" ht="16.5" customHeight="1">
      <c r="A113" s="41"/>
      <c r="B113" s="42"/>
      <c r="C113" s="215" t="s">
        <v>295</v>
      </c>
      <c r="D113" s="215" t="s">
        <v>157</v>
      </c>
      <c r="E113" s="216" t="s">
        <v>1993</v>
      </c>
      <c r="F113" s="217" t="s">
        <v>1994</v>
      </c>
      <c r="G113" s="218" t="s">
        <v>571</v>
      </c>
      <c r="H113" s="219">
        <v>1</v>
      </c>
      <c r="I113" s="220"/>
      <c r="J113" s="221">
        <f>ROUND(I113*H113,2)</f>
        <v>0</v>
      </c>
      <c r="K113" s="217" t="s">
        <v>19</v>
      </c>
      <c r="L113" s="47"/>
      <c r="M113" s="222" t="s">
        <v>19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162</v>
      </c>
      <c r="AT113" s="226" t="s">
        <v>157</v>
      </c>
      <c r="AU113" s="226" t="s">
        <v>79</v>
      </c>
      <c r="AY113" s="20" t="s">
        <v>154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162</v>
      </c>
      <c r="BM113" s="226" t="s">
        <v>2021</v>
      </c>
    </row>
    <row r="114" s="2" customFormat="1" ht="16.5" customHeight="1">
      <c r="A114" s="41"/>
      <c r="B114" s="42"/>
      <c r="C114" s="215" t="s">
        <v>300</v>
      </c>
      <c r="D114" s="215" t="s">
        <v>157</v>
      </c>
      <c r="E114" s="216" t="s">
        <v>1996</v>
      </c>
      <c r="F114" s="217" t="s">
        <v>1997</v>
      </c>
      <c r="G114" s="218" t="s">
        <v>1998</v>
      </c>
      <c r="H114" s="219">
        <v>6</v>
      </c>
      <c r="I114" s="220"/>
      <c r="J114" s="221">
        <f>ROUND(I114*H114,2)</f>
        <v>0</v>
      </c>
      <c r="K114" s="217" t="s">
        <v>19</v>
      </c>
      <c r="L114" s="47"/>
      <c r="M114" s="222" t="s">
        <v>19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162</v>
      </c>
      <c r="AT114" s="226" t="s">
        <v>157</v>
      </c>
      <c r="AU114" s="226" t="s">
        <v>79</v>
      </c>
      <c r="AY114" s="20" t="s">
        <v>154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162</v>
      </c>
      <c r="BM114" s="226" t="s">
        <v>2022</v>
      </c>
    </row>
    <row r="115" s="2" customFormat="1" ht="16.5" customHeight="1">
      <c r="A115" s="41"/>
      <c r="B115" s="42"/>
      <c r="C115" s="215" t="s">
        <v>307</v>
      </c>
      <c r="D115" s="215" t="s">
        <v>157</v>
      </c>
      <c r="E115" s="216" t="s">
        <v>2000</v>
      </c>
      <c r="F115" s="217" t="s">
        <v>2001</v>
      </c>
      <c r="G115" s="218" t="s">
        <v>1998</v>
      </c>
      <c r="H115" s="219">
        <v>3</v>
      </c>
      <c r="I115" s="220"/>
      <c r="J115" s="221">
        <f>ROUND(I115*H115,2)</f>
        <v>0</v>
      </c>
      <c r="K115" s="217" t="s">
        <v>19</v>
      </c>
      <c r="L115" s="47"/>
      <c r="M115" s="222" t="s">
        <v>19</v>
      </c>
      <c r="N115" s="223" t="s">
        <v>43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162</v>
      </c>
      <c r="AT115" s="226" t="s">
        <v>157</v>
      </c>
      <c r="AU115" s="226" t="s">
        <v>79</v>
      </c>
      <c r="AY115" s="20" t="s">
        <v>154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79</v>
      </c>
      <c r="BK115" s="227">
        <f>ROUND(I115*H115,2)</f>
        <v>0</v>
      </c>
      <c r="BL115" s="20" t="s">
        <v>162</v>
      </c>
      <c r="BM115" s="226" t="s">
        <v>2023</v>
      </c>
    </row>
    <row r="116" s="2" customFormat="1" ht="16.5" customHeight="1">
      <c r="A116" s="41"/>
      <c r="B116" s="42"/>
      <c r="C116" s="215" t="s">
        <v>323</v>
      </c>
      <c r="D116" s="215" t="s">
        <v>157</v>
      </c>
      <c r="E116" s="216" t="s">
        <v>2003</v>
      </c>
      <c r="F116" s="217" t="s">
        <v>2004</v>
      </c>
      <c r="G116" s="218" t="s">
        <v>1998</v>
      </c>
      <c r="H116" s="219">
        <v>5</v>
      </c>
      <c r="I116" s="220"/>
      <c r="J116" s="221">
        <f>ROUND(I116*H116,2)</f>
        <v>0</v>
      </c>
      <c r="K116" s="217" t="s">
        <v>19</v>
      </c>
      <c r="L116" s="47"/>
      <c r="M116" s="222" t="s">
        <v>19</v>
      </c>
      <c r="N116" s="223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162</v>
      </c>
      <c r="AT116" s="226" t="s">
        <v>157</v>
      </c>
      <c r="AU116" s="226" t="s">
        <v>79</v>
      </c>
      <c r="AY116" s="20" t="s">
        <v>154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162</v>
      </c>
      <c r="BM116" s="226" t="s">
        <v>2024</v>
      </c>
    </row>
    <row r="117" s="12" customFormat="1" ht="25.92" customHeight="1">
      <c r="A117" s="12"/>
      <c r="B117" s="199"/>
      <c r="C117" s="200"/>
      <c r="D117" s="201" t="s">
        <v>71</v>
      </c>
      <c r="E117" s="202" t="s">
        <v>2025</v>
      </c>
      <c r="F117" s="202" t="s">
        <v>2026</v>
      </c>
      <c r="G117" s="200"/>
      <c r="H117" s="200"/>
      <c r="I117" s="203"/>
      <c r="J117" s="204">
        <f>BK117</f>
        <v>0</v>
      </c>
      <c r="K117" s="200"/>
      <c r="L117" s="205"/>
      <c r="M117" s="206"/>
      <c r="N117" s="207"/>
      <c r="O117" s="207"/>
      <c r="P117" s="208">
        <f>SUM(P118:P126)</f>
        <v>0</v>
      </c>
      <c r="Q117" s="207"/>
      <c r="R117" s="208">
        <f>SUM(R118:R126)</f>
        <v>0</v>
      </c>
      <c r="S117" s="207"/>
      <c r="T117" s="209">
        <f>SUM(T118:T126)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10" t="s">
        <v>79</v>
      </c>
      <c r="AT117" s="211" t="s">
        <v>71</v>
      </c>
      <c r="AU117" s="211" t="s">
        <v>72</v>
      </c>
      <c r="AY117" s="210" t="s">
        <v>154</v>
      </c>
      <c r="BK117" s="212">
        <f>SUM(BK118:BK126)</f>
        <v>0</v>
      </c>
    </row>
    <row r="118" s="2" customFormat="1" ht="21.75" customHeight="1">
      <c r="A118" s="41"/>
      <c r="B118" s="42"/>
      <c r="C118" s="215" t="s">
        <v>7</v>
      </c>
      <c r="D118" s="215" t="s">
        <v>157</v>
      </c>
      <c r="E118" s="216" t="s">
        <v>1978</v>
      </c>
      <c r="F118" s="217" t="s">
        <v>1979</v>
      </c>
      <c r="G118" s="218" t="s">
        <v>160</v>
      </c>
      <c r="H118" s="219">
        <v>10</v>
      </c>
      <c r="I118" s="220"/>
      <c r="J118" s="221">
        <f>ROUND(I118*H118,2)</f>
        <v>0</v>
      </c>
      <c r="K118" s="217" t="s">
        <v>19</v>
      </c>
      <c r="L118" s="47"/>
      <c r="M118" s="222" t="s">
        <v>19</v>
      </c>
      <c r="N118" s="223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162</v>
      </c>
      <c r="AT118" s="226" t="s">
        <v>157</v>
      </c>
      <c r="AU118" s="226" t="s">
        <v>79</v>
      </c>
      <c r="AY118" s="20" t="s">
        <v>154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162</v>
      </c>
      <c r="BM118" s="226" t="s">
        <v>2027</v>
      </c>
    </row>
    <row r="119" s="2" customFormat="1" ht="37.8" customHeight="1">
      <c r="A119" s="41"/>
      <c r="B119" s="42"/>
      <c r="C119" s="215" t="s">
        <v>344</v>
      </c>
      <c r="D119" s="215" t="s">
        <v>157</v>
      </c>
      <c r="E119" s="216" t="s">
        <v>2011</v>
      </c>
      <c r="F119" s="217" t="s">
        <v>2012</v>
      </c>
      <c r="G119" s="218" t="s">
        <v>571</v>
      </c>
      <c r="H119" s="219">
        <v>1</v>
      </c>
      <c r="I119" s="220"/>
      <c r="J119" s="221">
        <f>ROUND(I119*H119,2)</f>
        <v>0</v>
      </c>
      <c r="K119" s="217" t="s">
        <v>19</v>
      </c>
      <c r="L119" s="47"/>
      <c r="M119" s="222" t="s">
        <v>19</v>
      </c>
      <c r="N119" s="223" t="s">
        <v>43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162</v>
      </c>
      <c r="AT119" s="226" t="s">
        <v>157</v>
      </c>
      <c r="AU119" s="226" t="s">
        <v>79</v>
      </c>
      <c r="AY119" s="20" t="s">
        <v>154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162</v>
      </c>
      <c r="BM119" s="226" t="s">
        <v>2028</v>
      </c>
    </row>
    <row r="120" s="2" customFormat="1" ht="16.5" customHeight="1">
      <c r="A120" s="41"/>
      <c r="B120" s="42"/>
      <c r="C120" s="215" t="s">
        <v>351</v>
      </c>
      <c r="D120" s="215" t="s">
        <v>157</v>
      </c>
      <c r="E120" s="216" t="s">
        <v>2029</v>
      </c>
      <c r="F120" s="217" t="s">
        <v>2030</v>
      </c>
      <c r="G120" s="218" t="s">
        <v>1998</v>
      </c>
      <c r="H120" s="219">
        <v>13</v>
      </c>
      <c r="I120" s="220"/>
      <c r="J120" s="221">
        <f>ROUND(I120*H120,2)</f>
        <v>0</v>
      </c>
      <c r="K120" s="217" t="s">
        <v>19</v>
      </c>
      <c r="L120" s="47"/>
      <c r="M120" s="222" t="s">
        <v>19</v>
      </c>
      <c r="N120" s="223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162</v>
      </c>
      <c r="AT120" s="226" t="s">
        <v>157</v>
      </c>
      <c r="AU120" s="226" t="s">
        <v>79</v>
      </c>
      <c r="AY120" s="20" t="s">
        <v>154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162</v>
      </c>
      <c r="BM120" s="226" t="s">
        <v>2031</v>
      </c>
    </row>
    <row r="121" s="2" customFormat="1" ht="16.5" customHeight="1">
      <c r="A121" s="41"/>
      <c r="B121" s="42"/>
      <c r="C121" s="215" t="s">
        <v>400</v>
      </c>
      <c r="D121" s="215" t="s">
        <v>157</v>
      </c>
      <c r="E121" s="216" t="s">
        <v>2032</v>
      </c>
      <c r="F121" s="217" t="s">
        <v>1982</v>
      </c>
      <c r="G121" s="218" t="s">
        <v>557</v>
      </c>
      <c r="H121" s="219">
        <v>1</v>
      </c>
      <c r="I121" s="220"/>
      <c r="J121" s="221">
        <f>ROUND(I121*H121,2)</f>
        <v>0</v>
      </c>
      <c r="K121" s="217" t="s">
        <v>19</v>
      </c>
      <c r="L121" s="47"/>
      <c r="M121" s="222" t="s">
        <v>19</v>
      </c>
      <c r="N121" s="223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162</v>
      </c>
      <c r="AT121" s="226" t="s">
        <v>157</v>
      </c>
      <c r="AU121" s="226" t="s">
        <v>79</v>
      </c>
      <c r="AY121" s="20" t="s">
        <v>154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162</v>
      </c>
      <c r="BM121" s="226" t="s">
        <v>2033</v>
      </c>
    </row>
    <row r="122" s="2" customFormat="1" ht="16.5" customHeight="1">
      <c r="A122" s="41"/>
      <c r="B122" s="42"/>
      <c r="C122" s="215" t="s">
        <v>405</v>
      </c>
      <c r="D122" s="215" t="s">
        <v>157</v>
      </c>
      <c r="E122" s="216" t="s">
        <v>1984</v>
      </c>
      <c r="F122" s="217" t="s">
        <v>1985</v>
      </c>
      <c r="G122" s="218" t="s">
        <v>571</v>
      </c>
      <c r="H122" s="219">
        <v>1</v>
      </c>
      <c r="I122" s="220"/>
      <c r="J122" s="221">
        <f>ROUND(I122*H122,2)</f>
        <v>0</v>
      </c>
      <c r="K122" s="217" t="s">
        <v>19</v>
      </c>
      <c r="L122" s="47"/>
      <c r="M122" s="222" t="s">
        <v>19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162</v>
      </c>
      <c r="AT122" s="226" t="s">
        <v>157</v>
      </c>
      <c r="AU122" s="226" t="s">
        <v>79</v>
      </c>
      <c r="AY122" s="20" t="s">
        <v>154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162</v>
      </c>
      <c r="BM122" s="226" t="s">
        <v>2034</v>
      </c>
    </row>
    <row r="123" s="2" customFormat="1" ht="16.5" customHeight="1">
      <c r="A123" s="41"/>
      <c r="B123" s="42"/>
      <c r="C123" s="215" t="s">
        <v>410</v>
      </c>
      <c r="D123" s="215" t="s">
        <v>157</v>
      </c>
      <c r="E123" s="216" t="s">
        <v>1987</v>
      </c>
      <c r="F123" s="217" t="s">
        <v>1988</v>
      </c>
      <c r="G123" s="218" t="s">
        <v>571</v>
      </c>
      <c r="H123" s="219">
        <v>1</v>
      </c>
      <c r="I123" s="220"/>
      <c r="J123" s="221">
        <f>ROUND(I123*H123,2)</f>
        <v>0</v>
      </c>
      <c r="K123" s="217" t="s">
        <v>19</v>
      </c>
      <c r="L123" s="47"/>
      <c r="M123" s="222" t="s">
        <v>19</v>
      </c>
      <c r="N123" s="223" t="s">
        <v>43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162</v>
      </c>
      <c r="AT123" s="226" t="s">
        <v>157</v>
      </c>
      <c r="AU123" s="226" t="s">
        <v>79</v>
      </c>
      <c r="AY123" s="20" t="s">
        <v>154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162</v>
      </c>
      <c r="BM123" s="226" t="s">
        <v>2035</v>
      </c>
    </row>
    <row r="124" s="2" customFormat="1" ht="16.5" customHeight="1">
      <c r="A124" s="41"/>
      <c r="B124" s="42"/>
      <c r="C124" s="215" t="s">
        <v>417</v>
      </c>
      <c r="D124" s="215" t="s">
        <v>157</v>
      </c>
      <c r="E124" s="216" t="s">
        <v>1990</v>
      </c>
      <c r="F124" s="217" t="s">
        <v>1991</v>
      </c>
      <c r="G124" s="218" t="s">
        <v>571</v>
      </c>
      <c r="H124" s="219">
        <v>4</v>
      </c>
      <c r="I124" s="220"/>
      <c r="J124" s="221">
        <f>ROUND(I124*H124,2)</f>
        <v>0</v>
      </c>
      <c r="K124" s="217" t="s">
        <v>19</v>
      </c>
      <c r="L124" s="47"/>
      <c r="M124" s="222" t="s">
        <v>19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162</v>
      </c>
      <c r="AT124" s="226" t="s">
        <v>157</v>
      </c>
      <c r="AU124" s="226" t="s">
        <v>79</v>
      </c>
      <c r="AY124" s="20" t="s">
        <v>154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162</v>
      </c>
      <c r="BM124" s="226" t="s">
        <v>2036</v>
      </c>
    </row>
    <row r="125" s="2" customFormat="1" ht="16.5" customHeight="1">
      <c r="A125" s="41"/>
      <c r="B125" s="42"/>
      <c r="C125" s="215" t="s">
        <v>425</v>
      </c>
      <c r="D125" s="215" t="s">
        <v>157</v>
      </c>
      <c r="E125" s="216" t="s">
        <v>1996</v>
      </c>
      <c r="F125" s="217" t="s">
        <v>1997</v>
      </c>
      <c r="G125" s="218" t="s">
        <v>1998</v>
      </c>
      <c r="H125" s="219">
        <v>8</v>
      </c>
      <c r="I125" s="220"/>
      <c r="J125" s="221">
        <f>ROUND(I125*H125,2)</f>
        <v>0</v>
      </c>
      <c r="K125" s="217" t="s">
        <v>19</v>
      </c>
      <c r="L125" s="47"/>
      <c r="M125" s="222" t="s">
        <v>19</v>
      </c>
      <c r="N125" s="223" t="s">
        <v>43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162</v>
      </c>
      <c r="AT125" s="226" t="s">
        <v>157</v>
      </c>
      <c r="AU125" s="226" t="s">
        <v>79</v>
      </c>
      <c r="AY125" s="20" t="s">
        <v>154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162</v>
      </c>
      <c r="BM125" s="226" t="s">
        <v>2037</v>
      </c>
    </row>
    <row r="126" s="2" customFormat="1" ht="16.5" customHeight="1">
      <c r="A126" s="41"/>
      <c r="B126" s="42"/>
      <c r="C126" s="215" t="s">
        <v>431</v>
      </c>
      <c r="D126" s="215" t="s">
        <v>157</v>
      </c>
      <c r="E126" s="216" t="s">
        <v>2003</v>
      </c>
      <c r="F126" s="217" t="s">
        <v>2004</v>
      </c>
      <c r="G126" s="218" t="s">
        <v>1998</v>
      </c>
      <c r="H126" s="219">
        <v>5</v>
      </c>
      <c r="I126" s="220"/>
      <c r="J126" s="221">
        <f>ROUND(I126*H126,2)</f>
        <v>0</v>
      </c>
      <c r="K126" s="217" t="s">
        <v>19</v>
      </c>
      <c r="L126" s="47"/>
      <c r="M126" s="222" t="s">
        <v>19</v>
      </c>
      <c r="N126" s="223" t="s">
        <v>43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162</v>
      </c>
      <c r="AT126" s="226" t="s">
        <v>157</v>
      </c>
      <c r="AU126" s="226" t="s">
        <v>79</v>
      </c>
      <c r="AY126" s="20" t="s">
        <v>154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162</v>
      </c>
      <c r="BM126" s="226" t="s">
        <v>2038</v>
      </c>
    </row>
    <row r="127" s="12" customFormat="1" ht="25.92" customHeight="1">
      <c r="A127" s="12"/>
      <c r="B127" s="199"/>
      <c r="C127" s="200"/>
      <c r="D127" s="201" t="s">
        <v>71</v>
      </c>
      <c r="E127" s="202" t="s">
        <v>2039</v>
      </c>
      <c r="F127" s="202" t="s">
        <v>2040</v>
      </c>
      <c r="G127" s="200"/>
      <c r="H127" s="200"/>
      <c r="I127" s="203"/>
      <c r="J127" s="204">
        <f>BK127</f>
        <v>0</v>
      </c>
      <c r="K127" s="200"/>
      <c r="L127" s="205"/>
      <c r="M127" s="206"/>
      <c r="N127" s="207"/>
      <c r="O127" s="207"/>
      <c r="P127" s="208">
        <f>SUM(P128:P130)</f>
        <v>0</v>
      </c>
      <c r="Q127" s="207"/>
      <c r="R127" s="208">
        <f>SUM(R128:R130)</f>
        <v>0</v>
      </c>
      <c r="S127" s="207"/>
      <c r="T127" s="209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79</v>
      </c>
      <c r="AT127" s="211" t="s">
        <v>71</v>
      </c>
      <c r="AU127" s="211" t="s">
        <v>72</v>
      </c>
      <c r="AY127" s="210" t="s">
        <v>154</v>
      </c>
      <c r="BK127" s="212">
        <f>SUM(BK128:BK130)</f>
        <v>0</v>
      </c>
    </row>
    <row r="128" s="2" customFormat="1" ht="37.8" customHeight="1">
      <c r="A128" s="41"/>
      <c r="B128" s="42"/>
      <c r="C128" s="215" t="s">
        <v>438</v>
      </c>
      <c r="D128" s="215" t="s">
        <v>157</v>
      </c>
      <c r="E128" s="216" t="s">
        <v>2041</v>
      </c>
      <c r="F128" s="217" t="s">
        <v>2042</v>
      </c>
      <c r="G128" s="218" t="s">
        <v>571</v>
      </c>
      <c r="H128" s="219">
        <v>1</v>
      </c>
      <c r="I128" s="220"/>
      <c r="J128" s="221">
        <f>ROUND(I128*H128,2)</f>
        <v>0</v>
      </c>
      <c r="K128" s="217" t="s">
        <v>19</v>
      </c>
      <c r="L128" s="47"/>
      <c r="M128" s="222" t="s">
        <v>19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162</v>
      </c>
      <c r="AT128" s="226" t="s">
        <v>157</v>
      </c>
      <c r="AU128" s="226" t="s">
        <v>79</v>
      </c>
      <c r="AY128" s="20" t="s">
        <v>154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162</v>
      </c>
      <c r="BM128" s="226" t="s">
        <v>2043</v>
      </c>
    </row>
    <row r="129" s="2" customFormat="1" ht="16.5" customHeight="1">
      <c r="A129" s="41"/>
      <c r="B129" s="42"/>
      <c r="C129" s="215" t="s">
        <v>445</v>
      </c>
      <c r="D129" s="215" t="s">
        <v>157</v>
      </c>
      <c r="E129" s="216" t="s">
        <v>2044</v>
      </c>
      <c r="F129" s="217" t="s">
        <v>2045</v>
      </c>
      <c r="G129" s="218" t="s">
        <v>1998</v>
      </c>
      <c r="H129" s="219">
        <v>2</v>
      </c>
      <c r="I129" s="220"/>
      <c r="J129" s="221">
        <f>ROUND(I129*H129,2)</f>
        <v>0</v>
      </c>
      <c r="K129" s="217" t="s">
        <v>19</v>
      </c>
      <c r="L129" s="47"/>
      <c r="M129" s="222" t="s">
        <v>19</v>
      </c>
      <c r="N129" s="223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162</v>
      </c>
      <c r="AT129" s="226" t="s">
        <v>157</v>
      </c>
      <c r="AU129" s="226" t="s">
        <v>79</v>
      </c>
      <c r="AY129" s="20" t="s">
        <v>154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162</v>
      </c>
      <c r="BM129" s="226" t="s">
        <v>2046</v>
      </c>
    </row>
    <row r="130" s="2" customFormat="1" ht="16.5" customHeight="1">
      <c r="A130" s="41"/>
      <c r="B130" s="42"/>
      <c r="C130" s="215" t="s">
        <v>451</v>
      </c>
      <c r="D130" s="215" t="s">
        <v>157</v>
      </c>
      <c r="E130" s="216" t="s">
        <v>2047</v>
      </c>
      <c r="F130" s="217" t="s">
        <v>1982</v>
      </c>
      <c r="G130" s="218" t="s">
        <v>557</v>
      </c>
      <c r="H130" s="219">
        <v>1</v>
      </c>
      <c r="I130" s="220"/>
      <c r="J130" s="221">
        <f>ROUND(I130*H130,2)</f>
        <v>0</v>
      </c>
      <c r="K130" s="217" t="s">
        <v>19</v>
      </c>
      <c r="L130" s="47"/>
      <c r="M130" s="222" t="s">
        <v>19</v>
      </c>
      <c r="N130" s="223" t="s">
        <v>43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162</v>
      </c>
      <c r="AT130" s="226" t="s">
        <v>157</v>
      </c>
      <c r="AU130" s="226" t="s">
        <v>79</v>
      </c>
      <c r="AY130" s="20" t="s">
        <v>154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79</v>
      </c>
      <c r="BK130" s="227">
        <f>ROUND(I130*H130,2)</f>
        <v>0</v>
      </c>
      <c r="BL130" s="20" t="s">
        <v>162</v>
      </c>
      <c r="BM130" s="226" t="s">
        <v>2048</v>
      </c>
    </row>
    <row r="131" s="12" customFormat="1" ht="25.92" customHeight="1">
      <c r="A131" s="12"/>
      <c r="B131" s="199"/>
      <c r="C131" s="200"/>
      <c r="D131" s="201" t="s">
        <v>71</v>
      </c>
      <c r="E131" s="202" t="s">
        <v>2049</v>
      </c>
      <c r="F131" s="202" t="s">
        <v>2050</v>
      </c>
      <c r="G131" s="200"/>
      <c r="H131" s="200"/>
      <c r="I131" s="203"/>
      <c r="J131" s="204">
        <f>BK131</f>
        <v>0</v>
      </c>
      <c r="K131" s="200"/>
      <c r="L131" s="205"/>
      <c r="M131" s="206"/>
      <c r="N131" s="207"/>
      <c r="O131" s="207"/>
      <c r="P131" s="208">
        <f>SUM(P132:P140)</f>
        <v>0</v>
      </c>
      <c r="Q131" s="207"/>
      <c r="R131" s="208">
        <f>SUM(R132:R140)</f>
        <v>0</v>
      </c>
      <c r="S131" s="207"/>
      <c r="T131" s="209">
        <f>SUM(T132:T140)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79</v>
      </c>
      <c r="AT131" s="211" t="s">
        <v>71</v>
      </c>
      <c r="AU131" s="211" t="s">
        <v>72</v>
      </c>
      <c r="AY131" s="210" t="s">
        <v>154</v>
      </c>
      <c r="BK131" s="212">
        <f>SUM(BK132:BK140)</f>
        <v>0</v>
      </c>
    </row>
    <row r="132" s="2" customFormat="1" ht="21.75" customHeight="1">
      <c r="A132" s="41"/>
      <c r="B132" s="42"/>
      <c r="C132" s="215" t="s">
        <v>456</v>
      </c>
      <c r="D132" s="215" t="s">
        <v>157</v>
      </c>
      <c r="E132" s="216" t="s">
        <v>1978</v>
      </c>
      <c r="F132" s="217" t="s">
        <v>1979</v>
      </c>
      <c r="G132" s="218" t="s">
        <v>160</v>
      </c>
      <c r="H132" s="219">
        <v>5</v>
      </c>
      <c r="I132" s="220"/>
      <c r="J132" s="221">
        <f>ROUND(I132*H132,2)</f>
        <v>0</v>
      </c>
      <c r="K132" s="217" t="s">
        <v>19</v>
      </c>
      <c r="L132" s="47"/>
      <c r="M132" s="222" t="s">
        <v>19</v>
      </c>
      <c r="N132" s="223" t="s">
        <v>43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162</v>
      </c>
      <c r="AT132" s="226" t="s">
        <v>157</v>
      </c>
      <c r="AU132" s="226" t="s">
        <v>79</v>
      </c>
      <c r="AY132" s="20" t="s">
        <v>154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162</v>
      </c>
      <c r="BM132" s="226" t="s">
        <v>2051</v>
      </c>
    </row>
    <row r="133" s="2" customFormat="1" ht="16.5" customHeight="1">
      <c r="A133" s="41"/>
      <c r="B133" s="42"/>
      <c r="C133" s="215" t="s">
        <v>461</v>
      </c>
      <c r="D133" s="215" t="s">
        <v>157</v>
      </c>
      <c r="E133" s="216" t="s">
        <v>1984</v>
      </c>
      <c r="F133" s="217" t="s">
        <v>1985</v>
      </c>
      <c r="G133" s="218" t="s">
        <v>571</v>
      </c>
      <c r="H133" s="219">
        <v>1</v>
      </c>
      <c r="I133" s="220"/>
      <c r="J133" s="221">
        <f>ROUND(I133*H133,2)</f>
        <v>0</v>
      </c>
      <c r="K133" s="217" t="s">
        <v>19</v>
      </c>
      <c r="L133" s="47"/>
      <c r="M133" s="222" t="s">
        <v>19</v>
      </c>
      <c r="N133" s="223" t="s">
        <v>43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162</v>
      </c>
      <c r="AT133" s="226" t="s">
        <v>157</v>
      </c>
      <c r="AU133" s="226" t="s">
        <v>79</v>
      </c>
      <c r="AY133" s="20" t="s">
        <v>154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162</v>
      </c>
      <c r="BM133" s="226" t="s">
        <v>2052</v>
      </c>
    </row>
    <row r="134" s="2" customFormat="1" ht="145.5" customHeight="1">
      <c r="A134" s="41"/>
      <c r="B134" s="42"/>
      <c r="C134" s="215" t="s">
        <v>466</v>
      </c>
      <c r="D134" s="215" t="s">
        <v>157</v>
      </c>
      <c r="E134" s="216" t="s">
        <v>2053</v>
      </c>
      <c r="F134" s="217" t="s">
        <v>2054</v>
      </c>
      <c r="G134" s="218" t="s">
        <v>571</v>
      </c>
      <c r="H134" s="219">
        <v>1</v>
      </c>
      <c r="I134" s="220"/>
      <c r="J134" s="221">
        <f>ROUND(I134*H134,2)</f>
        <v>0</v>
      </c>
      <c r="K134" s="217" t="s">
        <v>19</v>
      </c>
      <c r="L134" s="47"/>
      <c r="M134" s="222" t="s">
        <v>19</v>
      </c>
      <c r="N134" s="223" t="s">
        <v>43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162</v>
      </c>
      <c r="AT134" s="226" t="s">
        <v>157</v>
      </c>
      <c r="AU134" s="226" t="s">
        <v>79</v>
      </c>
      <c r="AY134" s="20" t="s">
        <v>154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162</v>
      </c>
      <c r="BM134" s="226" t="s">
        <v>2055</v>
      </c>
    </row>
    <row r="135" s="2" customFormat="1" ht="16.5" customHeight="1">
      <c r="A135" s="41"/>
      <c r="B135" s="42"/>
      <c r="C135" s="215" t="s">
        <v>471</v>
      </c>
      <c r="D135" s="215" t="s">
        <v>157</v>
      </c>
      <c r="E135" s="216" t="s">
        <v>2056</v>
      </c>
      <c r="F135" s="217" t="s">
        <v>2057</v>
      </c>
      <c r="G135" s="218" t="s">
        <v>571</v>
      </c>
      <c r="H135" s="219">
        <v>1</v>
      </c>
      <c r="I135" s="220"/>
      <c r="J135" s="221">
        <f>ROUND(I135*H135,2)</f>
        <v>0</v>
      </c>
      <c r="K135" s="217" t="s">
        <v>19</v>
      </c>
      <c r="L135" s="47"/>
      <c r="M135" s="222" t="s">
        <v>19</v>
      </c>
      <c r="N135" s="223" t="s">
        <v>43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162</v>
      </c>
      <c r="AT135" s="226" t="s">
        <v>157</v>
      </c>
      <c r="AU135" s="226" t="s">
        <v>79</v>
      </c>
      <c r="AY135" s="20" t="s">
        <v>154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79</v>
      </c>
      <c r="BK135" s="227">
        <f>ROUND(I135*H135,2)</f>
        <v>0</v>
      </c>
      <c r="BL135" s="20" t="s">
        <v>162</v>
      </c>
      <c r="BM135" s="226" t="s">
        <v>2058</v>
      </c>
    </row>
    <row r="136" s="2" customFormat="1" ht="16.5" customHeight="1">
      <c r="A136" s="41"/>
      <c r="B136" s="42"/>
      <c r="C136" s="215" t="s">
        <v>477</v>
      </c>
      <c r="D136" s="215" t="s">
        <v>157</v>
      </c>
      <c r="E136" s="216" t="s">
        <v>2059</v>
      </c>
      <c r="F136" s="217" t="s">
        <v>2060</v>
      </c>
      <c r="G136" s="218" t="s">
        <v>571</v>
      </c>
      <c r="H136" s="219">
        <v>1</v>
      </c>
      <c r="I136" s="220"/>
      <c r="J136" s="221">
        <f>ROUND(I136*H136,2)</f>
        <v>0</v>
      </c>
      <c r="K136" s="217" t="s">
        <v>19</v>
      </c>
      <c r="L136" s="47"/>
      <c r="M136" s="222" t="s">
        <v>19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162</v>
      </c>
      <c r="AT136" s="226" t="s">
        <v>157</v>
      </c>
      <c r="AU136" s="226" t="s">
        <v>79</v>
      </c>
      <c r="AY136" s="20" t="s">
        <v>154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162</v>
      </c>
      <c r="BM136" s="226" t="s">
        <v>2061</v>
      </c>
    </row>
    <row r="137" s="2" customFormat="1" ht="16.5" customHeight="1">
      <c r="A137" s="41"/>
      <c r="B137" s="42"/>
      <c r="C137" s="215" t="s">
        <v>483</v>
      </c>
      <c r="D137" s="215" t="s">
        <v>157</v>
      </c>
      <c r="E137" s="216" t="s">
        <v>2062</v>
      </c>
      <c r="F137" s="217" t="s">
        <v>2063</v>
      </c>
      <c r="G137" s="218" t="s">
        <v>571</v>
      </c>
      <c r="H137" s="219">
        <v>1</v>
      </c>
      <c r="I137" s="220"/>
      <c r="J137" s="221">
        <f>ROUND(I137*H137,2)</f>
        <v>0</v>
      </c>
      <c r="K137" s="217" t="s">
        <v>19</v>
      </c>
      <c r="L137" s="47"/>
      <c r="M137" s="222" t="s">
        <v>19</v>
      </c>
      <c r="N137" s="223" t="s">
        <v>43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162</v>
      </c>
      <c r="AT137" s="226" t="s">
        <v>157</v>
      </c>
      <c r="AU137" s="226" t="s">
        <v>79</v>
      </c>
      <c r="AY137" s="20" t="s">
        <v>154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79</v>
      </c>
      <c r="BK137" s="227">
        <f>ROUND(I137*H137,2)</f>
        <v>0</v>
      </c>
      <c r="BL137" s="20" t="s">
        <v>162</v>
      </c>
      <c r="BM137" s="226" t="s">
        <v>2064</v>
      </c>
    </row>
    <row r="138" s="2" customFormat="1" ht="16.5" customHeight="1">
      <c r="A138" s="41"/>
      <c r="B138" s="42"/>
      <c r="C138" s="215" t="s">
        <v>507</v>
      </c>
      <c r="D138" s="215" t="s">
        <v>157</v>
      </c>
      <c r="E138" s="216" t="s">
        <v>2065</v>
      </c>
      <c r="F138" s="217" t="s">
        <v>2066</v>
      </c>
      <c r="G138" s="218" t="s">
        <v>1998</v>
      </c>
      <c r="H138" s="219">
        <v>17</v>
      </c>
      <c r="I138" s="220"/>
      <c r="J138" s="221">
        <f>ROUND(I138*H138,2)</f>
        <v>0</v>
      </c>
      <c r="K138" s="217" t="s">
        <v>19</v>
      </c>
      <c r="L138" s="47"/>
      <c r="M138" s="222" t="s">
        <v>19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162</v>
      </c>
      <c r="AT138" s="226" t="s">
        <v>157</v>
      </c>
      <c r="AU138" s="226" t="s">
        <v>79</v>
      </c>
      <c r="AY138" s="20" t="s">
        <v>154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162</v>
      </c>
      <c r="BM138" s="226" t="s">
        <v>2067</v>
      </c>
    </row>
    <row r="139" s="2" customFormat="1" ht="16.5" customHeight="1">
      <c r="A139" s="41"/>
      <c r="B139" s="42"/>
      <c r="C139" s="215" t="s">
        <v>520</v>
      </c>
      <c r="D139" s="215" t="s">
        <v>157</v>
      </c>
      <c r="E139" s="216" t="s">
        <v>2068</v>
      </c>
      <c r="F139" s="217" t="s">
        <v>2069</v>
      </c>
      <c r="G139" s="218" t="s">
        <v>1998</v>
      </c>
      <c r="H139" s="219">
        <v>5</v>
      </c>
      <c r="I139" s="220"/>
      <c r="J139" s="221">
        <f>ROUND(I139*H139,2)</f>
        <v>0</v>
      </c>
      <c r="K139" s="217" t="s">
        <v>19</v>
      </c>
      <c r="L139" s="47"/>
      <c r="M139" s="222" t="s">
        <v>19</v>
      </c>
      <c r="N139" s="223" t="s">
        <v>43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162</v>
      </c>
      <c r="AT139" s="226" t="s">
        <v>157</v>
      </c>
      <c r="AU139" s="226" t="s">
        <v>79</v>
      </c>
      <c r="AY139" s="20" t="s">
        <v>154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162</v>
      </c>
      <c r="BM139" s="226" t="s">
        <v>2070</v>
      </c>
    </row>
    <row r="140" s="2" customFormat="1" ht="16.5" customHeight="1">
      <c r="A140" s="41"/>
      <c r="B140" s="42"/>
      <c r="C140" s="215" t="s">
        <v>524</v>
      </c>
      <c r="D140" s="215" t="s">
        <v>157</v>
      </c>
      <c r="E140" s="216" t="s">
        <v>2071</v>
      </c>
      <c r="F140" s="217" t="s">
        <v>1982</v>
      </c>
      <c r="G140" s="218" t="s">
        <v>557</v>
      </c>
      <c r="H140" s="219">
        <v>1</v>
      </c>
      <c r="I140" s="220"/>
      <c r="J140" s="221">
        <f>ROUND(I140*H140,2)</f>
        <v>0</v>
      </c>
      <c r="K140" s="217" t="s">
        <v>19</v>
      </c>
      <c r="L140" s="47"/>
      <c r="M140" s="222" t="s">
        <v>19</v>
      </c>
      <c r="N140" s="223" t="s">
        <v>43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162</v>
      </c>
      <c r="AT140" s="226" t="s">
        <v>157</v>
      </c>
      <c r="AU140" s="226" t="s">
        <v>79</v>
      </c>
      <c r="AY140" s="20" t="s">
        <v>154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79</v>
      </c>
      <c r="BK140" s="227">
        <f>ROUND(I140*H140,2)</f>
        <v>0</v>
      </c>
      <c r="BL140" s="20" t="s">
        <v>162</v>
      </c>
      <c r="BM140" s="226" t="s">
        <v>2072</v>
      </c>
    </row>
    <row r="141" s="12" customFormat="1" ht="25.92" customHeight="1">
      <c r="A141" s="12"/>
      <c r="B141" s="199"/>
      <c r="C141" s="200"/>
      <c r="D141" s="201" t="s">
        <v>71</v>
      </c>
      <c r="E141" s="202" t="s">
        <v>2073</v>
      </c>
      <c r="F141" s="202" t="s">
        <v>2074</v>
      </c>
      <c r="G141" s="200"/>
      <c r="H141" s="200"/>
      <c r="I141" s="203"/>
      <c r="J141" s="204">
        <f>BK141</f>
        <v>0</v>
      </c>
      <c r="K141" s="200"/>
      <c r="L141" s="205"/>
      <c r="M141" s="206"/>
      <c r="N141" s="207"/>
      <c r="O141" s="207"/>
      <c r="P141" s="208">
        <f>SUM(P142:P151)</f>
        <v>0</v>
      </c>
      <c r="Q141" s="207"/>
      <c r="R141" s="208">
        <f>SUM(R142:R151)</f>
        <v>0</v>
      </c>
      <c r="S141" s="207"/>
      <c r="T141" s="209">
        <f>SUM(T142:T151)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79</v>
      </c>
      <c r="AT141" s="211" t="s">
        <v>71</v>
      </c>
      <c r="AU141" s="211" t="s">
        <v>72</v>
      </c>
      <c r="AY141" s="210" t="s">
        <v>154</v>
      </c>
      <c r="BK141" s="212">
        <f>SUM(BK142:BK151)</f>
        <v>0</v>
      </c>
    </row>
    <row r="142" s="2" customFormat="1" ht="21.75" customHeight="1">
      <c r="A142" s="41"/>
      <c r="B142" s="42"/>
      <c r="C142" s="215" t="s">
        <v>528</v>
      </c>
      <c r="D142" s="215" t="s">
        <v>157</v>
      </c>
      <c r="E142" s="216" t="s">
        <v>1978</v>
      </c>
      <c r="F142" s="217" t="s">
        <v>1979</v>
      </c>
      <c r="G142" s="218" t="s">
        <v>160</v>
      </c>
      <c r="H142" s="219">
        <v>2</v>
      </c>
      <c r="I142" s="220"/>
      <c r="J142" s="221">
        <f>ROUND(I142*H142,2)</f>
        <v>0</v>
      </c>
      <c r="K142" s="217" t="s">
        <v>19</v>
      </c>
      <c r="L142" s="47"/>
      <c r="M142" s="222" t="s">
        <v>19</v>
      </c>
      <c r="N142" s="223" t="s">
        <v>43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162</v>
      </c>
      <c r="AT142" s="226" t="s">
        <v>157</v>
      </c>
      <c r="AU142" s="226" t="s">
        <v>79</v>
      </c>
      <c r="AY142" s="20" t="s">
        <v>154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162</v>
      </c>
      <c r="BM142" s="226" t="s">
        <v>2075</v>
      </c>
    </row>
    <row r="143" s="2" customFormat="1" ht="16.5" customHeight="1">
      <c r="A143" s="41"/>
      <c r="B143" s="42"/>
      <c r="C143" s="215" t="s">
        <v>532</v>
      </c>
      <c r="D143" s="215" t="s">
        <v>157</v>
      </c>
      <c r="E143" s="216" t="s">
        <v>1984</v>
      </c>
      <c r="F143" s="217" t="s">
        <v>1985</v>
      </c>
      <c r="G143" s="218" t="s">
        <v>571</v>
      </c>
      <c r="H143" s="219">
        <v>1</v>
      </c>
      <c r="I143" s="220"/>
      <c r="J143" s="221">
        <f>ROUND(I143*H143,2)</f>
        <v>0</v>
      </c>
      <c r="K143" s="217" t="s">
        <v>19</v>
      </c>
      <c r="L143" s="47"/>
      <c r="M143" s="222" t="s">
        <v>19</v>
      </c>
      <c r="N143" s="223" t="s">
        <v>43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162</v>
      </c>
      <c r="AT143" s="226" t="s">
        <v>157</v>
      </c>
      <c r="AU143" s="226" t="s">
        <v>79</v>
      </c>
      <c r="AY143" s="20" t="s">
        <v>154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79</v>
      </c>
      <c r="BK143" s="227">
        <f>ROUND(I143*H143,2)</f>
        <v>0</v>
      </c>
      <c r="BL143" s="20" t="s">
        <v>162</v>
      </c>
      <c r="BM143" s="226" t="s">
        <v>2076</v>
      </c>
    </row>
    <row r="144" s="2" customFormat="1" ht="16.5" customHeight="1">
      <c r="A144" s="41"/>
      <c r="B144" s="42"/>
      <c r="C144" s="215" t="s">
        <v>535</v>
      </c>
      <c r="D144" s="215" t="s">
        <v>157</v>
      </c>
      <c r="E144" s="216" t="s">
        <v>2056</v>
      </c>
      <c r="F144" s="217" t="s">
        <v>2057</v>
      </c>
      <c r="G144" s="218" t="s">
        <v>571</v>
      </c>
      <c r="H144" s="219">
        <v>1</v>
      </c>
      <c r="I144" s="220"/>
      <c r="J144" s="221">
        <f>ROUND(I144*H144,2)</f>
        <v>0</v>
      </c>
      <c r="K144" s="217" t="s">
        <v>19</v>
      </c>
      <c r="L144" s="47"/>
      <c r="M144" s="222" t="s">
        <v>19</v>
      </c>
      <c r="N144" s="223" t="s">
        <v>43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162</v>
      </c>
      <c r="AT144" s="226" t="s">
        <v>157</v>
      </c>
      <c r="AU144" s="226" t="s">
        <v>79</v>
      </c>
      <c r="AY144" s="20" t="s">
        <v>154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162</v>
      </c>
      <c r="BM144" s="226" t="s">
        <v>2077</v>
      </c>
    </row>
    <row r="145" s="2" customFormat="1" ht="16.5" customHeight="1">
      <c r="A145" s="41"/>
      <c r="B145" s="42"/>
      <c r="C145" s="215" t="s">
        <v>547</v>
      </c>
      <c r="D145" s="215" t="s">
        <v>157</v>
      </c>
      <c r="E145" s="216" t="s">
        <v>2065</v>
      </c>
      <c r="F145" s="217" t="s">
        <v>2066</v>
      </c>
      <c r="G145" s="218" t="s">
        <v>1998</v>
      </c>
      <c r="H145" s="219">
        <v>10</v>
      </c>
      <c r="I145" s="220"/>
      <c r="J145" s="221">
        <f>ROUND(I145*H145,2)</f>
        <v>0</v>
      </c>
      <c r="K145" s="217" t="s">
        <v>19</v>
      </c>
      <c r="L145" s="47"/>
      <c r="M145" s="222" t="s">
        <v>19</v>
      </c>
      <c r="N145" s="223" t="s">
        <v>43</v>
      </c>
      <c r="O145" s="87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162</v>
      </c>
      <c r="AT145" s="226" t="s">
        <v>157</v>
      </c>
      <c r="AU145" s="226" t="s">
        <v>79</v>
      </c>
      <c r="AY145" s="20" t="s">
        <v>154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79</v>
      </c>
      <c r="BK145" s="227">
        <f>ROUND(I145*H145,2)</f>
        <v>0</v>
      </c>
      <c r="BL145" s="20" t="s">
        <v>162</v>
      </c>
      <c r="BM145" s="226" t="s">
        <v>2078</v>
      </c>
    </row>
    <row r="146" s="2" customFormat="1" ht="145.5" customHeight="1">
      <c r="A146" s="41"/>
      <c r="B146" s="42"/>
      <c r="C146" s="215" t="s">
        <v>554</v>
      </c>
      <c r="D146" s="215" t="s">
        <v>157</v>
      </c>
      <c r="E146" s="216" t="s">
        <v>2079</v>
      </c>
      <c r="F146" s="217" t="s">
        <v>2080</v>
      </c>
      <c r="G146" s="218" t="s">
        <v>571</v>
      </c>
      <c r="H146" s="219">
        <v>1</v>
      </c>
      <c r="I146" s="220"/>
      <c r="J146" s="221">
        <f>ROUND(I146*H146,2)</f>
        <v>0</v>
      </c>
      <c r="K146" s="217" t="s">
        <v>19</v>
      </c>
      <c r="L146" s="47"/>
      <c r="M146" s="222" t="s">
        <v>19</v>
      </c>
      <c r="N146" s="223" t="s">
        <v>43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162</v>
      </c>
      <c r="AT146" s="226" t="s">
        <v>157</v>
      </c>
      <c r="AU146" s="226" t="s">
        <v>79</v>
      </c>
      <c r="AY146" s="20" t="s">
        <v>154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162</v>
      </c>
      <c r="BM146" s="226" t="s">
        <v>2081</v>
      </c>
    </row>
    <row r="147" s="2" customFormat="1" ht="16.5" customHeight="1">
      <c r="A147" s="41"/>
      <c r="B147" s="42"/>
      <c r="C147" s="215" t="s">
        <v>563</v>
      </c>
      <c r="D147" s="215" t="s">
        <v>157</v>
      </c>
      <c r="E147" s="216" t="s">
        <v>2082</v>
      </c>
      <c r="F147" s="217" t="s">
        <v>2083</v>
      </c>
      <c r="G147" s="218" t="s">
        <v>571</v>
      </c>
      <c r="H147" s="219">
        <v>1</v>
      </c>
      <c r="I147" s="220"/>
      <c r="J147" s="221">
        <f>ROUND(I147*H147,2)</f>
        <v>0</v>
      </c>
      <c r="K147" s="217" t="s">
        <v>19</v>
      </c>
      <c r="L147" s="47"/>
      <c r="M147" s="222" t="s">
        <v>19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162</v>
      </c>
      <c r="AT147" s="226" t="s">
        <v>157</v>
      </c>
      <c r="AU147" s="226" t="s">
        <v>79</v>
      </c>
      <c r="AY147" s="20" t="s">
        <v>154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162</v>
      </c>
      <c r="BM147" s="226" t="s">
        <v>2084</v>
      </c>
    </row>
    <row r="148" s="2" customFormat="1" ht="16.5" customHeight="1">
      <c r="A148" s="41"/>
      <c r="B148" s="42"/>
      <c r="C148" s="215" t="s">
        <v>568</v>
      </c>
      <c r="D148" s="215" t="s">
        <v>157</v>
      </c>
      <c r="E148" s="216" t="s">
        <v>2085</v>
      </c>
      <c r="F148" s="217" t="s">
        <v>2086</v>
      </c>
      <c r="G148" s="218" t="s">
        <v>571</v>
      </c>
      <c r="H148" s="219">
        <v>1</v>
      </c>
      <c r="I148" s="220"/>
      <c r="J148" s="221">
        <f>ROUND(I148*H148,2)</f>
        <v>0</v>
      </c>
      <c r="K148" s="217" t="s">
        <v>19</v>
      </c>
      <c r="L148" s="47"/>
      <c r="M148" s="222" t="s">
        <v>19</v>
      </c>
      <c r="N148" s="223" t="s">
        <v>43</v>
      </c>
      <c r="O148" s="87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162</v>
      </c>
      <c r="AT148" s="226" t="s">
        <v>157</v>
      </c>
      <c r="AU148" s="226" t="s">
        <v>79</v>
      </c>
      <c r="AY148" s="20" t="s">
        <v>154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0" t="s">
        <v>79</v>
      </c>
      <c r="BK148" s="227">
        <f>ROUND(I148*H148,2)</f>
        <v>0</v>
      </c>
      <c r="BL148" s="20" t="s">
        <v>162</v>
      </c>
      <c r="BM148" s="226" t="s">
        <v>2087</v>
      </c>
    </row>
    <row r="149" s="2" customFormat="1" ht="16.5" customHeight="1">
      <c r="A149" s="41"/>
      <c r="B149" s="42"/>
      <c r="C149" s="215" t="s">
        <v>573</v>
      </c>
      <c r="D149" s="215" t="s">
        <v>157</v>
      </c>
      <c r="E149" s="216" t="s">
        <v>2088</v>
      </c>
      <c r="F149" s="217" t="s">
        <v>2089</v>
      </c>
      <c r="G149" s="218" t="s">
        <v>1998</v>
      </c>
      <c r="H149" s="219">
        <v>4</v>
      </c>
      <c r="I149" s="220"/>
      <c r="J149" s="221">
        <f>ROUND(I149*H149,2)</f>
        <v>0</v>
      </c>
      <c r="K149" s="217" t="s">
        <v>19</v>
      </c>
      <c r="L149" s="47"/>
      <c r="M149" s="222" t="s">
        <v>19</v>
      </c>
      <c r="N149" s="223" t="s">
        <v>43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162</v>
      </c>
      <c r="AT149" s="226" t="s">
        <v>157</v>
      </c>
      <c r="AU149" s="226" t="s">
        <v>79</v>
      </c>
      <c r="AY149" s="20" t="s">
        <v>154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162</v>
      </c>
      <c r="BM149" s="226" t="s">
        <v>2090</v>
      </c>
    </row>
    <row r="150" s="2" customFormat="1" ht="16.5" customHeight="1">
      <c r="A150" s="41"/>
      <c r="B150" s="42"/>
      <c r="C150" s="215" t="s">
        <v>577</v>
      </c>
      <c r="D150" s="215" t="s">
        <v>157</v>
      </c>
      <c r="E150" s="216" t="s">
        <v>2091</v>
      </c>
      <c r="F150" s="217" t="s">
        <v>2092</v>
      </c>
      <c r="G150" s="218" t="s">
        <v>571</v>
      </c>
      <c r="H150" s="219">
        <v>2</v>
      </c>
      <c r="I150" s="220"/>
      <c r="J150" s="221">
        <f>ROUND(I150*H150,2)</f>
        <v>0</v>
      </c>
      <c r="K150" s="217" t="s">
        <v>19</v>
      </c>
      <c r="L150" s="47"/>
      <c r="M150" s="222" t="s">
        <v>19</v>
      </c>
      <c r="N150" s="223" t="s">
        <v>43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162</v>
      </c>
      <c r="AT150" s="226" t="s">
        <v>157</v>
      </c>
      <c r="AU150" s="226" t="s">
        <v>79</v>
      </c>
      <c r="AY150" s="20" t="s">
        <v>154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79</v>
      </c>
      <c r="BK150" s="227">
        <f>ROUND(I150*H150,2)</f>
        <v>0</v>
      </c>
      <c r="BL150" s="20" t="s">
        <v>162</v>
      </c>
      <c r="BM150" s="226" t="s">
        <v>2093</v>
      </c>
    </row>
    <row r="151" s="2" customFormat="1" ht="16.5" customHeight="1">
      <c r="A151" s="41"/>
      <c r="B151" s="42"/>
      <c r="C151" s="215" t="s">
        <v>582</v>
      </c>
      <c r="D151" s="215" t="s">
        <v>157</v>
      </c>
      <c r="E151" s="216" t="s">
        <v>2094</v>
      </c>
      <c r="F151" s="217" t="s">
        <v>1982</v>
      </c>
      <c r="G151" s="218" t="s">
        <v>557</v>
      </c>
      <c r="H151" s="219">
        <v>1</v>
      </c>
      <c r="I151" s="220"/>
      <c r="J151" s="221">
        <f>ROUND(I151*H151,2)</f>
        <v>0</v>
      </c>
      <c r="K151" s="217" t="s">
        <v>19</v>
      </c>
      <c r="L151" s="47"/>
      <c r="M151" s="222" t="s">
        <v>19</v>
      </c>
      <c r="N151" s="223" t="s">
        <v>43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162</v>
      </c>
      <c r="AT151" s="226" t="s">
        <v>157</v>
      </c>
      <c r="AU151" s="226" t="s">
        <v>79</v>
      </c>
      <c r="AY151" s="20" t="s">
        <v>154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79</v>
      </c>
      <c r="BK151" s="227">
        <f>ROUND(I151*H151,2)</f>
        <v>0</v>
      </c>
      <c r="BL151" s="20" t="s">
        <v>162</v>
      </c>
      <c r="BM151" s="226" t="s">
        <v>2095</v>
      </c>
    </row>
    <row r="152" s="12" customFormat="1" ht="25.92" customHeight="1">
      <c r="A152" s="12"/>
      <c r="B152" s="199"/>
      <c r="C152" s="200"/>
      <c r="D152" s="201" t="s">
        <v>71</v>
      </c>
      <c r="E152" s="202" t="s">
        <v>2096</v>
      </c>
      <c r="F152" s="202" t="s">
        <v>2097</v>
      </c>
      <c r="G152" s="200"/>
      <c r="H152" s="200"/>
      <c r="I152" s="203"/>
      <c r="J152" s="204">
        <f>BK152</f>
        <v>0</v>
      </c>
      <c r="K152" s="200"/>
      <c r="L152" s="205"/>
      <c r="M152" s="206"/>
      <c r="N152" s="207"/>
      <c r="O152" s="207"/>
      <c r="P152" s="208">
        <f>SUM(P153:P164)</f>
        <v>0</v>
      </c>
      <c r="Q152" s="207"/>
      <c r="R152" s="208">
        <f>SUM(R153:R164)</f>
        <v>0</v>
      </c>
      <c r="S152" s="207"/>
      <c r="T152" s="209">
        <f>SUM(T153:T164)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0" t="s">
        <v>79</v>
      </c>
      <c r="AT152" s="211" t="s">
        <v>71</v>
      </c>
      <c r="AU152" s="211" t="s">
        <v>72</v>
      </c>
      <c r="AY152" s="210" t="s">
        <v>154</v>
      </c>
      <c r="BK152" s="212">
        <f>SUM(BK153:BK164)</f>
        <v>0</v>
      </c>
    </row>
    <row r="153" s="2" customFormat="1" ht="21.75" customHeight="1">
      <c r="A153" s="41"/>
      <c r="B153" s="42"/>
      <c r="C153" s="215" t="s">
        <v>586</v>
      </c>
      <c r="D153" s="215" t="s">
        <v>157</v>
      </c>
      <c r="E153" s="216" t="s">
        <v>1978</v>
      </c>
      <c r="F153" s="217" t="s">
        <v>1979</v>
      </c>
      <c r="G153" s="218" t="s">
        <v>160</v>
      </c>
      <c r="H153" s="219">
        <v>17</v>
      </c>
      <c r="I153" s="220"/>
      <c r="J153" s="221">
        <f>ROUND(I153*H153,2)</f>
        <v>0</v>
      </c>
      <c r="K153" s="217" t="s">
        <v>19</v>
      </c>
      <c r="L153" s="47"/>
      <c r="M153" s="222" t="s">
        <v>19</v>
      </c>
      <c r="N153" s="223" t="s">
        <v>43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162</v>
      </c>
      <c r="AT153" s="226" t="s">
        <v>157</v>
      </c>
      <c r="AU153" s="226" t="s">
        <v>79</v>
      </c>
      <c r="AY153" s="20" t="s">
        <v>154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79</v>
      </c>
      <c r="BK153" s="227">
        <f>ROUND(I153*H153,2)</f>
        <v>0</v>
      </c>
      <c r="BL153" s="20" t="s">
        <v>162</v>
      </c>
      <c r="BM153" s="226" t="s">
        <v>2098</v>
      </c>
    </row>
    <row r="154" s="2" customFormat="1" ht="16.5" customHeight="1">
      <c r="A154" s="41"/>
      <c r="B154" s="42"/>
      <c r="C154" s="215" t="s">
        <v>590</v>
      </c>
      <c r="D154" s="215" t="s">
        <v>157</v>
      </c>
      <c r="E154" s="216" t="s">
        <v>1984</v>
      </c>
      <c r="F154" s="217" t="s">
        <v>1985</v>
      </c>
      <c r="G154" s="218" t="s">
        <v>571</v>
      </c>
      <c r="H154" s="219">
        <v>1</v>
      </c>
      <c r="I154" s="220"/>
      <c r="J154" s="221">
        <f>ROUND(I154*H154,2)</f>
        <v>0</v>
      </c>
      <c r="K154" s="217" t="s">
        <v>19</v>
      </c>
      <c r="L154" s="47"/>
      <c r="M154" s="222" t="s">
        <v>19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162</v>
      </c>
      <c r="AT154" s="226" t="s">
        <v>157</v>
      </c>
      <c r="AU154" s="226" t="s">
        <v>79</v>
      </c>
      <c r="AY154" s="20" t="s">
        <v>154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162</v>
      </c>
      <c r="BM154" s="226" t="s">
        <v>2099</v>
      </c>
    </row>
    <row r="155" s="2" customFormat="1" ht="16.5" customHeight="1">
      <c r="A155" s="41"/>
      <c r="B155" s="42"/>
      <c r="C155" s="215" t="s">
        <v>594</v>
      </c>
      <c r="D155" s="215" t="s">
        <v>157</v>
      </c>
      <c r="E155" s="216" t="s">
        <v>2056</v>
      </c>
      <c r="F155" s="217" t="s">
        <v>2057</v>
      </c>
      <c r="G155" s="218" t="s">
        <v>571</v>
      </c>
      <c r="H155" s="219">
        <v>1</v>
      </c>
      <c r="I155" s="220"/>
      <c r="J155" s="221">
        <f>ROUND(I155*H155,2)</f>
        <v>0</v>
      </c>
      <c r="K155" s="217" t="s">
        <v>19</v>
      </c>
      <c r="L155" s="47"/>
      <c r="M155" s="222" t="s">
        <v>19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162</v>
      </c>
      <c r="AT155" s="226" t="s">
        <v>157</v>
      </c>
      <c r="AU155" s="226" t="s">
        <v>79</v>
      </c>
      <c r="AY155" s="20" t="s">
        <v>154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162</v>
      </c>
      <c r="BM155" s="226" t="s">
        <v>2100</v>
      </c>
    </row>
    <row r="156" s="2" customFormat="1" ht="16.5" customHeight="1">
      <c r="A156" s="41"/>
      <c r="B156" s="42"/>
      <c r="C156" s="215" t="s">
        <v>598</v>
      </c>
      <c r="D156" s="215" t="s">
        <v>157</v>
      </c>
      <c r="E156" s="216" t="s">
        <v>2065</v>
      </c>
      <c r="F156" s="217" t="s">
        <v>2066</v>
      </c>
      <c r="G156" s="218" t="s">
        <v>1998</v>
      </c>
      <c r="H156" s="219">
        <v>10</v>
      </c>
      <c r="I156" s="220"/>
      <c r="J156" s="221">
        <f>ROUND(I156*H156,2)</f>
        <v>0</v>
      </c>
      <c r="K156" s="217" t="s">
        <v>19</v>
      </c>
      <c r="L156" s="47"/>
      <c r="M156" s="222" t="s">
        <v>19</v>
      </c>
      <c r="N156" s="223" t="s">
        <v>43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162</v>
      </c>
      <c r="AT156" s="226" t="s">
        <v>157</v>
      </c>
      <c r="AU156" s="226" t="s">
        <v>79</v>
      </c>
      <c r="AY156" s="20" t="s">
        <v>154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79</v>
      </c>
      <c r="BK156" s="227">
        <f>ROUND(I156*H156,2)</f>
        <v>0</v>
      </c>
      <c r="BL156" s="20" t="s">
        <v>162</v>
      </c>
      <c r="BM156" s="226" t="s">
        <v>2101</v>
      </c>
    </row>
    <row r="157" s="2" customFormat="1" ht="145.5" customHeight="1">
      <c r="A157" s="41"/>
      <c r="B157" s="42"/>
      <c r="C157" s="215" t="s">
        <v>602</v>
      </c>
      <c r="D157" s="215" t="s">
        <v>157</v>
      </c>
      <c r="E157" s="216" t="s">
        <v>2079</v>
      </c>
      <c r="F157" s="217" t="s">
        <v>2080</v>
      </c>
      <c r="G157" s="218" t="s">
        <v>571</v>
      </c>
      <c r="H157" s="219">
        <v>1</v>
      </c>
      <c r="I157" s="220"/>
      <c r="J157" s="221">
        <f>ROUND(I157*H157,2)</f>
        <v>0</v>
      </c>
      <c r="K157" s="217" t="s">
        <v>19</v>
      </c>
      <c r="L157" s="47"/>
      <c r="M157" s="222" t="s">
        <v>19</v>
      </c>
      <c r="N157" s="223" t="s">
        <v>43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162</v>
      </c>
      <c r="AT157" s="226" t="s">
        <v>157</v>
      </c>
      <c r="AU157" s="226" t="s">
        <v>79</v>
      </c>
      <c r="AY157" s="20" t="s">
        <v>154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162</v>
      </c>
      <c r="BM157" s="226" t="s">
        <v>2102</v>
      </c>
    </row>
    <row r="158" s="2" customFormat="1" ht="16.5" customHeight="1">
      <c r="A158" s="41"/>
      <c r="B158" s="42"/>
      <c r="C158" s="215" t="s">
        <v>607</v>
      </c>
      <c r="D158" s="215" t="s">
        <v>157</v>
      </c>
      <c r="E158" s="216" t="s">
        <v>2082</v>
      </c>
      <c r="F158" s="217" t="s">
        <v>2083</v>
      </c>
      <c r="G158" s="218" t="s">
        <v>571</v>
      </c>
      <c r="H158" s="219">
        <v>1</v>
      </c>
      <c r="I158" s="220"/>
      <c r="J158" s="221">
        <f>ROUND(I158*H158,2)</f>
        <v>0</v>
      </c>
      <c r="K158" s="217" t="s">
        <v>19</v>
      </c>
      <c r="L158" s="47"/>
      <c r="M158" s="222" t="s">
        <v>19</v>
      </c>
      <c r="N158" s="223" t="s">
        <v>43</v>
      </c>
      <c r="O158" s="87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162</v>
      </c>
      <c r="AT158" s="226" t="s">
        <v>157</v>
      </c>
      <c r="AU158" s="226" t="s">
        <v>79</v>
      </c>
      <c r="AY158" s="20" t="s">
        <v>154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79</v>
      </c>
      <c r="BK158" s="227">
        <f>ROUND(I158*H158,2)</f>
        <v>0</v>
      </c>
      <c r="BL158" s="20" t="s">
        <v>162</v>
      </c>
      <c r="BM158" s="226" t="s">
        <v>2103</v>
      </c>
    </row>
    <row r="159" s="2" customFormat="1" ht="16.5" customHeight="1">
      <c r="A159" s="41"/>
      <c r="B159" s="42"/>
      <c r="C159" s="215" t="s">
        <v>622</v>
      </c>
      <c r="D159" s="215" t="s">
        <v>157</v>
      </c>
      <c r="E159" s="216" t="s">
        <v>2085</v>
      </c>
      <c r="F159" s="217" t="s">
        <v>2086</v>
      </c>
      <c r="G159" s="218" t="s">
        <v>571</v>
      </c>
      <c r="H159" s="219">
        <v>1</v>
      </c>
      <c r="I159" s="220"/>
      <c r="J159" s="221">
        <f>ROUND(I159*H159,2)</f>
        <v>0</v>
      </c>
      <c r="K159" s="217" t="s">
        <v>19</v>
      </c>
      <c r="L159" s="47"/>
      <c r="M159" s="222" t="s">
        <v>19</v>
      </c>
      <c r="N159" s="223" t="s">
        <v>43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162</v>
      </c>
      <c r="AT159" s="226" t="s">
        <v>157</v>
      </c>
      <c r="AU159" s="226" t="s">
        <v>79</v>
      </c>
      <c r="AY159" s="20" t="s">
        <v>154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162</v>
      </c>
      <c r="BM159" s="226" t="s">
        <v>2104</v>
      </c>
    </row>
    <row r="160" s="2" customFormat="1" ht="16.5" customHeight="1">
      <c r="A160" s="41"/>
      <c r="B160" s="42"/>
      <c r="C160" s="215" t="s">
        <v>629</v>
      </c>
      <c r="D160" s="215" t="s">
        <v>157</v>
      </c>
      <c r="E160" s="216" t="s">
        <v>2088</v>
      </c>
      <c r="F160" s="217" t="s">
        <v>2089</v>
      </c>
      <c r="G160" s="218" t="s">
        <v>1998</v>
      </c>
      <c r="H160" s="219">
        <v>2</v>
      </c>
      <c r="I160" s="220"/>
      <c r="J160" s="221">
        <f>ROUND(I160*H160,2)</f>
        <v>0</v>
      </c>
      <c r="K160" s="217" t="s">
        <v>19</v>
      </c>
      <c r="L160" s="47"/>
      <c r="M160" s="222" t="s">
        <v>19</v>
      </c>
      <c r="N160" s="223" t="s">
        <v>43</v>
      </c>
      <c r="O160" s="87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162</v>
      </c>
      <c r="AT160" s="226" t="s">
        <v>157</v>
      </c>
      <c r="AU160" s="226" t="s">
        <v>79</v>
      </c>
      <c r="AY160" s="20" t="s">
        <v>154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79</v>
      </c>
      <c r="BK160" s="227">
        <f>ROUND(I160*H160,2)</f>
        <v>0</v>
      </c>
      <c r="BL160" s="20" t="s">
        <v>162</v>
      </c>
      <c r="BM160" s="226" t="s">
        <v>2105</v>
      </c>
    </row>
    <row r="161" s="2" customFormat="1" ht="16.5" customHeight="1">
      <c r="A161" s="41"/>
      <c r="B161" s="42"/>
      <c r="C161" s="215" t="s">
        <v>637</v>
      </c>
      <c r="D161" s="215" t="s">
        <v>157</v>
      </c>
      <c r="E161" s="216" t="s">
        <v>2091</v>
      </c>
      <c r="F161" s="217" t="s">
        <v>2092</v>
      </c>
      <c r="G161" s="218" t="s">
        <v>571</v>
      </c>
      <c r="H161" s="219">
        <v>2</v>
      </c>
      <c r="I161" s="220"/>
      <c r="J161" s="221">
        <f>ROUND(I161*H161,2)</f>
        <v>0</v>
      </c>
      <c r="K161" s="217" t="s">
        <v>19</v>
      </c>
      <c r="L161" s="47"/>
      <c r="M161" s="222" t="s">
        <v>19</v>
      </c>
      <c r="N161" s="223" t="s">
        <v>43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162</v>
      </c>
      <c r="AT161" s="226" t="s">
        <v>157</v>
      </c>
      <c r="AU161" s="226" t="s">
        <v>79</v>
      </c>
      <c r="AY161" s="20" t="s">
        <v>154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162</v>
      </c>
      <c r="BM161" s="226" t="s">
        <v>2106</v>
      </c>
    </row>
    <row r="162" s="2" customFormat="1" ht="16.5" customHeight="1">
      <c r="A162" s="41"/>
      <c r="B162" s="42"/>
      <c r="C162" s="215" t="s">
        <v>646</v>
      </c>
      <c r="D162" s="215" t="s">
        <v>157</v>
      </c>
      <c r="E162" s="216" t="s">
        <v>2107</v>
      </c>
      <c r="F162" s="217" t="s">
        <v>2108</v>
      </c>
      <c r="G162" s="218" t="s">
        <v>571</v>
      </c>
      <c r="H162" s="219">
        <v>1</v>
      </c>
      <c r="I162" s="220"/>
      <c r="J162" s="221">
        <f>ROUND(I162*H162,2)</f>
        <v>0</v>
      </c>
      <c r="K162" s="217" t="s">
        <v>19</v>
      </c>
      <c r="L162" s="47"/>
      <c r="M162" s="222" t="s">
        <v>19</v>
      </c>
      <c r="N162" s="223" t="s">
        <v>43</v>
      </c>
      <c r="O162" s="87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162</v>
      </c>
      <c r="AT162" s="226" t="s">
        <v>157</v>
      </c>
      <c r="AU162" s="226" t="s">
        <v>79</v>
      </c>
      <c r="AY162" s="20" t="s">
        <v>154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79</v>
      </c>
      <c r="BK162" s="227">
        <f>ROUND(I162*H162,2)</f>
        <v>0</v>
      </c>
      <c r="BL162" s="20" t="s">
        <v>162</v>
      </c>
      <c r="BM162" s="226" t="s">
        <v>2109</v>
      </c>
    </row>
    <row r="163" s="2" customFormat="1" ht="16.5" customHeight="1">
      <c r="A163" s="41"/>
      <c r="B163" s="42"/>
      <c r="C163" s="215" t="s">
        <v>672</v>
      </c>
      <c r="D163" s="215" t="s">
        <v>157</v>
      </c>
      <c r="E163" s="216" t="s">
        <v>2110</v>
      </c>
      <c r="F163" s="217" t="s">
        <v>2111</v>
      </c>
      <c r="G163" s="218" t="s">
        <v>160</v>
      </c>
      <c r="H163" s="219">
        <v>12</v>
      </c>
      <c r="I163" s="220"/>
      <c r="J163" s="221">
        <f>ROUND(I163*H163,2)</f>
        <v>0</v>
      </c>
      <c r="K163" s="217" t="s">
        <v>19</v>
      </c>
      <c r="L163" s="47"/>
      <c r="M163" s="222" t="s">
        <v>19</v>
      </c>
      <c r="N163" s="223" t="s">
        <v>43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162</v>
      </c>
      <c r="AT163" s="226" t="s">
        <v>157</v>
      </c>
      <c r="AU163" s="226" t="s">
        <v>79</v>
      </c>
      <c r="AY163" s="20" t="s">
        <v>154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162</v>
      </c>
      <c r="BM163" s="226" t="s">
        <v>2112</v>
      </c>
    </row>
    <row r="164" s="2" customFormat="1" ht="16.5" customHeight="1">
      <c r="A164" s="41"/>
      <c r="B164" s="42"/>
      <c r="C164" s="215" t="s">
        <v>678</v>
      </c>
      <c r="D164" s="215" t="s">
        <v>157</v>
      </c>
      <c r="E164" s="216" t="s">
        <v>2113</v>
      </c>
      <c r="F164" s="217" t="s">
        <v>1982</v>
      </c>
      <c r="G164" s="218" t="s">
        <v>557</v>
      </c>
      <c r="H164" s="219">
        <v>1</v>
      </c>
      <c r="I164" s="220"/>
      <c r="J164" s="221">
        <f>ROUND(I164*H164,2)</f>
        <v>0</v>
      </c>
      <c r="K164" s="217" t="s">
        <v>19</v>
      </c>
      <c r="L164" s="47"/>
      <c r="M164" s="222" t="s">
        <v>19</v>
      </c>
      <c r="N164" s="223" t="s">
        <v>43</v>
      </c>
      <c r="O164" s="87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162</v>
      </c>
      <c r="AT164" s="226" t="s">
        <v>157</v>
      </c>
      <c r="AU164" s="226" t="s">
        <v>79</v>
      </c>
      <c r="AY164" s="20" t="s">
        <v>154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20" t="s">
        <v>79</v>
      </c>
      <c r="BK164" s="227">
        <f>ROUND(I164*H164,2)</f>
        <v>0</v>
      </c>
      <c r="BL164" s="20" t="s">
        <v>162</v>
      </c>
      <c r="BM164" s="226" t="s">
        <v>2114</v>
      </c>
    </row>
    <row r="165" s="12" customFormat="1" ht="25.92" customHeight="1">
      <c r="A165" s="12"/>
      <c r="B165" s="199"/>
      <c r="C165" s="200"/>
      <c r="D165" s="201" t="s">
        <v>71</v>
      </c>
      <c r="E165" s="202" t="s">
        <v>2115</v>
      </c>
      <c r="F165" s="202" t="s">
        <v>2116</v>
      </c>
      <c r="G165" s="200"/>
      <c r="H165" s="200"/>
      <c r="I165" s="203"/>
      <c r="J165" s="204">
        <f>BK165</f>
        <v>0</v>
      </c>
      <c r="K165" s="200"/>
      <c r="L165" s="205"/>
      <c r="M165" s="206"/>
      <c r="N165" s="207"/>
      <c r="O165" s="207"/>
      <c r="P165" s="208">
        <f>SUM(P166:P174)</f>
        <v>0</v>
      </c>
      <c r="Q165" s="207"/>
      <c r="R165" s="208">
        <f>SUM(R166:R174)</f>
        <v>0</v>
      </c>
      <c r="S165" s="207"/>
      <c r="T165" s="209">
        <f>SUM(T166:T174)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0" t="s">
        <v>79</v>
      </c>
      <c r="AT165" s="211" t="s">
        <v>71</v>
      </c>
      <c r="AU165" s="211" t="s">
        <v>72</v>
      </c>
      <c r="AY165" s="210" t="s">
        <v>154</v>
      </c>
      <c r="BK165" s="212">
        <f>SUM(BK166:BK174)</f>
        <v>0</v>
      </c>
    </row>
    <row r="166" s="2" customFormat="1" ht="33" customHeight="1">
      <c r="A166" s="41"/>
      <c r="B166" s="42"/>
      <c r="C166" s="215" t="s">
        <v>684</v>
      </c>
      <c r="D166" s="215" t="s">
        <v>157</v>
      </c>
      <c r="E166" s="216" t="s">
        <v>2117</v>
      </c>
      <c r="F166" s="217" t="s">
        <v>2118</v>
      </c>
      <c r="G166" s="218" t="s">
        <v>571</v>
      </c>
      <c r="H166" s="219">
        <v>3</v>
      </c>
      <c r="I166" s="220"/>
      <c r="J166" s="221">
        <f>ROUND(I166*H166,2)</f>
        <v>0</v>
      </c>
      <c r="K166" s="217" t="s">
        <v>19</v>
      </c>
      <c r="L166" s="47"/>
      <c r="M166" s="222" t="s">
        <v>19</v>
      </c>
      <c r="N166" s="223" t="s">
        <v>43</v>
      </c>
      <c r="O166" s="87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162</v>
      </c>
      <c r="AT166" s="226" t="s">
        <v>157</v>
      </c>
      <c r="AU166" s="226" t="s">
        <v>79</v>
      </c>
      <c r="AY166" s="20" t="s">
        <v>154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79</v>
      </c>
      <c r="BK166" s="227">
        <f>ROUND(I166*H166,2)</f>
        <v>0</v>
      </c>
      <c r="BL166" s="20" t="s">
        <v>162</v>
      </c>
      <c r="BM166" s="226" t="s">
        <v>2119</v>
      </c>
    </row>
    <row r="167" s="2" customFormat="1" ht="16.5" customHeight="1">
      <c r="A167" s="41"/>
      <c r="B167" s="42"/>
      <c r="C167" s="215" t="s">
        <v>690</v>
      </c>
      <c r="D167" s="215" t="s">
        <v>157</v>
      </c>
      <c r="E167" s="216" t="s">
        <v>2120</v>
      </c>
      <c r="F167" s="217" t="s">
        <v>2121</v>
      </c>
      <c r="G167" s="218" t="s">
        <v>1998</v>
      </c>
      <c r="H167" s="219">
        <v>85</v>
      </c>
      <c r="I167" s="220"/>
      <c r="J167" s="221">
        <f>ROUND(I167*H167,2)</f>
        <v>0</v>
      </c>
      <c r="K167" s="217" t="s">
        <v>19</v>
      </c>
      <c r="L167" s="47"/>
      <c r="M167" s="222" t="s">
        <v>19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162</v>
      </c>
      <c r="AT167" s="226" t="s">
        <v>157</v>
      </c>
      <c r="AU167" s="226" t="s">
        <v>79</v>
      </c>
      <c r="AY167" s="20" t="s">
        <v>154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162</v>
      </c>
      <c r="BM167" s="226" t="s">
        <v>2122</v>
      </c>
    </row>
    <row r="168" s="2" customFormat="1" ht="16.5" customHeight="1">
      <c r="A168" s="41"/>
      <c r="B168" s="42"/>
      <c r="C168" s="215" t="s">
        <v>697</v>
      </c>
      <c r="D168" s="215" t="s">
        <v>157</v>
      </c>
      <c r="E168" s="216" t="s">
        <v>2123</v>
      </c>
      <c r="F168" s="217" t="s">
        <v>2124</v>
      </c>
      <c r="G168" s="218" t="s">
        <v>2125</v>
      </c>
      <c r="H168" s="219">
        <v>1.1000000000000001</v>
      </c>
      <c r="I168" s="220"/>
      <c r="J168" s="221">
        <f>ROUND(I168*H168,2)</f>
        <v>0</v>
      </c>
      <c r="K168" s="217" t="s">
        <v>19</v>
      </c>
      <c r="L168" s="47"/>
      <c r="M168" s="222" t="s">
        <v>19</v>
      </c>
      <c r="N168" s="223" t="s">
        <v>43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162</v>
      </c>
      <c r="AT168" s="226" t="s">
        <v>157</v>
      </c>
      <c r="AU168" s="226" t="s">
        <v>79</v>
      </c>
      <c r="AY168" s="20" t="s">
        <v>154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162</v>
      </c>
      <c r="BM168" s="226" t="s">
        <v>2126</v>
      </c>
    </row>
    <row r="169" s="2" customFormat="1" ht="16.5" customHeight="1">
      <c r="A169" s="41"/>
      <c r="B169" s="42"/>
      <c r="C169" s="215" t="s">
        <v>705</v>
      </c>
      <c r="D169" s="215" t="s">
        <v>157</v>
      </c>
      <c r="E169" s="216" t="s">
        <v>2127</v>
      </c>
      <c r="F169" s="217" t="s">
        <v>2128</v>
      </c>
      <c r="G169" s="218" t="s">
        <v>571</v>
      </c>
      <c r="H169" s="219">
        <v>3</v>
      </c>
      <c r="I169" s="220"/>
      <c r="J169" s="221">
        <f>ROUND(I169*H169,2)</f>
        <v>0</v>
      </c>
      <c r="K169" s="217" t="s">
        <v>19</v>
      </c>
      <c r="L169" s="47"/>
      <c r="M169" s="222" t="s">
        <v>19</v>
      </c>
      <c r="N169" s="223" t="s">
        <v>43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162</v>
      </c>
      <c r="AT169" s="226" t="s">
        <v>157</v>
      </c>
      <c r="AU169" s="226" t="s">
        <v>79</v>
      </c>
      <c r="AY169" s="20" t="s">
        <v>154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79</v>
      </c>
      <c r="BK169" s="227">
        <f>ROUND(I169*H169,2)</f>
        <v>0</v>
      </c>
      <c r="BL169" s="20" t="s">
        <v>162</v>
      </c>
      <c r="BM169" s="226" t="s">
        <v>2129</v>
      </c>
    </row>
    <row r="170" s="2" customFormat="1" ht="16.5" customHeight="1">
      <c r="A170" s="41"/>
      <c r="B170" s="42"/>
      <c r="C170" s="215" t="s">
        <v>715</v>
      </c>
      <c r="D170" s="215" t="s">
        <v>157</v>
      </c>
      <c r="E170" s="216" t="s">
        <v>2130</v>
      </c>
      <c r="F170" s="217" t="s">
        <v>2131</v>
      </c>
      <c r="G170" s="218" t="s">
        <v>2132</v>
      </c>
      <c r="H170" s="219">
        <v>3</v>
      </c>
      <c r="I170" s="220"/>
      <c r="J170" s="221">
        <f>ROUND(I170*H170,2)</f>
        <v>0</v>
      </c>
      <c r="K170" s="217" t="s">
        <v>19</v>
      </c>
      <c r="L170" s="47"/>
      <c r="M170" s="222" t="s">
        <v>19</v>
      </c>
      <c r="N170" s="223" t="s">
        <v>43</v>
      </c>
      <c r="O170" s="87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162</v>
      </c>
      <c r="AT170" s="226" t="s">
        <v>157</v>
      </c>
      <c r="AU170" s="226" t="s">
        <v>79</v>
      </c>
      <c r="AY170" s="20" t="s">
        <v>154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162</v>
      </c>
      <c r="BM170" s="226" t="s">
        <v>2133</v>
      </c>
    </row>
    <row r="171" s="2" customFormat="1" ht="16.5" customHeight="1">
      <c r="A171" s="41"/>
      <c r="B171" s="42"/>
      <c r="C171" s="215" t="s">
        <v>721</v>
      </c>
      <c r="D171" s="215" t="s">
        <v>157</v>
      </c>
      <c r="E171" s="216" t="s">
        <v>2134</v>
      </c>
      <c r="F171" s="217" t="s">
        <v>2135</v>
      </c>
      <c r="G171" s="218" t="s">
        <v>571</v>
      </c>
      <c r="H171" s="219">
        <v>3</v>
      </c>
      <c r="I171" s="220"/>
      <c r="J171" s="221">
        <f>ROUND(I171*H171,2)</f>
        <v>0</v>
      </c>
      <c r="K171" s="217" t="s">
        <v>19</v>
      </c>
      <c r="L171" s="47"/>
      <c r="M171" s="222" t="s">
        <v>19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162</v>
      </c>
      <c r="AT171" s="226" t="s">
        <v>157</v>
      </c>
      <c r="AU171" s="226" t="s">
        <v>79</v>
      </c>
      <c r="AY171" s="20" t="s">
        <v>154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162</v>
      </c>
      <c r="BM171" s="226" t="s">
        <v>2136</v>
      </c>
    </row>
    <row r="172" s="2" customFormat="1" ht="16.5" customHeight="1">
      <c r="A172" s="41"/>
      <c r="B172" s="42"/>
      <c r="C172" s="215" t="s">
        <v>728</v>
      </c>
      <c r="D172" s="215" t="s">
        <v>157</v>
      </c>
      <c r="E172" s="216" t="s">
        <v>2137</v>
      </c>
      <c r="F172" s="217" t="s">
        <v>2138</v>
      </c>
      <c r="G172" s="218" t="s">
        <v>557</v>
      </c>
      <c r="H172" s="219">
        <v>3</v>
      </c>
      <c r="I172" s="220"/>
      <c r="J172" s="221">
        <f>ROUND(I172*H172,2)</f>
        <v>0</v>
      </c>
      <c r="K172" s="217" t="s">
        <v>19</v>
      </c>
      <c r="L172" s="47"/>
      <c r="M172" s="222" t="s">
        <v>19</v>
      </c>
      <c r="N172" s="223" t="s">
        <v>43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162</v>
      </c>
      <c r="AT172" s="226" t="s">
        <v>157</v>
      </c>
      <c r="AU172" s="226" t="s">
        <v>79</v>
      </c>
      <c r="AY172" s="20" t="s">
        <v>154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79</v>
      </c>
      <c r="BK172" s="227">
        <f>ROUND(I172*H172,2)</f>
        <v>0</v>
      </c>
      <c r="BL172" s="20" t="s">
        <v>162</v>
      </c>
      <c r="BM172" s="226" t="s">
        <v>2139</v>
      </c>
    </row>
    <row r="173" s="2" customFormat="1" ht="16.5" customHeight="1">
      <c r="A173" s="41"/>
      <c r="B173" s="42"/>
      <c r="C173" s="215" t="s">
        <v>734</v>
      </c>
      <c r="D173" s="215" t="s">
        <v>157</v>
      </c>
      <c r="E173" s="216" t="s">
        <v>2140</v>
      </c>
      <c r="F173" s="217" t="s">
        <v>2141</v>
      </c>
      <c r="G173" s="218" t="s">
        <v>557</v>
      </c>
      <c r="H173" s="219">
        <v>1</v>
      </c>
      <c r="I173" s="220"/>
      <c r="J173" s="221">
        <f>ROUND(I173*H173,2)</f>
        <v>0</v>
      </c>
      <c r="K173" s="217" t="s">
        <v>19</v>
      </c>
      <c r="L173" s="47"/>
      <c r="M173" s="222" t="s">
        <v>19</v>
      </c>
      <c r="N173" s="223" t="s">
        <v>43</v>
      </c>
      <c r="O173" s="87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162</v>
      </c>
      <c r="AT173" s="226" t="s">
        <v>157</v>
      </c>
      <c r="AU173" s="226" t="s">
        <v>79</v>
      </c>
      <c r="AY173" s="20" t="s">
        <v>154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79</v>
      </c>
      <c r="BK173" s="227">
        <f>ROUND(I173*H173,2)</f>
        <v>0</v>
      </c>
      <c r="BL173" s="20" t="s">
        <v>162</v>
      </c>
      <c r="BM173" s="226" t="s">
        <v>2142</v>
      </c>
    </row>
    <row r="174" s="2" customFormat="1" ht="16.5" customHeight="1">
      <c r="A174" s="41"/>
      <c r="B174" s="42"/>
      <c r="C174" s="215" t="s">
        <v>743</v>
      </c>
      <c r="D174" s="215" t="s">
        <v>157</v>
      </c>
      <c r="E174" s="216" t="s">
        <v>2143</v>
      </c>
      <c r="F174" s="217" t="s">
        <v>1982</v>
      </c>
      <c r="G174" s="218" t="s">
        <v>557</v>
      </c>
      <c r="H174" s="219">
        <v>1</v>
      </c>
      <c r="I174" s="220"/>
      <c r="J174" s="221">
        <f>ROUND(I174*H174,2)</f>
        <v>0</v>
      </c>
      <c r="K174" s="217" t="s">
        <v>19</v>
      </c>
      <c r="L174" s="47"/>
      <c r="M174" s="222" t="s">
        <v>19</v>
      </c>
      <c r="N174" s="223" t="s">
        <v>43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162</v>
      </c>
      <c r="AT174" s="226" t="s">
        <v>157</v>
      </c>
      <c r="AU174" s="226" t="s">
        <v>79</v>
      </c>
      <c r="AY174" s="20" t="s">
        <v>154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162</v>
      </c>
      <c r="BM174" s="226" t="s">
        <v>2144</v>
      </c>
    </row>
    <row r="175" s="12" customFormat="1" ht="25.92" customHeight="1">
      <c r="A175" s="12"/>
      <c r="B175" s="199"/>
      <c r="C175" s="200"/>
      <c r="D175" s="201" t="s">
        <v>71</v>
      </c>
      <c r="E175" s="202" t="s">
        <v>2145</v>
      </c>
      <c r="F175" s="202" t="s">
        <v>2146</v>
      </c>
      <c r="G175" s="200"/>
      <c r="H175" s="200"/>
      <c r="I175" s="203"/>
      <c r="J175" s="204">
        <f>BK175</f>
        <v>0</v>
      </c>
      <c r="K175" s="200"/>
      <c r="L175" s="205"/>
      <c r="M175" s="206"/>
      <c r="N175" s="207"/>
      <c r="O175" s="207"/>
      <c r="P175" s="208">
        <f>SUM(P176:P179)</f>
        <v>0</v>
      </c>
      <c r="Q175" s="207"/>
      <c r="R175" s="208">
        <f>SUM(R176:R179)</f>
        <v>0</v>
      </c>
      <c r="S175" s="207"/>
      <c r="T175" s="209">
        <f>SUM(T176:T179)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0" t="s">
        <v>79</v>
      </c>
      <c r="AT175" s="211" t="s">
        <v>71</v>
      </c>
      <c r="AU175" s="211" t="s">
        <v>72</v>
      </c>
      <c r="AY175" s="210" t="s">
        <v>154</v>
      </c>
      <c r="BK175" s="212">
        <f>SUM(BK176:BK179)</f>
        <v>0</v>
      </c>
    </row>
    <row r="176" s="2" customFormat="1" ht="16.5" customHeight="1">
      <c r="A176" s="41"/>
      <c r="B176" s="42"/>
      <c r="C176" s="215" t="s">
        <v>749</v>
      </c>
      <c r="D176" s="215" t="s">
        <v>157</v>
      </c>
      <c r="E176" s="216" t="s">
        <v>2147</v>
      </c>
      <c r="F176" s="217" t="s">
        <v>2148</v>
      </c>
      <c r="G176" s="218" t="s">
        <v>557</v>
      </c>
      <c r="H176" s="219">
        <v>1</v>
      </c>
      <c r="I176" s="220"/>
      <c r="J176" s="221">
        <f>ROUND(I176*H176,2)</f>
        <v>0</v>
      </c>
      <c r="K176" s="217" t="s">
        <v>19</v>
      </c>
      <c r="L176" s="47"/>
      <c r="M176" s="222" t="s">
        <v>19</v>
      </c>
      <c r="N176" s="223" t="s">
        <v>43</v>
      </c>
      <c r="O176" s="87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162</v>
      </c>
      <c r="AT176" s="226" t="s">
        <v>157</v>
      </c>
      <c r="AU176" s="226" t="s">
        <v>79</v>
      </c>
      <c r="AY176" s="20" t="s">
        <v>154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79</v>
      </c>
      <c r="BK176" s="227">
        <f>ROUND(I176*H176,2)</f>
        <v>0</v>
      </c>
      <c r="BL176" s="20" t="s">
        <v>162</v>
      </c>
      <c r="BM176" s="226" t="s">
        <v>2149</v>
      </c>
    </row>
    <row r="177" s="2" customFormat="1" ht="16.5" customHeight="1">
      <c r="A177" s="41"/>
      <c r="B177" s="42"/>
      <c r="C177" s="215" t="s">
        <v>755</v>
      </c>
      <c r="D177" s="215" t="s">
        <v>157</v>
      </c>
      <c r="E177" s="216" t="s">
        <v>2150</v>
      </c>
      <c r="F177" s="217" t="s">
        <v>2151</v>
      </c>
      <c r="G177" s="218" t="s">
        <v>557</v>
      </c>
      <c r="H177" s="219">
        <v>1</v>
      </c>
      <c r="I177" s="220"/>
      <c r="J177" s="221">
        <f>ROUND(I177*H177,2)</f>
        <v>0</v>
      </c>
      <c r="K177" s="217" t="s">
        <v>19</v>
      </c>
      <c r="L177" s="47"/>
      <c r="M177" s="222" t="s">
        <v>19</v>
      </c>
      <c r="N177" s="223" t="s">
        <v>43</v>
      </c>
      <c r="O177" s="87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162</v>
      </c>
      <c r="AT177" s="226" t="s">
        <v>157</v>
      </c>
      <c r="AU177" s="226" t="s">
        <v>79</v>
      </c>
      <c r="AY177" s="20" t="s">
        <v>154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162</v>
      </c>
      <c r="BM177" s="226" t="s">
        <v>2152</v>
      </c>
    </row>
    <row r="178" s="2" customFormat="1" ht="16.5" customHeight="1">
      <c r="A178" s="41"/>
      <c r="B178" s="42"/>
      <c r="C178" s="215" t="s">
        <v>760</v>
      </c>
      <c r="D178" s="215" t="s">
        <v>157</v>
      </c>
      <c r="E178" s="216" t="s">
        <v>2153</v>
      </c>
      <c r="F178" s="217" t="s">
        <v>2154</v>
      </c>
      <c r="G178" s="218" t="s">
        <v>557</v>
      </c>
      <c r="H178" s="219">
        <v>1</v>
      </c>
      <c r="I178" s="220"/>
      <c r="J178" s="221">
        <f>ROUND(I178*H178,2)</f>
        <v>0</v>
      </c>
      <c r="K178" s="217" t="s">
        <v>19</v>
      </c>
      <c r="L178" s="47"/>
      <c r="M178" s="222" t="s">
        <v>19</v>
      </c>
      <c r="N178" s="223" t="s">
        <v>43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162</v>
      </c>
      <c r="AT178" s="226" t="s">
        <v>157</v>
      </c>
      <c r="AU178" s="226" t="s">
        <v>79</v>
      </c>
      <c r="AY178" s="20" t="s">
        <v>154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162</v>
      </c>
      <c r="BM178" s="226" t="s">
        <v>2155</v>
      </c>
    </row>
    <row r="179" s="2" customFormat="1" ht="16.5" customHeight="1">
      <c r="A179" s="41"/>
      <c r="B179" s="42"/>
      <c r="C179" s="215" t="s">
        <v>765</v>
      </c>
      <c r="D179" s="215" t="s">
        <v>157</v>
      </c>
      <c r="E179" s="216" t="s">
        <v>2156</v>
      </c>
      <c r="F179" s="217" t="s">
        <v>2157</v>
      </c>
      <c r="G179" s="218" t="s">
        <v>557</v>
      </c>
      <c r="H179" s="219">
        <v>1</v>
      </c>
      <c r="I179" s="220"/>
      <c r="J179" s="221">
        <f>ROUND(I179*H179,2)</f>
        <v>0</v>
      </c>
      <c r="K179" s="217" t="s">
        <v>19</v>
      </c>
      <c r="L179" s="47"/>
      <c r="M179" s="292" t="s">
        <v>19</v>
      </c>
      <c r="N179" s="293" t="s">
        <v>43</v>
      </c>
      <c r="O179" s="294"/>
      <c r="P179" s="295">
        <f>O179*H179</f>
        <v>0</v>
      </c>
      <c r="Q179" s="295">
        <v>0</v>
      </c>
      <c r="R179" s="295">
        <f>Q179*H179</f>
        <v>0</v>
      </c>
      <c r="S179" s="295">
        <v>0</v>
      </c>
      <c r="T179" s="296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162</v>
      </c>
      <c r="AT179" s="226" t="s">
        <v>157</v>
      </c>
      <c r="AU179" s="226" t="s">
        <v>79</v>
      </c>
      <c r="AY179" s="20" t="s">
        <v>154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79</v>
      </c>
      <c r="BK179" s="227">
        <f>ROUND(I179*H179,2)</f>
        <v>0</v>
      </c>
      <c r="BL179" s="20" t="s">
        <v>162</v>
      </c>
      <c r="BM179" s="226" t="s">
        <v>2158</v>
      </c>
    </row>
    <row r="180" s="2" customFormat="1" ht="6.96" customHeight="1">
      <c r="A180" s="41"/>
      <c r="B180" s="62"/>
      <c r="C180" s="63"/>
      <c r="D180" s="63"/>
      <c r="E180" s="63"/>
      <c r="F180" s="63"/>
      <c r="G180" s="63"/>
      <c r="H180" s="63"/>
      <c r="I180" s="63"/>
      <c r="J180" s="63"/>
      <c r="K180" s="63"/>
      <c r="L180" s="47"/>
      <c r="M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</row>
  </sheetData>
  <sheetProtection sheet="1" autoFilter="0" formatColumns="0" formatRows="0" objects="1" scenarios="1" spinCount="100000" saltValue="YrWJ0hh7/GxDztYpROFLo8kZ/TB2zK0HNejEg7Os1pO1MeSVIW1VCGUGxcpzHg19ogxzwUZnyUQodWxVnDCCVA==" hashValue="0181nztHiUBUDycBAMwepTIvYC6PkGOf4l4ayrK74kUq7NG4Oxc2/TckyKEjLqon2RI9tp+lmbUC6l9iOgwAdQ==" algorithmName="SHA-512" password="CC35"/>
  <autoFilter ref="C93:K17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106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ZUŠ Šternberk, modernizace odborných učeben</v>
      </c>
      <c r="F7" s="145"/>
      <c r="G7" s="145"/>
      <c r="H7" s="145"/>
      <c r="L7" s="23"/>
    </row>
    <row r="8" s="1" customFormat="1" ht="12" customHeight="1">
      <c r="B8" s="23"/>
      <c r="D8" s="145" t="s">
        <v>107</v>
      </c>
      <c r="L8" s="23"/>
    </row>
    <row r="9" s="2" customFormat="1" ht="16.5" customHeight="1">
      <c r="A9" s="41"/>
      <c r="B9" s="47"/>
      <c r="C9" s="41"/>
      <c r="D9" s="41"/>
      <c r="E9" s="146" t="s">
        <v>108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2159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22. 3. 2024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19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5" t="s">
        <v>28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ROUND(J93,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ROUND((SUM(BE93:BE264)),  2)</f>
        <v>0</v>
      </c>
      <c r="G35" s="41"/>
      <c r="H35" s="41"/>
      <c r="I35" s="160">
        <v>0.20999999999999999</v>
      </c>
      <c r="J35" s="159">
        <f>ROUND(((SUM(BE93:BE264))*I35),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ROUND((SUM(BF93:BF264)),  2)</f>
        <v>0</v>
      </c>
      <c r="G36" s="41"/>
      <c r="H36" s="41"/>
      <c r="I36" s="160">
        <v>0.12</v>
      </c>
      <c r="J36" s="159">
        <f>ROUND(((SUM(BF93:BF264))*I36),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ROUND((SUM(BG93:BG264)),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ROUND((SUM(BH93:BH264)),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ROUND((SUM(BI93:BI264)),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111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ZUŠ Šternberk, modernizace odborných učeben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108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ROU2514 - Elektroinstalace slaboproud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Šternberk</v>
      </c>
      <c r="G56" s="43"/>
      <c r="H56" s="43"/>
      <c r="I56" s="35" t="s">
        <v>23</v>
      </c>
      <c r="J56" s="75" t="str">
        <f>IF(J14="","",J14)</f>
        <v>22. 3. 2024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Město Šternberk</v>
      </c>
      <c r="G58" s="43"/>
      <c r="H58" s="43"/>
      <c r="I58" s="35" t="s">
        <v>31</v>
      </c>
      <c r="J58" s="39" t="str">
        <f>E23</f>
        <v>Studio Zlamal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112</v>
      </c>
      <c r="D61" s="174"/>
      <c r="E61" s="174"/>
      <c r="F61" s="174"/>
      <c r="G61" s="174"/>
      <c r="H61" s="174"/>
      <c r="I61" s="174"/>
      <c r="J61" s="175" t="s">
        <v>113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J93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114</v>
      </c>
    </row>
    <row r="64" s="9" customFormat="1" ht="24.96" customHeight="1">
      <c r="A64" s="9"/>
      <c r="B64" s="177"/>
      <c r="C64" s="178"/>
      <c r="D64" s="179" t="s">
        <v>115</v>
      </c>
      <c r="E64" s="180"/>
      <c r="F64" s="180"/>
      <c r="G64" s="180"/>
      <c r="H64" s="180"/>
      <c r="I64" s="180"/>
      <c r="J64" s="181">
        <f>J94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119</v>
      </c>
      <c r="E65" s="185"/>
      <c r="F65" s="185"/>
      <c r="G65" s="185"/>
      <c r="H65" s="185"/>
      <c r="I65" s="185"/>
      <c r="J65" s="186">
        <f>J95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2160</v>
      </c>
      <c r="E66" s="185"/>
      <c r="F66" s="185"/>
      <c r="G66" s="185"/>
      <c r="H66" s="185"/>
      <c r="I66" s="185"/>
      <c r="J66" s="186">
        <f>J96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1662</v>
      </c>
      <c r="E67" s="185"/>
      <c r="F67" s="185"/>
      <c r="G67" s="185"/>
      <c r="H67" s="185"/>
      <c r="I67" s="185"/>
      <c r="J67" s="186">
        <f>J100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7"/>
      <c r="C68" s="178"/>
      <c r="D68" s="179" t="s">
        <v>2161</v>
      </c>
      <c r="E68" s="180"/>
      <c r="F68" s="180"/>
      <c r="G68" s="180"/>
      <c r="H68" s="180"/>
      <c r="I68" s="180"/>
      <c r="J68" s="181">
        <f>J117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3"/>
      <c r="C69" s="128"/>
      <c r="D69" s="184" t="s">
        <v>2162</v>
      </c>
      <c r="E69" s="185"/>
      <c r="F69" s="185"/>
      <c r="G69" s="185"/>
      <c r="H69" s="185"/>
      <c r="I69" s="185"/>
      <c r="J69" s="186">
        <f>J118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2163</v>
      </c>
      <c r="E70" s="185"/>
      <c r="F70" s="185"/>
      <c r="G70" s="185"/>
      <c r="H70" s="185"/>
      <c r="I70" s="185"/>
      <c r="J70" s="186">
        <f>J213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2164</v>
      </c>
      <c r="E71" s="180"/>
      <c r="F71" s="180"/>
      <c r="G71" s="180"/>
      <c r="H71" s="180"/>
      <c r="I71" s="180"/>
      <c r="J71" s="181">
        <f>J261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2" customFormat="1" ht="21.84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7" s="2" customFormat="1" ht="6.96" customHeight="1">
      <c r="A77" s="41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4.96" customHeight="1">
      <c r="A78" s="41"/>
      <c r="B78" s="42"/>
      <c r="C78" s="26" t="s">
        <v>139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16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172" t="str">
        <f>E7</f>
        <v>ZUŠ Šternberk, modernizace odborných učeben</v>
      </c>
      <c r="F81" s="35"/>
      <c r="G81" s="35"/>
      <c r="H81" s="35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" customFormat="1" ht="12" customHeight="1">
      <c r="B82" s="24"/>
      <c r="C82" s="35" t="s">
        <v>107</v>
      </c>
      <c r="D82" s="25"/>
      <c r="E82" s="25"/>
      <c r="F82" s="25"/>
      <c r="G82" s="25"/>
      <c r="H82" s="25"/>
      <c r="I82" s="25"/>
      <c r="J82" s="25"/>
      <c r="K82" s="25"/>
      <c r="L82" s="23"/>
    </row>
    <row r="83" s="2" customFormat="1" ht="16.5" customHeight="1">
      <c r="A83" s="41"/>
      <c r="B83" s="42"/>
      <c r="C83" s="43"/>
      <c r="D83" s="43"/>
      <c r="E83" s="172" t="s">
        <v>108</v>
      </c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109</v>
      </c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72" t="str">
        <f>E11</f>
        <v>ROU2514 - Elektroinstalace slaboproud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21</v>
      </c>
      <c r="D87" s="43"/>
      <c r="E87" s="43"/>
      <c r="F87" s="30" t="str">
        <f>F14</f>
        <v>Šternberk</v>
      </c>
      <c r="G87" s="43"/>
      <c r="H87" s="43"/>
      <c r="I87" s="35" t="s">
        <v>23</v>
      </c>
      <c r="J87" s="75" t="str">
        <f>IF(J14="","",J14)</f>
        <v>22. 3. 2024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25</v>
      </c>
      <c r="D89" s="43"/>
      <c r="E89" s="43"/>
      <c r="F89" s="30" t="str">
        <f>E17</f>
        <v>Město Šternberk</v>
      </c>
      <c r="G89" s="43"/>
      <c r="H89" s="43"/>
      <c r="I89" s="35" t="s">
        <v>31</v>
      </c>
      <c r="J89" s="39" t="str">
        <f>E23</f>
        <v>Studio Zlamal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29</v>
      </c>
      <c r="D90" s="43"/>
      <c r="E90" s="43"/>
      <c r="F90" s="30" t="str">
        <f>IF(E20="","",E20)</f>
        <v>Vyplň údaj</v>
      </c>
      <c r="G90" s="43"/>
      <c r="H90" s="43"/>
      <c r="I90" s="35" t="s">
        <v>34</v>
      </c>
      <c r="J90" s="39" t="str">
        <f>E26</f>
        <v xml:space="preserve"> </v>
      </c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0.32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1" customFormat="1" ht="29.28" customHeight="1">
      <c r="A92" s="188"/>
      <c r="B92" s="189"/>
      <c r="C92" s="190" t="s">
        <v>140</v>
      </c>
      <c r="D92" s="191" t="s">
        <v>57</v>
      </c>
      <c r="E92" s="191" t="s">
        <v>53</v>
      </c>
      <c r="F92" s="191" t="s">
        <v>54</v>
      </c>
      <c r="G92" s="191" t="s">
        <v>141</v>
      </c>
      <c r="H92" s="191" t="s">
        <v>142</v>
      </c>
      <c r="I92" s="191" t="s">
        <v>143</v>
      </c>
      <c r="J92" s="191" t="s">
        <v>113</v>
      </c>
      <c r="K92" s="192" t="s">
        <v>144</v>
      </c>
      <c r="L92" s="193"/>
      <c r="M92" s="95" t="s">
        <v>19</v>
      </c>
      <c r="N92" s="96" t="s">
        <v>42</v>
      </c>
      <c r="O92" s="96" t="s">
        <v>145</v>
      </c>
      <c r="P92" s="96" t="s">
        <v>146</v>
      </c>
      <c r="Q92" s="96" t="s">
        <v>147</v>
      </c>
      <c r="R92" s="96" t="s">
        <v>148</v>
      </c>
      <c r="S92" s="96" t="s">
        <v>149</v>
      </c>
      <c r="T92" s="97" t="s">
        <v>150</v>
      </c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</row>
    <row r="93" s="2" customFormat="1" ht="22.8" customHeight="1">
      <c r="A93" s="41"/>
      <c r="B93" s="42"/>
      <c r="C93" s="102" t="s">
        <v>151</v>
      </c>
      <c r="D93" s="43"/>
      <c r="E93" s="43"/>
      <c r="F93" s="43"/>
      <c r="G93" s="43"/>
      <c r="H93" s="43"/>
      <c r="I93" s="43"/>
      <c r="J93" s="194">
        <f>BK93</f>
        <v>0</v>
      </c>
      <c r="K93" s="43"/>
      <c r="L93" s="47"/>
      <c r="M93" s="98"/>
      <c r="N93" s="195"/>
      <c r="O93" s="99"/>
      <c r="P93" s="196">
        <f>P94+P117+P261</f>
        <v>0</v>
      </c>
      <c r="Q93" s="99"/>
      <c r="R93" s="196">
        <f>R94+R117+R261</f>
        <v>0</v>
      </c>
      <c r="S93" s="99"/>
      <c r="T93" s="197">
        <f>T94+T117+T261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71</v>
      </c>
      <c r="AU93" s="20" t="s">
        <v>114</v>
      </c>
      <c r="BK93" s="198">
        <f>BK94+BK117+BK261</f>
        <v>0</v>
      </c>
    </row>
    <row r="94" s="12" customFormat="1" ht="25.92" customHeight="1">
      <c r="A94" s="12"/>
      <c r="B94" s="199"/>
      <c r="C94" s="200"/>
      <c r="D94" s="201" t="s">
        <v>71</v>
      </c>
      <c r="E94" s="202" t="s">
        <v>152</v>
      </c>
      <c r="F94" s="202" t="s">
        <v>153</v>
      </c>
      <c r="G94" s="200"/>
      <c r="H94" s="200"/>
      <c r="I94" s="203"/>
      <c r="J94" s="204">
        <f>BK94</f>
        <v>0</v>
      </c>
      <c r="K94" s="200"/>
      <c r="L94" s="205"/>
      <c r="M94" s="206"/>
      <c r="N94" s="207"/>
      <c r="O94" s="207"/>
      <c r="P94" s="208">
        <f>P95+P100</f>
        <v>0</v>
      </c>
      <c r="Q94" s="207"/>
      <c r="R94" s="208">
        <f>R95+R100</f>
        <v>0</v>
      </c>
      <c r="S94" s="207"/>
      <c r="T94" s="209">
        <f>T95+T100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79</v>
      </c>
      <c r="AT94" s="211" t="s">
        <v>71</v>
      </c>
      <c r="AU94" s="211" t="s">
        <v>72</v>
      </c>
      <c r="AY94" s="210" t="s">
        <v>154</v>
      </c>
      <c r="BK94" s="212">
        <f>BK95+BK100</f>
        <v>0</v>
      </c>
    </row>
    <row r="95" s="12" customFormat="1" ht="22.8" customHeight="1">
      <c r="A95" s="12"/>
      <c r="B95" s="199"/>
      <c r="C95" s="200"/>
      <c r="D95" s="201" t="s">
        <v>71</v>
      </c>
      <c r="E95" s="213" t="s">
        <v>230</v>
      </c>
      <c r="F95" s="213" t="s">
        <v>562</v>
      </c>
      <c r="G95" s="200"/>
      <c r="H95" s="200"/>
      <c r="I95" s="203"/>
      <c r="J95" s="214">
        <f>BK95</f>
        <v>0</v>
      </c>
      <c r="K95" s="200"/>
      <c r="L95" s="205"/>
      <c r="M95" s="206"/>
      <c r="N95" s="207"/>
      <c r="O95" s="207"/>
      <c r="P95" s="208">
        <f>P96</f>
        <v>0</v>
      </c>
      <c r="Q95" s="207"/>
      <c r="R95" s="208">
        <f>R96</f>
        <v>0</v>
      </c>
      <c r="S95" s="207"/>
      <c r="T95" s="209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79</v>
      </c>
      <c r="AT95" s="211" t="s">
        <v>71</v>
      </c>
      <c r="AU95" s="211" t="s">
        <v>79</v>
      </c>
      <c r="AY95" s="210" t="s">
        <v>154</v>
      </c>
      <c r="BK95" s="212">
        <f>BK96</f>
        <v>0</v>
      </c>
    </row>
    <row r="96" s="12" customFormat="1" ht="20.88" customHeight="1">
      <c r="A96" s="12"/>
      <c r="B96" s="199"/>
      <c r="C96" s="200"/>
      <c r="D96" s="201" t="s">
        <v>71</v>
      </c>
      <c r="E96" s="213" t="s">
        <v>889</v>
      </c>
      <c r="F96" s="213" t="s">
        <v>2165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SUM(P97:P99)</f>
        <v>0</v>
      </c>
      <c r="Q96" s="207"/>
      <c r="R96" s="208">
        <f>SUM(R97:R99)</f>
        <v>0</v>
      </c>
      <c r="S96" s="207"/>
      <c r="T96" s="209">
        <f>SUM(T97:T99)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81</v>
      </c>
      <c r="AY96" s="210" t="s">
        <v>154</v>
      </c>
      <c r="BK96" s="212">
        <f>SUM(BK97:BK99)</f>
        <v>0</v>
      </c>
    </row>
    <row r="97" s="2" customFormat="1" ht="24.15" customHeight="1">
      <c r="A97" s="41"/>
      <c r="B97" s="42"/>
      <c r="C97" s="215" t="s">
        <v>79</v>
      </c>
      <c r="D97" s="215" t="s">
        <v>157</v>
      </c>
      <c r="E97" s="216" t="s">
        <v>2166</v>
      </c>
      <c r="F97" s="217" t="s">
        <v>2167</v>
      </c>
      <c r="G97" s="218" t="s">
        <v>191</v>
      </c>
      <c r="H97" s="219">
        <v>470</v>
      </c>
      <c r="I97" s="220"/>
      <c r="J97" s="221">
        <f>ROUND(I97*H97,2)</f>
        <v>0</v>
      </c>
      <c r="K97" s="217" t="s">
        <v>19</v>
      </c>
      <c r="L97" s="47"/>
      <c r="M97" s="222" t="s">
        <v>19</v>
      </c>
      <c r="N97" s="223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162</v>
      </c>
      <c r="AT97" s="226" t="s">
        <v>157</v>
      </c>
      <c r="AU97" s="226" t="s">
        <v>155</v>
      </c>
      <c r="AY97" s="20" t="s">
        <v>154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162</v>
      </c>
      <c r="BM97" s="226" t="s">
        <v>2168</v>
      </c>
    </row>
    <row r="98" s="13" customFormat="1">
      <c r="A98" s="13"/>
      <c r="B98" s="233"/>
      <c r="C98" s="234"/>
      <c r="D98" s="235" t="s">
        <v>166</v>
      </c>
      <c r="E98" s="236" t="s">
        <v>19</v>
      </c>
      <c r="F98" s="237" t="s">
        <v>2169</v>
      </c>
      <c r="G98" s="234"/>
      <c r="H98" s="236" t="s">
        <v>19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166</v>
      </c>
      <c r="AU98" s="243" t="s">
        <v>155</v>
      </c>
      <c r="AV98" s="13" t="s">
        <v>79</v>
      </c>
      <c r="AW98" s="13" t="s">
        <v>33</v>
      </c>
      <c r="AX98" s="13" t="s">
        <v>72</v>
      </c>
      <c r="AY98" s="243" t="s">
        <v>154</v>
      </c>
    </row>
    <row r="99" s="14" customFormat="1">
      <c r="A99" s="14"/>
      <c r="B99" s="244"/>
      <c r="C99" s="245"/>
      <c r="D99" s="235" t="s">
        <v>166</v>
      </c>
      <c r="E99" s="246" t="s">
        <v>19</v>
      </c>
      <c r="F99" s="247" t="s">
        <v>2170</v>
      </c>
      <c r="G99" s="245"/>
      <c r="H99" s="248">
        <v>470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4" t="s">
        <v>166</v>
      </c>
      <c r="AU99" s="254" t="s">
        <v>155</v>
      </c>
      <c r="AV99" s="14" t="s">
        <v>81</v>
      </c>
      <c r="AW99" s="14" t="s">
        <v>33</v>
      </c>
      <c r="AX99" s="14" t="s">
        <v>79</v>
      </c>
      <c r="AY99" s="254" t="s">
        <v>154</v>
      </c>
    </row>
    <row r="100" s="12" customFormat="1" ht="22.8" customHeight="1">
      <c r="A100" s="12"/>
      <c r="B100" s="199"/>
      <c r="C100" s="200"/>
      <c r="D100" s="201" t="s">
        <v>71</v>
      </c>
      <c r="E100" s="213" t="s">
        <v>897</v>
      </c>
      <c r="F100" s="213" t="s">
        <v>1667</v>
      </c>
      <c r="G100" s="200"/>
      <c r="H100" s="200"/>
      <c r="I100" s="203"/>
      <c r="J100" s="214">
        <f>BK100</f>
        <v>0</v>
      </c>
      <c r="K100" s="200"/>
      <c r="L100" s="205"/>
      <c r="M100" s="206"/>
      <c r="N100" s="207"/>
      <c r="O100" s="207"/>
      <c r="P100" s="208">
        <f>SUM(P101:P116)</f>
        <v>0</v>
      </c>
      <c r="Q100" s="207"/>
      <c r="R100" s="208">
        <f>SUM(R101:R116)</f>
        <v>0</v>
      </c>
      <c r="S100" s="207"/>
      <c r="T100" s="209">
        <f>SUM(T101:T116)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0" t="s">
        <v>79</v>
      </c>
      <c r="AT100" s="211" t="s">
        <v>71</v>
      </c>
      <c r="AU100" s="211" t="s">
        <v>79</v>
      </c>
      <c r="AY100" s="210" t="s">
        <v>154</v>
      </c>
      <c r="BK100" s="212">
        <f>SUM(BK101:BK116)</f>
        <v>0</v>
      </c>
    </row>
    <row r="101" s="2" customFormat="1" ht="24.15" customHeight="1">
      <c r="A101" s="41"/>
      <c r="B101" s="42"/>
      <c r="C101" s="215" t="s">
        <v>81</v>
      </c>
      <c r="D101" s="215" t="s">
        <v>157</v>
      </c>
      <c r="E101" s="216" t="s">
        <v>2171</v>
      </c>
      <c r="F101" s="217" t="s">
        <v>2172</v>
      </c>
      <c r="G101" s="218" t="s">
        <v>191</v>
      </c>
      <c r="H101" s="219">
        <v>80</v>
      </c>
      <c r="I101" s="220"/>
      <c r="J101" s="221">
        <f>ROUND(I101*H101,2)</f>
        <v>0</v>
      </c>
      <c r="K101" s="217" t="s">
        <v>19</v>
      </c>
      <c r="L101" s="47"/>
      <c r="M101" s="222" t="s">
        <v>19</v>
      </c>
      <c r="N101" s="223" t="s">
        <v>43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162</v>
      </c>
      <c r="AT101" s="226" t="s">
        <v>157</v>
      </c>
      <c r="AU101" s="226" t="s">
        <v>81</v>
      </c>
      <c r="AY101" s="20" t="s">
        <v>154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79</v>
      </c>
      <c r="BK101" s="227">
        <f>ROUND(I101*H101,2)</f>
        <v>0</v>
      </c>
      <c r="BL101" s="20" t="s">
        <v>162</v>
      </c>
      <c r="BM101" s="226" t="s">
        <v>2173</v>
      </c>
    </row>
    <row r="102" s="13" customFormat="1">
      <c r="A102" s="13"/>
      <c r="B102" s="233"/>
      <c r="C102" s="234"/>
      <c r="D102" s="235" t="s">
        <v>166</v>
      </c>
      <c r="E102" s="236" t="s">
        <v>19</v>
      </c>
      <c r="F102" s="237" t="s">
        <v>2174</v>
      </c>
      <c r="G102" s="234"/>
      <c r="H102" s="236" t="s">
        <v>19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166</v>
      </c>
      <c r="AU102" s="243" t="s">
        <v>81</v>
      </c>
      <c r="AV102" s="13" t="s">
        <v>79</v>
      </c>
      <c r="AW102" s="13" t="s">
        <v>33</v>
      </c>
      <c r="AX102" s="13" t="s">
        <v>72</v>
      </c>
      <c r="AY102" s="243" t="s">
        <v>154</v>
      </c>
    </row>
    <row r="103" s="13" customFormat="1">
      <c r="A103" s="13"/>
      <c r="B103" s="233"/>
      <c r="C103" s="234"/>
      <c r="D103" s="235" t="s">
        <v>166</v>
      </c>
      <c r="E103" s="236" t="s">
        <v>19</v>
      </c>
      <c r="F103" s="237" t="s">
        <v>2175</v>
      </c>
      <c r="G103" s="234"/>
      <c r="H103" s="236" t="s">
        <v>19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166</v>
      </c>
      <c r="AU103" s="243" t="s">
        <v>81</v>
      </c>
      <c r="AV103" s="13" t="s">
        <v>79</v>
      </c>
      <c r="AW103" s="13" t="s">
        <v>33</v>
      </c>
      <c r="AX103" s="13" t="s">
        <v>72</v>
      </c>
      <c r="AY103" s="243" t="s">
        <v>154</v>
      </c>
    </row>
    <row r="104" s="14" customFormat="1">
      <c r="A104" s="14"/>
      <c r="B104" s="244"/>
      <c r="C104" s="245"/>
      <c r="D104" s="235" t="s">
        <v>166</v>
      </c>
      <c r="E104" s="246" t="s">
        <v>19</v>
      </c>
      <c r="F104" s="247" t="s">
        <v>807</v>
      </c>
      <c r="G104" s="245"/>
      <c r="H104" s="248">
        <v>80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4" t="s">
        <v>166</v>
      </c>
      <c r="AU104" s="254" t="s">
        <v>81</v>
      </c>
      <c r="AV104" s="14" t="s">
        <v>81</v>
      </c>
      <c r="AW104" s="14" t="s">
        <v>33</v>
      </c>
      <c r="AX104" s="14" t="s">
        <v>79</v>
      </c>
      <c r="AY104" s="254" t="s">
        <v>154</v>
      </c>
    </row>
    <row r="105" s="2" customFormat="1" ht="24.15" customHeight="1">
      <c r="A105" s="41"/>
      <c r="B105" s="42"/>
      <c r="C105" s="215" t="s">
        <v>155</v>
      </c>
      <c r="D105" s="215" t="s">
        <v>157</v>
      </c>
      <c r="E105" s="216" t="s">
        <v>2176</v>
      </c>
      <c r="F105" s="217" t="s">
        <v>2177</v>
      </c>
      <c r="G105" s="218" t="s">
        <v>191</v>
      </c>
      <c r="H105" s="219">
        <v>2</v>
      </c>
      <c r="I105" s="220"/>
      <c r="J105" s="221">
        <f>ROUND(I105*H105,2)</f>
        <v>0</v>
      </c>
      <c r="K105" s="217" t="s">
        <v>19</v>
      </c>
      <c r="L105" s="47"/>
      <c r="M105" s="222" t="s">
        <v>19</v>
      </c>
      <c r="N105" s="223" t="s">
        <v>43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162</v>
      </c>
      <c r="AT105" s="226" t="s">
        <v>157</v>
      </c>
      <c r="AU105" s="226" t="s">
        <v>81</v>
      </c>
      <c r="AY105" s="20" t="s">
        <v>154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162</v>
      </c>
      <c r="BM105" s="226" t="s">
        <v>2178</v>
      </c>
    </row>
    <row r="106" s="13" customFormat="1">
      <c r="A106" s="13"/>
      <c r="B106" s="233"/>
      <c r="C106" s="234"/>
      <c r="D106" s="235" t="s">
        <v>166</v>
      </c>
      <c r="E106" s="236" t="s">
        <v>19</v>
      </c>
      <c r="F106" s="237" t="s">
        <v>2175</v>
      </c>
      <c r="G106" s="234"/>
      <c r="H106" s="236" t="s">
        <v>19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166</v>
      </c>
      <c r="AU106" s="243" t="s">
        <v>81</v>
      </c>
      <c r="AV106" s="13" t="s">
        <v>79</v>
      </c>
      <c r="AW106" s="13" t="s">
        <v>33</v>
      </c>
      <c r="AX106" s="13" t="s">
        <v>72</v>
      </c>
      <c r="AY106" s="243" t="s">
        <v>154</v>
      </c>
    </row>
    <row r="107" s="14" customFormat="1">
      <c r="A107" s="14"/>
      <c r="B107" s="244"/>
      <c r="C107" s="245"/>
      <c r="D107" s="235" t="s">
        <v>166</v>
      </c>
      <c r="E107" s="246" t="s">
        <v>19</v>
      </c>
      <c r="F107" s="247" t="s">
        <v>81</v>
      </c>
      <c r="G107" s="245"/>
      <c r="H107" s="248">
        <v>2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166</v>
      </c>
      <c r="AU107" s="254" t="s">
        <v>81</v>
      </c>
      <c r="AV107" s="14" t="s">
        <v>81</v>
      </c>
      <c r="AW107" s="14" t="s">
        <v>33</v>
      </c>
      <c r="AX107" s="14" t="s">
        <v>79</v>
      </c>
      <c r="AY107" s="254" t="s">
        <v>154</v>
      </c>
    </row>
    <row r="108" s="2" customFormat="1" ht="16.5" customHeight="1">
      <c r="A108" s="41"/>
      <c r="B108" s="42"/>
      <c r="C108" s="215" t="s">
        <v>162</v>
      </c>
      <c r="D108" s="215" t="s">
        <v>157</v>
      </c>
      <c r="E108" s="216" t="s">
        <v>2179</v>
      </c>
      <c r="F108" s="217" t="s">
        <v>2180</v>
      </c>
      <c r="G108" s="218" t="s">
        <v>239</v>
      </c>
      <c r="H108" s="219">
        <v>600</v>
      </c>
      <c r="I108" s="220"/>
      <c r="J108" s="221">
        <f>ROUND(I108*H108,2)</f>
        <v>0</v>
      </c>
      <c r="K108" s="217" t="s">
        <v>19</v>
      </c>
      <c r="L108" s="47"/>
      <c r="M108" s="222" t="s">
        <v>19</v>
      </c>
      <c r="N108" s="223" t="s">
        <v>43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162</v>
      </c>
      <c r="AT108" s="226" t="s">
        <v>157</v>
      </c>
      <c r="AU108" s="226" t="s">
        <v>81</v>
      </c>
      <c r="AY108" s="20" t="s">
        <v>154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79</v>
      </c>
      <c r="BK108" s="227">
        <f>ROUND(I108*H108,2)</f>
        <v>0</v>
      </c>
      <c r="BL108" s="20" t="s">
        <v>162</v>
      </c>
      <c r="BM108" s="226" t="s">
        <v>2181</v>
      </c>
    </row>
    <row r="109" s="13" customFormat="1">
      <c r="A109" s="13"/>
      <c r="B109" s="233"/>
      <c r="C109" s="234"/>
      <c r="D109" s="235" t="s">
        <v>166</v>
      </c>
      <c r="E109" s="236" t="s">
        <v>19</v>
      </c>
      <c r="F109" s="237" t="s">
        <v>2175</v>
      </c>
      <c r="G109" s="234"/>
      <c r="H109" s="236" t="s">
        <v>19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166</v>
      </c>
      <c r="AU109" s="243" t="s">
        <v>81</v>
      </c>
      <c r="AV109" s="13" t="s">
        <v>79</v>
      </c>
      <c r="AW109" s="13" t="s">
        <v>33</v>
      </c>
      <c r="AX109" s="13" t="s">
        <v>72</v>
      </c>
      <c r="AY109" s="243" t="s">
        <v>154</v>
      </c>
    </row>
    <row r="110" s="14" customFormat="1">
      <c r="A110" s="14"/>
      <c r="B110" s="244"/>
      <c r="C110" s="245"/>
      <c r="D110" s="235" t="s">
        <v>166</v>
      </c>
      <c r="E110" s="246" t="s">
        <v>19</v>
      </c>
      <c r="F110" s="247" t="s">
        <v>2182</v>
      </c>
      <c r="G110" s="245"/>
      <c r="H110" s="248">
        <v>600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4" t="s">
        <v>166</v>
      </c>
      <c r="AU110" s="254" t="s">
        <v>81</v>
      </c>
      <c r="AV110" s="14" t="s">
        <v>81</v>
      </c>
      <c r="AW110" s="14" t="s">
        <v>33</v>
      </c>
      <c r="AX110" s="14" t="s">
        <v>79</v>
      </c>
      <c r="AY110" s="254" t="s">
        <v>154</v>
      </c>
    </row>
    <row r="111" s="2" customFormat="1" ht="16.5" customHeight="1">
      <c r="A111" s="41"/>
      <c r="B111" s="42"/>
      <c r="C111" s="215" t="s">
        <v>188</v>
      </c>
      <c r="D111" s="215" t="s">
        <v>157</v>
      </c>
      <c r="E111" s="216" t="s">
        <v>2183</v>
      </c>
      <c r="F111" s="217" t="s">
        <v>2184</v>
      </c>
      <c r="G111" s="218" t="s">
        <v>239</v>
      </c>
      <c r="H111" s="219">
        <v>100</v>
      </c>
      <c r="I111" s="220"/>
      <c r="J111" s="221">
        <f>ROUND(I111*H111,2)</f>
        <v>0</v>
      </c>
      <c r="K111" s="217" t="s">
        <v>19</v>
      </c>
      <c r="L111" s="47"/>
      <c r="M111" s="222" t="s">
        <v>19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162</v>
      </c>
      <c r="AT111" s="226" t="s">
        <v>157</v>
      </c>
      <c r="AU111" s="226" t="s">
        <v>81</v>
      </c>
      <c r="AY111" s="20" t="s">
        <v>154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162</v>
      </c>
      <c r="BM111" s="226" t="s">
        <v>2185</v>
      </c>
    </row>
    <row r="112" s="13" customFormat="1">
      <c r="A112" s="13"/>
      <c r="B112" s="233"/>
      <c r="C112" s="234"/>
      <c r="D112" s="235" t="s">
        <v>166</v>
      </c>
      <c r="E112" s="236" t="s">
        <v>19</v>
      </c>
      <c r="F112" s="237" t="s">
        <v>2175</v>
      </c>
      <c r="G112" s="234"/>
      <c r="H112" s="236" t="s">
        <v>19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166</v>
      </c>
      <c r="AU112" s="243" t="s">
        <v>81</v>
      </c>
      <c r="AV112" s="13" t="s">
        <v>79</v>
      </c>
      <c r="AW112" s="13" t="s">
        <v>33</v>
      </c>
      <c r="AX112" s="13" t="s">
        <v>72</v>
      </c>
      <c r="AY112" s="243" t="s">
        <v>154</v>
      </c>
    </row>
    <row r="113" s="14" customFormat="1">
      <c r="A113" s="14"/>
      <c r="B113" s="244"/>
      <c r="C113" s="245"/>
      <c r="D113" s="235" t="s">
        <v>166</v>
      </c>
      <c r="E113" s="246" t="s">
        <v>19</v>
      </c>
      <c r="F113" s="247" t="s">
        <v>914</v>
      </c>
      <c r="G113" s="245"/>
      <c r="H113" s="248">
        <v>100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166</v>
      </c>
      <c r="AU113" s="254" t="s">
        <v>81</v>
      </c>
      <c r="AV113" s="14" t="s">
        <v>81</v>
      </c>
      <c r="AW113" s="14" t="s">
        <v>33</v>
      </c>
      <c r="AX113" s="14" t="s">
        <v>79</v>
      </c>
      <c r="AY113" s="254" t="s">
        <v>154</v>
      </c>
    </row>
    <row r="114" s="2" customFormat="1" ht="16.5" customHeight="1">
      <c r="A114" s="41"/>
      <c r="B114" s="42"/>
      <c r="C114" s="215" t="s">
        <v>196</v>
      </c>
      <c r="D114" s="215" t="s">
        <v>157</v>
      </c>
      <c r="E114" s="216" t="s">
        <v>1683</v>
      </c>
      <c r="F114" s="217" t="s">
        <v>2186</v>
      </c>
      <c r="G114" s="218" t="s">
        <v>239</v>
      </c>
      <c r="H114" s="219">
        <v>50</v>
      </c>
      <c r="I114" s="220"/>
      <c r="J114" s="221">
        <f>ROUND(I114*H114,2)</f>
        <v>0</v>
      </c>
      <c r="K114" s="217" t="s">
        <v>19</v>
      </c>
      <c r="L114" s="47"/>
      <c r="M114" s="222" t="s">
        <v>19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162</v>
      </c>
      <c r="AT114" s="226" t="s">
        <v>157</v>
      </c>
      <c r="AU114" s="226" t="s">
        <v>81</v>
      </c>
      <c r="AY114" s="20" t="s">
        <v>154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162</v>
      </c>
      <c r="BM114" s="226" t="s">
        <v>2187</v>
      </c>
    </row>
    <row r="115" s="13" customFormat="1">
      <c r="A115" s="13"/>
      <c r="B115" s="233"/>
      <c r="C115" s="234"/>
      <c r="D115" s="235" t="s">
        <v>166</v>
      </c>
      <c r="E115" s="236" t="s">
        <v>19</v>
      </c>
      <c r="F115" s="237" t="s">
        <v>2175</v>
      </c>
      <c r="G115" s="234"/>
      <c r="H115" s="236" t="s">
        <v>19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166</v>
      </c>
      <c r="AU115" s="243" t="s">
        <v>81</v>
      </c>
      <c r="AV115" s="13" t="s">
        <v>79</v>
      </c>
      <c r="AW115" s="13" t="s">
        <v>33</v>
      </c>
      <c r="AX115" s="13" t="s">
        <v>72</v>
      </c>
      <c r="AY115" s="243" t="s">
        <v>154</v>
      </c>
    </row>
    <row r="116" s="14" customFormat="1">
      <c r="A116" s="14"/>
      <c r="B116" s="244"/>
      <c r="C116" s="245"/>
      <c r="D116" s="235" t="s">
        <v>166</v>
      </c>
      <c r="E116" s="246" t="s">
        <v>19</v>
      </c>
      <c r="F116" s="247" t="s">
        <v>577</v>
      </c>
      <c r="G116" s="245"/>
      <c r="H116" s="248">
        <v>50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166</v>
      </c>
      <c r="AU116" s="254" t="s">
        <v>81</v>
      </c>
      <c r="AV116" s="14" t="s">
        <v>81</v>
      </c>
      <c r="AW116" s="14" t="s">
        <v>33</v>
      </c>
      <c r="AX116" s="14" t="s">
        <v>79</v>
      </c>
      <c r="AY116" s="254" t="s">
        <v>154</v>
      </c>
    </row>
    <row r="117" s="12" customFormat="1" ht="25.92" customHeight="1">
      <c r="A117" s="12"/>
      <c r="B117" s="199"/>
      <c r="C117" s="200"/>
      <c r="D117" s="201" t="s">
        <v>71</v>
      </c>
      <c r="E117" s="202" t="s">
        <v>432</v>
      </c>
      <c r="F117" s="202" t="s">
        <v>2188</v>
      </c>
      <c r="G117" s="200"/>
      <c r="H117" s="200"/>
      <c r="I117" s="203"/>
      <c r="J117" s="204">
        <f>BK117</f>
        <v>0</v>
      </c>
      <c r="K117" s="200"/>
      <c r="L117" s="205"/>
      <c r="M117" s="206"/>
      <c r="N117" s="207"/>
      <c r="O117" s="207"/>
      <c r="P117" s="208">
        <f>P118+P213</f>
        <v>0</v>
      </c>
      <c r="Q117" s="207"/>
      <c r="R117" s="208">
        <f>R118+R213</f>
        <v>0</v>
      </c>
      <c r="S117" s="207"/>
      <c r="T117" s="209">
        <f>T118+T213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10" t="s">
        <v>79</v>
      </c>
      <c r="AT117" s="211" t="s">
        <v>71</v>
      </c>
      <c r="AU117" s="211" t="s">
        <v>72</v>
      </c>
      <c r="AY117" s="210" t="s">
        <v>154</v>
      </c>
      <c r="BK117" s="212">
        <f>BK118+BK213</f>
        <v>0</v>
      </c>
    </row>
    <row r="118" s="12" customFormat="1" ht="22.8" customHeight="1">
      <c r="A118" s="12"/>
      <c r="B118" s="199"/>
      <c r="C118" s="200"/>
      <c r="D118" s="201" t="s">
        <v>71</v>
      </c>
      <c r="E118" s="213" t="s">
        <v>2189</v>
      </c>
      <c r="F118" s="213" t="s">
        <v>2190</v>
      </c>
      <c r="G118" s="200"/>
      <c r="H118" s="200"/>
      <c r="I118" s="203"/>
      <c r="J118" s="214">
        <f>BK118</f>
        <v>0</v>
      </c>
      <c r="K118" s="200"/>
      <c r="L118" s="205"/>
      <c r="M118" s="206"/>
      <c r="N118" s="207"/>
      <c r="O118" s="207"/>
      <c r="P118" s="208">
        <f>SUM(P119:P212)</f>
        <v>0</v>
      </c>
      <c r="Q118" s="207"/>
      <c r="R118" s="208">
        <f>SUM(R119:R212)</f>
        <v>0</v>
      </c>
      <c r="S118" s="207"/>
      <c r="T118" s="209">
        <f>SUM(T119:T212)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0" t="s">
        <v>79</v>
      </c>
      <c r="AT118" s="211" t="s">
        <v>71</v>
      </c>
      <c r="AU118" s="211" t="s">
        <v>79</v>
      </c>
      <c r="AY118" s="210" t="s">
        <v>154</v>
      </c>
      <c r="BK118" s="212">
        <f>SUM(BK119:BK212)</f>
        <v>0</v>
      </c>
    </row>
    <row r="119" s="2" customFormat="1" ht="24.15" customHeight="1">
      <c r="A119" s="41"/>
      <c r="B119" s="42"/>
      <c r="C119" s="215" t="s">
        <v>206</v>
      </c>
      <c r="D119" s="215" t="s">
        <v>157</v>
      </c>
      <c r="E119" s="216" t="s">
        <v>2191</v>
      </c>
      <c r="F119" s="217" t="s">
        <v>2192</v>
      </c>
      <c r="G119" s="218" t="s">
        <v>2193</v>
      </c>
      <c r="H119" s="219">
        <v>1</v>
      </c>
      <c r="I119" s="220"/>
      <c r="J119" s="221">
        <f>ROUND(I119*H119,2)</f>
        <v>0</v>
      </c>
      <c r="K119" s="217" t="s">
        <v>19</v>
      </c>
      <c r="L119" s="47"/>
      <c r="M119" s="222" t="s">
        <v>19</v>
      </c>
      <c r="N119" s="223" t="s">
        <v>43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684</v>
      </c>
      <c r="AT119" s="226" t="s">
        <v>157</v>
      </c>
      <c r="AU119" s="226" t="s">
        <v>81</v>
      </c>
      <c r="AY119" s="20" t="s">
        <v>154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684</v>
      </c>
      <c r="BM119" s="226" t="s">
        <v>2194</v>
      </c>
    </row>
    <row r="120" s="13" customFormat="1">
      <c r="A120" s="13"/>
      <c r="B120" s="233"/>
      <c r="C120" s="234"/>
      <c r="D120" s="235" t="s">
        <v>166</v>
      </c>
      <c r="E120" s="236" t="s">
        <v>19</v>
      </c>
      <c r="F120" s="237" t="s">
        <v>2195</v>
      </c>
      <c r="G120" s="234"/>
      <c r="H120" s="236" t="s">
        <v>19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166</v>
      </c>
      <c r="AU120" s="243" t="s">
        <v>81</v>
      </c>
      <c r="AV120" s="13" t="s">
        <v>79</v>
      </c>
      <c r="AW120" s="13" t="s">
        <v>33</v>
      </c>
      <c r="AX120" s="13" t="s">
        <v>72</v>
      </c>
      <c r="AY120" s="243" t="s">
        <v>154</v>
      </c>
    </row>
    <row r="121" s="14" customFormat="1">
      <c r="A121" s="14"/>
      <c r="B121" s="244"/>
      <c r="C121" s="245"/>
      <c r="D121" s="235" t="s">
        <v>166</v>
      </c>
      <c r="E121" s="246" t="s">
        <v>19</v>
      </c>
      <c r="F121" s="247" t="s">
        <v>79</v>
      </c>
      <c r="G121" s="245"/>
      <c r="H121" s="248">
        <v>1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166</v>
      </c>
      <c r="AU121" s="254" t="s">
        <v>81</v>
      </c>
      <c r="AV121" s="14" t="s">
        <v>81</v>
      </c>
      <c r="AW121" s="14" t="s">
        <v>33</v>
      </c>
      <c r="AX121" s="14" t="s">
        <v>79</v>
      </c>
      <c r="AY121" s="254" t="s">
        <v>154</v>
      </c>
    </row>
    <row r="122" s="2" customFormat="1" ht="16.5" customHeight="1">
      <c r="A122" s="41"/>
      <c r="B122" s="42"/>
      <c r="C122" s="215" t="s">
        <v>219</v>
      </c>
      <c r="D122" s="215" t="s">
        <v>157</v>
      </c>
      <c r="E122" s="216" t="s">
        <v>2196</v>
      </c>
      <c r="F122" s="217" t="s">
        <v>2197</v>
      </c>
      <c r="G122" s="218" t="s">
        <v>571</v>
      </c>
      <c r="H122" s="219">
        <v>1</v>
      </c>
      <c r="I122" s="220"/>
      <c r="J122" s="221">
        <f>ROUND(I122*H122,2)</f>
        <v>0</v>
      </c>
      <c r="K122" s="217" t="s">
        <v>19</v>
      </c>
      <c r="L122" s="47"/>
      <c r="M122" s="222" t="s">
        <v>19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684</v>
      </c>
      <c r="AT122" s="226" t="s">
        <v>157</v>
      </c>
      <c r="AU122" s="226" t="s">
        <v>81</v>
      </c>
      <c r="AY122" s="20" t="s">
        <v>154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684</v>
      </c>
      <c r="BM122" s="226" t="s">
        <v>2198</v>
      </c>
    </row>
    <row r="123" s="2" customFormat="1" ht="16.5" customHeight="1">
      <c r="A123" s="41"/>
      <c r="B123" s="42"/>
      <c r="C123" s="215" t="s">
        <v>230</v>
      </c>
      <c r="D123" s="215" t="s">
        <v>157</v>
      </c>
      <c r="E123" s="216" t="s">
        <v>2199</v>
      </c>
      <c r="F123" s="217" t="s">
        <v>2200</v>
      </c>
      <c r="G123" s="218" t="s">
        <v>571</v>
      </c>
      <c r="H123" s="219">
        <v>10</v>
      </c>
      <c r="I123" s="220"/>
      <c r="J123" s="221">
        <f>ROUND(I123*H123,2)</f>
        <v>0</v>
      </c>
      <c r="K123" s="217" t="s">
        <v>19</v>
      </c>
      <c r="L123" s="47"/>
      <c r="M123" s="222" t="s">
        <v>19</v>
      </c>
      <c r="N123" s="223" t="s">
        <v>43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684</v>
      </c>
      <c r="AT123" s="226" t="s">
        <v>157</v>
      </c>
      <c r="AU123" s="226" t="s">
        <v>81</v>
      </c>
      <c r="AY123" s="20" t="s">
        <v>154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684</v>
      </c>
      <c r="BM123" s="226" t="s">
        <v>2201</v>
      </c>
    </row>
    <row r="124" s="2" customFormat="1" ht="16.5" customHeight="1">
      <c r="A124" s="41"/>
      <c r="B124" s="42"/>
      <c r="C124" s="215" t="s">
        <v>236</v>
      </c>
      <c r="D124" s="215" t="s">
        <v>157</v>
      </c>
      <c r="E124" s="216" t="s">
        <v>2202</v>
      </c>
      <c r="F124" s="217" t="s">
        <v>2203</v>
      </c>
      <c r="G124" s="218" t="s">
        <v>571</v>
      </c>
      <c r="H124" s="219">
        <v>44</v>
      </c>
      <c r="I124" s="220"/>
      <c r="J124" s="221">
        <f>ROUND(I124*H124,2)</f>
        <v>0</v>
      </c>
      <c r="K124" s="217" t="s">
        <v>19</v>
      </c>
      <c r="L124" s="47"/>
      <c r="M124" s="222" t="s">
        <v>19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684</v>
      </c>
      <c r="AT124" s="226" t="s">
        <v>157</v>
      </c>
      <c r="AU124" s="226" t="s">
        <v>81</v>
      </c>
      <c r="AY124" s="20" t="s">
        <v>154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684</v>
      </c>
      <c r="BM124" s="226" t="s">
        <v>2204</v>
      </c>
    </row>
    <row r="125" s="2" customFormat="1" ht="16.5" customHeight="1">
      <c r="A125" s="41"/>
      <c r="B125" s="42"/>
      <c r="C125" s="215" t="s">
        <v>247</v>
      </c>
      <c r="D125" s="215" t="s">
        <v>157</v>
      </c>
      <c r="E125" s="216" t="s">
        <v>2205</v>
      </c>
      <c r="F125" s="217" t="s">
        <v>2206</v>
      </c>
      <c r="G125" s="218" t="s">
        <v>571</v>
      </c>
      <c r="H125" s="219">
        <v>2</v>
      </c>
      <c r="I125" s="220"/>
      <c r="J125" s="221">
        <f>ROUND(I125*H125,2)</f>
        <v>0</v>
      </c>
      <c r="K125" s="217" t="s">
        <v>19</v>
      </c>
      <c r="L125" s="47"/>
      <c r="M125" s="222" t="s">
        <v>19</v>
      </c>
      <c r="N125" s="223" t="s">
        <v>43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684</v>
      </c>
      <c r="AT125" s="226" t="s">
        <v>157</v>
      </c>
      <c r="AU125" s="226" t="s">
        <v>81</v>
      </c>
      <c r="AY125" s="20" t="s">
        <v>154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684</v>
      </c>
      <c r="BM125" s="226" t="s">
        <v>2207</v>
      </c>
    </row>
    <row r="126" s="2" customFormat="1" ht="16.5" customHeight="1">
      <c r="A126" s="41"/>
      <c r="B126" s="42"/>
      <c r="C126" s="215" t="s">
        <v>8</v>
      </c>
      <c r="D126" s="215" t="s">
        <v>157</v>
      </c>
      <c r="E126" s="216" t="s">
        <v>2208</v>
      </c>
      <c r="F126" s="217" t="s">
        <v>2209</v>
      </c>
      <c r="G126" s="218" t="s">
        <v>239</v>
      </c>
      <c r="H126" s="219">
        <v>42</v>
      </c>
      <c r="I126" s="220"/>
      <c r="J126" s="221">
        <f>ROUND(I126*H126,2)</f>
        <v>0</v>
      </c>
      <c r="K126" s="217" t="s">
        <v>19</v>
      </c>
      <c r="L126" s="47"/>
      <c r="M126" s="222" t="s">
        <v>19</v>
      </c>
      <c r="N126" s="223" t="s">
        <v>43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684</v>
      </c>
      <c r="AT126" s="226" t="s">
        <v>157</v>
      </c>
      <c r="AU126" s="226" t="s">
        <v>81</v>
      </c>
      <c r="AY126" s="20" t="s">
        <v>154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684</v>
      </c>
      <c r="BM126" s="226" t="s">
        <v>2210</v>
      </c>
    </row>
    <row r="127" s="2" customFormat="1" ht="24.15" customHeight="1">
      <c r="A127" s="41"/>
      <c r="B127" s="42"/>
      <c r="C127" s="215" t="s">
        <v>266</v>
      </c>
      <c r="D127" s="215" t="s">
        <v>157</v>
      </c>
      <c r="E127" s="216" t="s">
        <v>2211</v>
      </c>
      <c r="F127" s="217" t="s">
        <v>2212</v>
      </c>
      <c r="G127" s="218" t="s">
        <v>571</v>
      </c>
      <c r="H127" s="219">
        <v>5</v>
      </c>
      <c r="I127" s="220"/>
      <c r="J127" s="221">
        <f>ROUND(I127*H127,2)</f>
        <v>0</v>
      </c>
      <c r="K127" s="217" t="s">
        <v>19</v>
      </c>
      <c r="L127" s="47"/>
      <c r="M127" s="222" t="s">
        <v>19</v>
      </c>
      <c r="N127" s="223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684</v>
      </c>
      <c r="AT127" s="226" t="s">
        <v>157</v>
      </c>
      <c r="AU127" s="226" t="s">
        <v>81</v>
      </c>
      <c r="AY127" s="20" t="s">
        <v>154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684</v>
      </c>
      <c r="BM127" s="226" t="s">
        <v>2213</v>
      </c>
    </row>
    <row r="128" s="2" customFormat="1" ht="16.5" customHeight="1">
      <c r="A128" s="41"/>
      <c r="B128" s="42"/>
      <c r="C128" s="215" t="s">
        <v>274</v>
      </c>
      <c r="D128" s="215" t="s">
        <v>157</v>
      </c>
      <c r="E128" s="216" t="s">
        <v>2214</v>
      </c>
      <c r="F128" s="217" t="s">
        <v>2215</v>
      </c>
      <c r="G128" s="218" t="s">
        <v>239</v>
      </c>
      <c r="H128" s="219">
        <v>50</v>
      </c>
      <c r="I128" s="220"/>
      <c r="J128" s="221">
        <f>ROUND(I128*H128,2)</f>
        <v>0</v>
      </c>
      <c r="K128" s="217" t="s">
        <v>19</v>
      </c>
      <c r="L128" s="47"/>
      <c r="M128" s="222" t="s">
        <v>19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684</v>
      </c>
      <c r="AT128" s="226" t="s">
        <v>157</v>
      </c>
      <c r="AU128" s="226" t="s">
        <v>81</v>
      </c>
      <c r="AY128" s="20" t="s">
        <v>154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684</v>
      </c>
      <c r="BM128" s="226" t="s">
        <v>2216</v>
      </c>
    </row>
    <row r="129" s="2" customFormat="1" ht="24.15" customHeight="1">
      <c r="A129" s="41"/>
      <c r="B129" s="42"/>
      <c r="C129" s="215" t="s">
        <v>283</v>
      </c>
      <c r="D129" s="215" t="s">
        <v>157</v>
      </c>
      <c r="E129" s="216" t="s">
        <v>2217</v>
      </c>
      <c r="F129" s="217" t="s">
        <v>2218</v>
      </c>
      <c r="G129" s="218" t="s">
        <v>191</v>
      </c>
      <c r="H129" s="219">
        <v>2</v>
      </c>
      <c r="I129" s="220"/>
      <c r="J129" s="221">
        <f>ROUND(I129*H129,2)</f>
        <v>0</v>
      </c>
      <c r="K129" s="217" t="s">
        <v>19</v>
      </c>
      <c r="L129" s="47"/>
      <c r="M129" s="222" t="s">
        <v>19</v>
      </c>
      <c r="N129" s="223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684</v>
      </c>
      <c r="AT129" s="226" t="s">
        <v>157</v>
      </c>
      <c r="AU129" s="226" t="s">
        <v>81</v>
      </c>
      <c r="AY129" s="20" t="s">
        <v>154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684</v>
      </c>
      <c r="BM129" s="226" t="s">
        <v>2219</v>
      </c>
    </row>
    <row r="130" s="2" customFormat="1" ht="24.15" customHeight="1">
      <c r="A130" s="41"/>
      <c r="B130" s="42"/>
      <c r="C130" s="215" t="s">
        <v>288</v>
      </c>
      <c r="D130" s="215" t="s">
        <v>157</v>
      </c>
      <c r="E130" s="216" t="s">
        <v>2220</v>
      </c>
      <c r="F130" s="217" t="s">
        <v>2221</v>
      </c>
      <c r="G130" s="218" t="s">
        <v>191</v>
      </c>
      <c r="H130" s="219">
        <v>300</v>
      </c>
      <c r="I130" s="220"/>
      <c r="J130" s="221">
        <f>ROUND(I130*H130,2)</f>
        <v>0</v>
      </c>
      <c r="K130" s="217" t="s">
        <v>19</v>
      </c>
      <c r="L130" s="47"/>
      <c r="M130" s="222" t="s">
        <v>19</v>
      </c>
      <c r="N130" s="223" t="s">
        <v>43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684</v>
      </c>
      <c r="AT130" s="226" t="s">
        <v>157</v>
      </c>
      <c r="AU130" s="226" t="s">
        <v>81</v>
      </c>
      <c r="AY130" s="20" t="s">
        <v>154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79</v>
      </c>
      <c r="BK130" s="227">
        <f>ROUND(I130*H130,2)</f>
        <v>0</v>
      </c>
      <c r="BL130" s="20" t="s">
        <v>684</v>
      </c>
      <c r="BM130" s="226" t="s">
        <v>2222</v>
      </c>
    </row>
    <row r="131" s="2" customFormat="1" ht="24.15" customHeight="1">
      <c r="A131" s="41"/>
      <c r="B131" s="42"/>
      <c r="C131" s="215" t="s">
        <v>295</v>
      </c>
      <c r="D131" s="215" t="s">
        <v>157</v>
      </c>
      <c r="E131" s="216" t="s">
        <v>2223</v>
      </c>
      <c r="F131" s="217" t="s">
        <v>2224</v>
      </c>
      <c r="G131" s="218" t="s">
        <v>191</v>
      </c>
      <c r="H131" s="219">
        <v>300</v>
      </c>
      <c r="I131" s="220"/>
      <c r="J131" s="221">
        <f>ROUND(I131*H131,2)</f>
        <v>0</v>
      </c>
      <c r="K131" s="217" t="s">
        <v>19</v>
      </c>
      <c r="L131" s="47"/>
      <c r="M131" s="222" t="s">
        <v>19</v>
      </c>
      <c r="N131" s="223" t="s">
        <v>43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684</v>
      </c>
      <c r="AT131" s="226" t="s">
        <v>157</v>
      </c>
      <c r="AU131" s="226" t="s">
        <v>81</v>
      </c>
      <c r="AY131" s="20" t="s">
        <v>154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79</v>
      </c>
      <c r="BK131" s="227">
        <f>ROUND(I131*H131,2)</f>
        <v>0</v>
      </c>
      <c r="BL131" s="20" t="s">
        <v>684</v>
      </c>
      <c r="BM131" s="226" t="s">
        <v>2225</v>
      </c>
    </row>
    <row r="132" s="2" customFormat="1" ht="24.15" customHeight="1">
      <c r="A132" s="41"/>
      <c r="B132" s="42"/>
      <c r="C132" s="215" t="s">
        <v>300</v>
      </c>
      <c r="D132" s="215" t="s">
        <v>157</v>
      </c>
      <c r="E132" s="216" t="s">
        <v>2226</v>
      </c>
      <c r="F132" s="217" t="s">
        <v>2227</v>
      </c>
      <c r="G132" s="218" t="s">
        <v>191</v>
      </c>
      <c r="H132" s="219">
        <v>150</v>
      </c>
      <c r="I132" s="220"/>
      <c r="J132" s="221">
        <f>ROUND(I132*H132,2)</f>
        <v>0</v>
      </c>
      <c r="K132" s="217" t="s">
        <v>19</v>
      </c>
      <c r="L132" s="47"/>
      <c r="M132" s="222" t="s">
        <v>19</v>
      </c>
      <c r="N132" s="223" t="s">
        <v>43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684</v>
      </c>
      <c r="AT132" s="226" t="s">
        <v>157</v>
      </c>
      <c r="AU132" s="226" t="s">
        <v>81</v>
      </c>
      <c r="AY132" s="20" t="s">
        <v>154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684</v>
      </c>
      <c r="BM132" s="226" t="s">
        <v>2228</v>
      </c>
    </row>
    <row r="133" s="2" customFormat="1" ht="24.15" customHeight="1">
      <c r="A133" s="41"/>
      <c r="B133" s="42"/>
      <c r="C133" s="215" t="s">
        <v>307</v>
      </c>
      <c r="D133" s="215" t="s">
        <v>157</v>
      </c>
      <c r="E133" s="216" t="s">
        <v>2229</v>
      </c>
      <c r="F133" s="217" t="s">
        <v>2230</v>
      </c>
      <c r="G133" s="218" t="s">
        <v>191</v>
      </c>
      <c r="H133" s="219">
        <v>60</v>
      </c>
      <c r="I133" s="220"/>
      <c r="J133" s="221">
        <f>ROUND(I133*H133,2)</f>
        <v>0</v>
      </c>
      <c r="K133" s="217" t="s">
        <v>19</v>
      </c>
      <c r="L133" s="47"/>
      <c r="M133" s="222" t="s">
        <v>19</v>
      </c>
      <c r="N133" s="223" t="s">
        <v>43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684</v>
      </c>
      <c r="AT133" s="226" t="s">
        <v>157</v>
      </c>
      <c r="AU133" s="226" t="s">
        <v>81</v>
      </c>
      <c r="AY133" s="20" t="s">
        <v>154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684</v>
      </c>
      <c r="BM133" s="226" t="s">
        <v>2231</v>
      </c>
    </row>
    <row r="134" s="2" customFormat="1" ht="16.5" customHeight="1">
      <c r="A134" s="41"/>
      <c r="B134" s="42"/>
      <c r="C134" s="215" t="s">
        <v>323</v>
      </c>
      <c r="D134" s="215" t="s">
        <v>157</v>
      </c>
      <c r="E134" s="216" t="s">
        <v>2232</v>
      </c>
      <c r="F134" s="217" t="s">
        <v>2233</v>
      </c>
      <c r="G134" s="218" t="s">
        <v>191</v>
      </c>
      <c r="H134" s="219">
        <v>150</v>
      </c>
      <c r="I134" s="220"/>
      <c r="J134" s="221">
        <f>ROUND(I134*H134,2)</f>
        <v>0</v>
      </c>
      <c r="K134" s="217" t="s">
        <v>19</v>
      </c>
      <c r="L134" s="47"/>
      <c r="M134" s="222" t="s">
        <v>19</v>
      </c>
      <c r="N134" s="223" t="s">
        <v>43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684</v>
      </c>
      <c r="AT134" s="226" t="s">
        <v>157</v>
      </c>
      <c r="AU134" s="226" t="s">
        <v>81</v>
      </c>
      <c r="AY134" s="20" t="s">
        <v>154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684</v>
      </c>
      <c r="BM134" s="226" t="s">
        <v>2234</v>
      </c>
    </row>
    <row r="135" s="2" customFormat="1" ht="16.5" customHeight="1">
      <c r="A135" s="41"/>
      <c r="B135" s="42"/>
      <c r="C135" s="215" t="s">
        <v>7</v>
      </c>
      <c r="D135" s="215" t="s">
        <v>157</v>
      </c>
      <c r="E135" s="216" t="s">
        <v>2235</v>
      </c>
      <c r="F135" s="217" t="s">
        <v>2236</v>
      </c>
      <c r="G135" s="218" t="s">
        <v>191</v>
      </c>
      <c r="H135" s="219">
        <v>15</v>
      </c>
      <c r="I135" s="220"/>
      <c r="J135" s="221">
        <f>ROUND(I135*H135,2)</f>
        <v>0</v>
      </c>
      <c r="K135" s="217" t="s">
        <v>19</v>
      </c>
      <c r="L135" s="47"/>
      <c r="M135" s="222" t="s">
        <v>19</v>
      </c>
      <c r="N135" s="223" t="s">
        <v>43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684</v>
      </c>
      <c r="AT135" s="226" t="s">
        <v>157</v>
      </c>
      <c r="AU135" s="226" t="s">
        <v>81</v>
      </c>
      <c r="AY135" s="20" t="s">
        <v>154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79</v>
      </c>
      <c r="BK135" s="227">
        <f>ROUND(I135*H135,2)</f>
        <v>0</v>
      </c>
      <c r="BL135" s="20" t="s">
        <v>684</v>
      </c>
      <c r="BM135" s="226" t="s">
        <v>2237</v>
      </c>
    </row>
    <row r="136" s="2" customFormat="1" ht="24.15" customHeight="1">
      <c r="A136" s="41"/>
      <c r="B136" s="42"/>
      <c r="C136" s="215" t="s">
        <v>344</v>
      </c>
      <c r="D136" s="215" t="s">
        <v>157</v>
      </c>
      <c r="E136" s="216" t="s">
        <v>2238</v>
      </c>
      <c r="F136" s="217" t="s">
        <v>2239</v>
      </c>
      <c r="G136" s="218" t="s">
        <v>191</v>
      </c>
      <c r="H136" s="219">
        <v>18</v>
      </c>
      <c r="I136" s="220"/>
      <c r="J136" s="221">
        <f>ROUND(I136*H136,2)</f>
        <v>0</v>
      </c>
      <c r="K136" s="217" t="s">
        <v>19</v>
      </c>
      <c r="L136" s="47"/>
      <c r="M136" s="222" t="s">
        <v>19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684</v>
      </c>
      <c r="AT136" s="226" t="s">
        <v>157</v>
      </c>
      <c r="AU136" s="226" t="s">
        <v>81</v>
      </c>
      <c r="AY136" s="20" t="s">
        <v>154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684</v>
      </c>
      <c r="BM136" s="226" t="s">
        <v>2240</v>
      </c>
    </row>
    <row r="137" s="2" customFormat="1" ht="24.15" customHeight="1">
      <c r="A137" s="41"/>
      <c r="B137" s="42"/>
      <c r="C137" s="215" t="s">
        <v>351</v>
      </c>
      <c r="D137" s="215" t="s">
        <v>157</v>
      </c>
      <c r="E137" s="216" t="s">
        <v>2241</v>
      </c>
      <c r="F137" s="217" t="s">
        <v>2242</v>
      </c>
      <c r="G137" s="218" t="s">
        <v>191</v>
      </c>
      <c r="H137" s="219">
        <v>6</v>
      </c>
      <c r="I137" s="220"/>
      <c r="J137" s="221">
        <f>ROUND(I137*H137,2)</f>
        <v>0</v>
      </c>
      <c r="K137" s="217" t="s">
        <v>19</v>
      </c>
      <c r="L137" s="47"/>
      <c r="M137" s="222" t="s">
        <v>19</v>
      </c>
      <c r="N137" s="223" t="s">
        <v>43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684</v>
      </c>
      <c r="AT137" s="226" t="s">
        <v>157</v>
      </c>
      <c r="AU137" s="226" t="s">
        <v>81</v>
      </c>
      <c r="AY137" s="20" t="s">
        <v>154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79</v>
      </c>
      <c r="BK137" s="227">
        <f>ROUND(I137*H137,2)</f>
        <v>0</v>
      </c>
      <c r="BL137" s="20" t="s">
        <v>684</v>
      </c>
      <c r="BM137" s="226" t="s">
        <v>2243</v>
      </c>
    </row>
    <row r="138" s="2" customFormat="1" ht="24.15" customHeight="1">
      <c r="A138" s="41"/>
      <c r="B138" s="42"/>
      <c r="C138" s="215" t="s">
        <v>400</v>
      </c>
      <c r="D138" s="215" t="s">
        <v>157</v>
      </c>
      <c r="E138" s="216" t="s">
        <v>2244</v>
      </c>
      <c r="F138" s="217" t="s">
        <v>2245</v>
      </c>
      <c r="G138" s="218" t="s">
        <v>191</v>
      </c>
      <c r="H138" s="219">
        <v>13</v>
      </c>
      <c r="I138" s="220"/>
      <c r="J138" s="221">
        <f>ROUND(I138*H138,2)</f>
        <v>0</v>
      </c>
      <c r="K138" s="217" t="s">
        <v>19</v>
      </c>
      <c r="L138" s="47"/>
      <c r="M138" s="222" t="s">
        <v>19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684</v>
      </c>
      <c r="AT138" s="226" t="s">
        <v>157</v>
      </c>
      <c r="AU138" s="226" t="s">
        <v>81</v>
      </c>
      <c r="AY138" s="20" t="s">
        <v>154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684</v>
      </c>
      <c r="BM138" s="226" t="s">
        <v>2246</v>
      </c>
    </row>
    <row r="139" s="2" customFormat="1" ht="24.15" customHeight="1">
      <c r="A139" s="41"/>
      <c r="B139" s="42"/>
      <c r="C139" s="215" t="s">
        <v>405</v>
      </c>
      <c r="D139" s="215" t="s">
        <v>157</v>
      </c>
      <c r="E139" s="216" t="s">
        <v>2247</v>
      </c>
      <c r="F139" s="217" t="s">
        <v>2248</v>
      </c>
      <c r="G139" s="218" t="s">
        <v>191</v>
      </c>
      <c r="H139" s="219">
        <v>5</v>
      </c>
      <c r="I139" s="220"/>
      <c r="J139" s="221">
        <f>ROUND(I139*H139,2)</f>
        <v>0</v>
      </c>
      <c r="K139" s="217" t="s">
        <v>19</v>
      </c>
      <c r="L139" s="47"/>
      <c r="M139" s="222" t="s">
        <v>19</v>
      </c>
      <c r="N139" s="223" t="s">
        <v>43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684</v>
      </c>
      <c r="AT139" s="226" t="s">
        <v>157</v>
      </c>
      <c r="AU139" s="226" t="s">
        <v>81</v>
      </c>
      <c r="AY139" s="20" t="s">
        <v>154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684</v>
      </c>
      <c r="BM139" s="226" t="s">
        <v>2249</v>
      </c>
    </row>
    <row r="140" s="2" customFormat="1" ht="24.15" customHeight="1">
      <c r="A140" s="41"/>
      <c r="B140" s="42"/>
      <c r="C140" s="215" t="s">
        <v>410</v>
      </c>
      <c r="D140" s="215" t="s">
        <v>157</v>
      </c>
      <c r="E140" s="216" t="s">
        <v>2250</v>
      </c>
      <c r="F140" s="217" t="s">
        <v>2251</v>
      </c>
      <c r="G140" s="218" t="s">
        <v>191</v>
      </c>
      <c r="H140" s="219">
        <v>14</v>
      </c>
      <c r="I140" s="220"/>
      <c r="J140" s="221">
        <f>ROUND(I140*H140,2)</f>
        <v>0</v>
      </c>
      <c r="K140" s="217" t="s">
        <v>19</v>
      </c>
      <c r="L140" s="47"/>
      <c r="M140" s="222" t="s">
        <v>19</v>
      </c>
      <c r="N140" s="223" t="s">
        <v>43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684</v>
      </c>
      <c r="AT140" s="226" t="s">
        <v>157</v>
      </c>
      <c r="AU140" s="226" t="s">
        <v>81</v>
      </c>
      <c r="AY140" s="20" t="s">
        <v>154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79</v>
      </c>
      <c r="BK140" s="227">
        <f>ROUND(I140*H140,2)</f>
        <v>0</v>
      </c>
      <c r="BL140" s="20" t="s">
        <v>684</v>
      </c>
      <c r="BM140" s="226" t="s">
        <v>2252</v>
      </c>
    </row>
    <row r="141" s="2" customFormat="1" ht="24.15" customHeight="1">
      <c r="A141" s="41"/>
      <c r="B141" s="42"/>
      <c r="C141" s="215" t="s">
        <v>417</v>
      </c>
      <c r="D141" s="215" t="s">
        <v>157</v>
      </c>
      <c r="E141" s="216" t="s">
        <v>2253</v>
      </c>
      <c r="F141" s="217" t="s">
        <v>2254</v>
      </c>
      <c r="G141" s="218" t="s">
        <v>191</v>
      </c>
      <c r="H141" s="219">
        <v>2</v>
      </c>
      <c r="I141" s="220"/>
      <c r="J141" s="221">
        <f>ROUND(I141*H141,2)</f>
        <v>0</v>
      </c>
      <c r="K141" s="217" t="s">
        <v>19</v>
      </c>
      <c r="L141" s="47"/>
      <c r="M141" s="222" t="s">
        <v>19</v>
      </c>
      <c r="N141" s="223" t="s">
        <v>43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684</v>
      </c>
      <c r="AT141" s="226" t="s">
        <v>157</v>
      </c>
      <c r="AU141" s="226" t="s">
        <v>81</v>
      </c>
      <c r="AY141" s="20" t="s">
        <v>154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684</v>
      </c>
      <c r="BM141" s="226" t="s">
        <v>2255</v>
      </c>
    </row>
    <row r="142" s="2" customFormat="1" ht="24.15" customHeight="1">
      <c r="A142" s="41"/>
      <c r="B142" s="42"/>
      <c r="C142" s="215" t="s">
        <v>425</v>
      </c>
      <c r="D142" s="215" t="s">
        <v>157</v>
      </c>
      <c r="E142" s="216" t="s">
        <v>2256</v>
      </c>
      <c r="F142" s="217" t="s">
        <v>2257</v>
      </c>
      <c r="G142" s="218" t="s">
        <v>191</v>
      </c>
      <c r="H142" s="219">
        <v>89</v>
      </c>
      <c r="I142" s="220"/>
      <c r="J142" s="221">
        <f>ROUND(I142*H142,2)</f>
        <v>0</v>
      </c>
      <c r="K142" s="217" t="s">
        <v>19</v>
      </c>
      <c r="L142" s="47"/>
      <c r="M142" s="222" t="s">
        <v>19</v>
      </c>
      <c r="N142" s="223" t="s">
        <v>43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684</v>
      </c>
      <c r="AT142" s="226" t="s">
        <v>157</v>
      </c>
      <c r="AU142" s="226" t="s">
        <v>81</v>
      </c>
      <c r="AY142" s="20" t="s">
        <v>154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684</v>
      </c>
      <c r="BM142" s="226" t="s">
        <v>2258</v>
      </c>
    </row>
    <row r="143" s="2" customFormat="1" ht="16.5" customHeight="1">
      <c r="A143" s="41"/>
      <c r="B143" s="42"/>
      <c r="C143" s="215" t="s">
        <v>431</v>
      </c>
      <c r="D143" s="215" t="s">
        <v>157</v>
      </c>
      <c r="E143" s="216" t="s">
        <v>2259</v>
      </c>
      <c r="F143" s="217" t="s">
        <v>2260</v>
      </c>
      <c r="G143" s="218" t="s">
        <v>191</v>
      </c>
      <c r="H143" s="219">
        <v>12</v>
      </c>
      <c r="I143" s="220"/>
      <c r="J143" s="221">
        <f>ROUND(I143*H143,2)</f>
        <v>0</v>
      </c>
      <c r="K143" s="217" t="s">
        <v>19</v>
      </c>
      <c r="L143" s="47"/>
      <c r="M143" s="222" t="s">
        <v>19</v>
      </c>
      <c r="N143" s="223" t="s">
        <v>43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684</v>
      </c>
      <c r="AT143" s="226" t="s">
        <v>157</v>
      </c>
      <c r="AU143" s="226" t="s">
        <v>81</v>
      </c>
      <c r="AY143" s="20" t="s">
        <v>154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79</v>
      </c>
      <c r="BK143" s="227">
        <f>ROUND(I143*H143,2)</f>
        <v>0</v>
      </c>
      <c r="BL143" s="20" t="s">
        <v>684</v>
      </c>
      <c r="BM143" s="226" t="s">
        <v>2261</v>
      </c>
    </row>
    <row r="144" s="2" customFormat="1" ht="24.15" customHeight="1">
      <c r="A144" s="41"/>
      <c r="B144" s="42"/>
      <c r="C144" s="215" t="s">
        <v>438</v>
      </c>
      <c r="D144" s="215" t="s">
        <v>157</v>
      </c>
      <c r="E144" s="216" t="s">
        <v>2262</v>
      </c>
      <c r="F144" s="217" t="s">
        <v>2263</v>
      </c>
      <c r="G144" s="218" t="s">
        <v>191</v>
      </c>
      <c r="H144" s="219">
        <v>48</v>
      </c>
      <c r="I144" s="220"/>
      <c r="J144" s="221">
        <f>ROUND(I144*H144,2)</f>
        <v>0</v>
      </c>
      <c r="K144" s="217" t="s">
        <v>19</v>
      </c>
      <c r="L144" s="47"/>
      <c r="M144" s="222" t="s">
        <v>19</v>
      </c>
      <c r="N144" s="223" t="s">
        <v>43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684</v>
      </c>
      <c r="AT144" s="226" t="s">
        <v>157</v>
      </c>
      <c r="AU144" s="226" t="s">
        <v>81</v>
      </c>
      <c r="AY144" s="20" t="s">
        <v>154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684</v>
      </c>
      <c r="BM144" s="226" t="s">
        <v>2264</v>
      </c>
    </row>
    <row r="145" s="2" customFormat="1" ht="24.15" customHeight="1">
      <c r="A145" s="41"/>
      <c r="B145" s="42"/>
      <c r="C145" s="215" t="s">
        <v>445</v>
      </c>
      <c r="D145" s="215" t="s">
        <v>157</v>
      </c>
      <c r="E145" s="216" t="s">
        <v>2265</v>
      </c>
      <c r="F145" s="217" t="s">
        <v>2266</v>
      </c>
      <c r="G145" s="218" t="s">
        <v>191</v>
      </c>
      <c r="H145" s="219">
        <v>1</v>
      </c>
      <c r="I145" s="220"/>
      <c r="J145" s="221">
        <f>ROUND(I145*H145,2)</f>
        <v>0</v>
      </c>
      <c r="K145" s="217" t="s">
        <v>19</v>
      </c>
      <c r="L145" s="47"/>
      <c r="M145" s="222" t="s">
        <v>19</v>
      </c>
      <c r="N145" s="223" t="s">
        <v>43</v>
      </c>
      <c r="O145" s="87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684</v>
      </c>
      <c r="AT145" s="226" t="s">
        <v>157</v>
      </c>
      <c r="AU145" s="226" t="s">
        <v>81</v>
      </c>
      <c r="AY145" s="20" t="s">
        <v>154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79</v>
      </c>
      <c r="BK145" s="227">
        <f>ROUND(I145*H145,2)</f>
        <v>0</v>
      </c>
      <c r="BL145" s="20" t="s">
        <v>684</v>
      </c>
      <c r="BM145" s="226" t="s">
        <v>2267</v>
      </c>
    </row>
    <row r="146" s="2" customFormat="1" ht="16.5" customHeight="1">
      <c r="A146" s="41"/>
      <c r="B146" s="42"/>
      <c r="C146" s="215" t="s">
        <v>451</v>
      </c>
      <c r="D146" s="215" t="s">
        <v>157</v>
      </c>
      <c r="E146" s="216" t="s">
        <v>2268</v>
      </c>
      <c r="F146" s="217" t="s">
        <v>2269</v>
      </c>
      <c r="G146" s="218" t="s">
        <v>191</v>
      </c>
      <c r="H146" s="219">
        <v>1</v>
      </c>
      <c r="I146" s="220"/>
      <c r="J146" s="221">
        <f>ROUND(I146*H146,2)</f>
        <v>0</v>
      </c>
      <c r="K146" s="217" t="s">
        <v>19</v>
      </c>
      <c r="L146" s="47"/>
      <c r="M146" s="222" t="s">
        <v>19</v>
      </c>
      <c r="N146" s="223" t="s">
        <v>43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684</v>
      </c>
      <c r="AT146" s="226" t="s">
        <v>157</v>
      </c>
      <c r="AU146" s="226" t="s">
        <v>81</v>
      </c>
      <c r="AY146" s="20" t="s">
        <v>154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684</v>
      </c>
      <c r="BM146" s="226" t="s">
        <v>2270</v>
      </c>
    </row>
    <row r="147" s="2" customFormat="1" ht="16.5" customHeight="1">
      <c r="A147" s="41"/>
      <c r="B147" s="42"/>
      <c r="C147" s="215" t="s">
        <v>456</v>
      </c>
      <c r="D147" s="215" t="s">
        <v>157</v>
      </c>
      <c r="E147" s="216" t="s">
        <v>2271</v>
      </c>
      <c r="F147" s="217" t="s">
        <v>2272</v>
      </c>
      <c r="G147" s="218" t="s">
        <v>191</v>
      </c>
      <c r="H147" s="219">
        <v>8</v>
      </c>
      <c r="I147" s="220"/>
      <c r="J147" s="221">
        <f>ROUND(I147*H147,2)</f>
        <v>0</v>
      </c>
      <c r="K147" s="217" t="s">
        <v>19</v>
      </c>
      <c r="L147" s="47"/>
      <c r="M147" s="222" t="s">
        <v>19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684</v>
      </c>
      <c r="AT147" s="226" t="s">
        <v>157</v>
      </c>
      <c r="AU147" s="226" t="s">
        <v>81</v>
      </c>
      <c r="AY147" s="20" t="s">
        <v>154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684</v>
      </c>
      <c r="BM147" s="226" t="s">
        <v>2273</v>
      </c>
    </row>
    <row r="148" s="2" customFormat="1" ht="16.5" customHeight="1">
      <c r="A148" s="41"/>
      <c r="B148" s="42"/>
      <c r="C148" s="215" t="s">
        <v>461</v>
      </c>
      <c r="D148" s="215" t="s">
        <v>157</v>
      </c>
      <c r="E148" s="216" t="s">
        <v>2274</v>
      </c>
      <c r="F148" s="217" t="s">
        <v>2275</v>
      </c>
      <c r="G148" s="218" t="s">
        <v>239</v>
      </c>
      <c r="H148" s="219">
        <v>42</v>
      </c>
      <c r="I148" s="220"/>
      <c r="J148" s="221">
        <f>ROUND(I148*H148,2)</f>
        <v>0</v>
      </c>
      <c r="K148" s="217" t="s">
        <v>19</v>
      </c>
      <c r="L148" s="47"/>
      <c r="M148" s="222" t="s">
        <v>19</v>
      </c>
      <c r="N148" s="223" t="s">
        <v>43</v>
      </c>
      <c r="O148" s="87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684</v>
      </c>
      <c r="AT148" s="226" t="s">
        <v>157</v>
      </c>
      <c r="AU148" s="226" t="s">
        <v>81</v>
      </c>
      <c r="AY148" s="20" t="s">
        <v>154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0" t="s">
        <v>79</v>
      </c>
      <c r="BK148" s="227">
        <f>ROUND(I148*H148,2)</f>
        <v>0</v>
      </c>
      <c r="BL148" s="20" t="s">
        <v>684</v>
      </c>
      <c r="BM148" s="226" t="s">
        <v>2276</v>
      </c>
    </row>
    <row r="149" s="2" customFormat="1" ht="16.5" customHeight="1">
      <c r="A149" s="41"/>
      <c r="B149" s="42"/>
      <c r="C149" s="215" t="s">
        <v>466</v>
      </c>
      <c r="D149" s="215" t="s">
        <v>157</v>
      </c>
      <c r="E149" s="216" t="s">
        <v>2277</v>
      </c>
      <c r="F149" s="217" t="s">
        <v>2278</v>
      </c>
      <c r="G149" s="218" t="s">
        <v>239</v>
      </c>
      <c r="H149" s="219">
        <v>60</v>
      </c>
      <c r="I149" s="220"/>
      <c r="J149" s="221">
        <f>ROUND(I149*H149,2)</f>
        <v>0</v>
      </c>
      <c r="K149" s="217" t="s">
        <v>19</v>
      </c>
      <c r="L149" s="47"/>
      <c r="M149" s="222" t="s">
        <v>19</v>
      </c>
      <c r="N149" s="223" t="s">
        <v>43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684</v>
      </c>
      <c r="AT149" s="226" t="s">
        <v>157</v>
      </c>
      <c r="AU149" s="226" t="s">
        <v>81</v>
      </c>
      <c r="AY149" s="20" t="s">
        <v>154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684</v>
      </c>
      <c r="BM149" s="226" t="s">
        <v>2279</v>
      </c>
    </row>
    <row r="150" s="2" customFormat="1" ht="16.5" customHeight="1">
      <c r="A150" s="41"/>
      <c r="B150" s="42"/>
      <c r="C150" s="215" t="s">
        <v>471</v>
      </c>
      <c r="D150" s="215" t="s">
        <v>157</v>
      </c>
      <c r="E150" s="216" t="s">
        <v>2280</v>
      </c>
      <c r="F150" s="217" t="s">
        <v>2281</v>
      </c>
      <c r="G150" s="218" t="s">
        <v>239</v>
      </c>
      <c r="H150" s="219">
        <v>30</v>
      </c>
      <c r="I150" s="220"/>
      <c r="J150" s="221">
        <f>ROUND(I150*H150,2)</f>
        <v>0</v>
      </c>
      <c r="K150" s="217" t="s">
        <v>19</v>
      </c>
      <c r="L150" s="47"/>
      <c r="M150" s="222" t="s">
        <v>19</v>
      </c>
      <c r="N150" s="223" t="s">
        <v>43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684</v>
      </c>
      <c r="AT150" s="226" t="s">
        <v>157</v>
      </c>
      <c r="AU150" s="226" t="s">
        <v>81</v>
      </c>
      <c r="AY150" s="20" t="s">
        <v>154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79</v>
      </c>
      <c r="BK150" s="227">
        <f>ROUND(I150*H150,2)</f>
        <v>0</v>
      </c>
      <c r="BL150" s="20" t="s">
        <v>684</v>
      </c>
      <c r="BM150" s="226" t="s">
        <v>2282</v>
      </c>
    </row>
    <row r="151" s="2" customFormat="1" ht="16.5" customHeight="1">
      <c r="A151" s="41"/>
      <c r="B151" s="42"/>
      <c r="C151" s="215" t="s">
        <v>477</v>
      </c>
      <c r="D151" s="215" t="s">
        <v>157</v>
      </c>
      <c r="E151" s="216" t="s">
        <v>2283</v>
      </c>
      <c r="F151" s="217" t="s">
        <v>2284</v>
      </c>
      <c r="G151" s="218" t="s">
        <v>239</v>
      </c>
      <c r="H151" s="219">
        <v>80</v>
      </c>
      <c r="I151" s="220"/>
      <c r="J151" s="221">
        <f>ROUND(I151*H151,2)</f>
        <v>0</v>
      </c>
      <c r="K151" s="217" t="s">
        <v>19</v>
      </c>
      <c r="L151" s="47"/>
      <c r="M151" s="222" t="s">
        <v>19</v>
      </c>
      <c r="N151" s="223" t="s">
        <v>43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684</v>
      </c>
      <c r="AT151" s="226" t="s">
        <v>157</v>
      </c>
      <c r="AU151" s="226" t="s">
        <v>81</v>
      </c>
      <c r="AY151" s="20" t="s">
        <v>154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79</v>
      </c>
      <c r="BK151" s="227">
        <f>ROUND(I151*H151,2)</f>
        <v>0</v>
      </c>
      <c r="BL151" s="20" t="s">
        <v>684</v>
      </c>
      <c r="BM151" s="226" t="s">
        <v>2285</v>
      </c>
    </row>
    <row r="152" s="2" customFormat="1" ht="16.5" customHeight="1">
      <c r="A152" s="41"/>
      <c r="B152" s="42"/>
      <c r="C152" s="215" t="s">
        <v>483</v>
      </c>
      <c r="D152" s="215" t="s">
        <v>157</v>
      </c>
      <c r="E152" s="216" t="s">
        <v>2286</v>
      </c>
      <c r="F152" s="217" t="s">
        <v>2287</v>
      </c>
      <c r="G152" s="218" t="s">
        <v>239</v>
      </c>
      <c r="H152" s="219">
        <v>200</v>
      </c>
      <c r="I152" s="220"/>
      <c r="J152" s="221">
        <f>ROUND(I152*H152,2)</f>
        <v>0</v>
      </c>
      <c r="K152" s="217" t="s">
        <v>19</v>
      </c>
      <c r="L152" s="47"/>
      <c r="M152" s="222" t="s">
        <v>19</v>
      </c>
      <c r="N152" s="223" t="s">
        <v>43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684</v>
      </c>
      <c r="AT152" s="226" t="s">
        <v>157</v>
      </c>
      <c r="AU152" s="226" t="s">
        <v>81</v>
      </c>
      <c r="AY152" s="20" t="s">
        <v>154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684</v>
      </c>
      <c r="BM152" s="226" t="s">
        <v>2288</v>
      </c>
    </row>
    <row r="153" s="2" customFormat="1" ht="21.75" customHeight="1">
      <c r="A153" s="41"/>
      <c r="B153" s="42"/>
      <c r="C153" s="215" t="s">
        <v>507</v>
      </c>
      <c r="D153" s="215" t="s">
        <v>157</v>
      </c>
      <c r="E153" s="216" t="s">
        <v>2289</v>
      </c>
      <c r="F153" s="217" t="s">
        <v>2290</v>
      </c>
      <c r="G153" s="218" t="s">
        <v>239</v>
      </c>
      <c r="H153" s="219">
        <v>10</v>
      </c>
      <c r="I153" s="220"/>
      <c r="J153" s="221">
        <f>ROUND(I153*H153,2)</f>
        <v>0</v>
      </c>
      <c r="K153" s="217" t="s">
        <v>19</v>
      </c>
      <c r="L153" s="47"/>
      <c r="M153" s="222" t="s">
        <v>19</v>
      </c>
      <c r="N153" s="223" t="s">
        <v>43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684</v>
      </c>
      <c r="AT153" s="226" t="s">
        <v>157</v>
      </c>
      <c r="AU153" s="226" t="s">
        <v>81</v>
      </c>
      <c r="AY153" s="20" t="s">
        <v>154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79</v>
      </c>
      <c r="BK153" s="227">
        <f>ROUND(I153*H153,2)</f>
        <v>0</v>
      </c>
      <c r="BL153" s="20" t="s">
        <v>684</v>
      </c>
      <c r="BM153" s="226" t="s">
        <v>2291</v>
      </c>
    </row>
    <row r="154" s="2" customFormat="1" ht="16.5" customHeight="1">
      <c r="A154" s="41"/>
      <c r="B154" s="42"/>
      <c r="C154" s="215" t="s">
        <v>520</v>
      </c>
      <c r="D154" s="215" t="s">
        <v>157</v>
      </c>
      <c r="E154" s="216" t="s">
        <v>2292</v>
      </c>
      <c r="F154" s="217" t="s">
        <v>2293</v>
      </c>
      <c r="G154" s="218" t="s">
        <v>239</v>
      </c>
      <c r="H154" s="219">
        <v>990</v>
      </c>
      <c r="I154" s="220"/>
      <c r="J154" s="221">
        <f>ROUND(I154*H154,2)</f>
        <v>0</v>
      </c>
      <c r="K154" s="217" t="s">
        <v>19</v>
      </c>
      <c r="L154" s="47"/>
      <c r="M154" s="222" t="s">
        <v>19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684</v>
      </c>
      <c r="AT154" s="226" t="s">
        <v>157</v>
      </c>
      <c r="AU154" s="226" t="s">
        <v>81</v>
      </c>
      <c r="AY154" s="20" t="s">
        <v>154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684</v>
      </c>
      <c r="BM154" s="226" t="s">
        <v>2294</v>
      </c>
    </row>
    <row r="155" s="2" customFormat="1" ht="16.5" customHeight="1">
      <c r="A155" s="41"/>
      <c r="B155" s="42"/>
      <c r="C155" s="215" t="s">
        <v>524</v>
      </c>
      <c r="D155" s="215" t="s">
        <v>157</v>
      </c>
      <c r="E155" s="216" t="s">
        <v>2295</v>
      </c>
      <c r="F155" s="217" t="s">
        <v>2296</v>
      </c>
      <c r="G155" s="218" t="s">
        <v>239</v>
      </c>
      <c r="H155" s="219">
        <v>1735</v>
      </c>
      <c r="I155" s="220"/>
      <c r="J155" s="221">
        <f>ROUND(I155*H155,2)</f>
        <v>0</v>
      </c>
      <c r="K155" s="217" t="s">
        <v>19</v>
      </c>
      <c r="L155" s="47"/>
      <c r="M155" s="222" t="s">
        <v>19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684</v>
      </c>
      <c r="AT155" s="226" t="s">
        <v>157</v>
      </c>
      <c r="AU155" s="226" t="s">
        <v>81</v>
      </c>
      <c r="AY155" s="20" t="s">
        <v>154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684</v>
      </c>
      <c r="BM155" s="226" t="s">
        <v>2297</v>
      </c>
    </row>
    <row r="156" s="2" customFormat="1" ht="16.5" customHeight="1">
      <c r="A156" s="41"/>
      <c r="B156" s="42"/>
      <c r="C156" s="215" t="s">
        <v>528</v>
      </c>
      <c r="D156" s="215" t="s">
        <v>157</v>
      </c>
      <c r="E156" s="216" t="s">
        <v>2298</v>
      </c>
      <c r="F156" s="217" t="s">
        <v>2299</v>
      </c>
      <c r="G156" s="218" t="s">
        <v>239</v>
      </c>
      <c r="H156" s="219">
        <v>340</v>
      </c>
      <c r="I156" s="220"/>
      <c r="J156" s="221">
        <f>ROUND(I156*H156,2)</f>
        <v>0</v>
      </c>
      <c r="K156" s="217" t="s">
        <v>19</v>
      </c>
      <c r="L156" s="47"/>
      <c r="M156" s="222" t="s">
        <v>19</v>
      </c>
      <c r="N156" s="223" t="s">
        <v>43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684</v>
      </c>
      <c r="AT156" s="226" t="s">
        <v>157</v>
      </c>
      <c r="AU156" s="226" t="s">
        <v>81</v>
      </c>
      <c r="AY156" s="20" t="s">
        <v>154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79</v>
      </c>
      <c r="BK156" s="227">
        <f>ROUND(I156*H156,2)</f>
        <v>0</v>
      </c>
      <c r="BL156" s="20" t="s">
        <v>684</v>
      </c>
      <c r="BM156" s="226" t="s">
        <v>2300</v>
      </c>
    </row>
    <row r="157" s="2" customFormat="1" ht="16.5" customHeight="1">
      <c r="A157" s="41"/>
      <c r="B157" s="42"/>
      <c r="C157" s="215" t="s">
        <v>532</v>
      </c>
      <c r="D157" s="215" t="s">
        <v>157</v>
      </c>
      <c r="E157" s="216" t="s">
        <v>2301</v>
      </c>
      <c r="F157" s="217" t="s">
        <v>2302</v>
      </c>
      <c r="G157" s="218" t="s">
        <v>239</v>
      </c>
      <c r="H157" s="219">
        <v>60</v>
      </c>
      <c r="I157" s="220"/>
      <c r="J157" s="221">
        <f>ROUND(I157*H157,2)</f>
        <v>0</v>
      </c>
      <c r="K157" s="217" t="s">
        <v>19</v>
      </c>
      <c r="L157" s="47"/>
      <c r="M157" s="222" t="s">
        <v>19</v>
      </c>
      <c r="N157" s="223" t="s">
        <v>43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684</v>
      </c>
      <c r="AT157" s="226" t="s">
        <v>157</v>
      </c>
      <c r="AU157" s="226" t="s">
        <v>81</v>
      </c>
      <c r="AY157" s="20" t="s">
        <v>154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684</v>
      </c>
      <c r="BM157" s="226" t="s">
        <v>2303</v>
      </c>
    </row>
    <row r="158" s="2" customFormat="1" ht="21.75" customHeight="1">
      <c r="A158" s="41"/>
      <c r="B158" s="42"/>
      <c r="C158" s="215" t="s">
        <v>535</v>
      </c>
      <c r="D158" s="215" t="s">
        <v>157</v>
      </c>
      <c r="E158" s="216" t="s">
        <v>2304</v>
      </c>
      <c r="F158" s="217" t="s">
        <v>2305</v>
      </c>
      <c r="G158" s="218" t="s">
        <v>239</v>
      </c>
      <c r="H158" s="219">
        <v>60</v>
      </c>
      <c r="I158" s="220"/>
      <c r="J158" s="221">
        <f>ROUND(I158*H158,2)</f>
        <v>0</v>
      </c>
      <c r="K158" s="217" t="s">
        <v>19</v>
      </c>
      <c r="L158" s="47"/>
      <c r="M158" s="222" t="s">
        <v>19</v>
      </c>
      <c r="N158" s="223" t="s">
        <v>43</v>
      </c>
      <c r="O158" s="87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684</v>
      </c>
      <c r="AT158" s="226" t="s">
        <v>157</v>
      </c>
      <c r="AU158" s="226" t="s">
        <v>81</v>
      </c>
      <c r="AY158" s="20" t="s">
        <v>154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79</v>
      </c>
      <c r="BK158" s="227">
        <f>ROUND(I158*H158,2)</f>
        <v>0</v>
      </c>
      <c r="BL158" s="20" t="s">
        <v>684</v>
      </c>
      <c r="BM158" s="226" t="s">
        <v>2306</v>
      </c>
    </row>
    <row r="159" s="2" customFormat="1" ht="16.5" customHeight="1">
      <c r="A159" s="41"/>
      <c r="B159" s="42"/>
      <c r="C159" s="215" t="s">
        <v>547</v>
      </c>
      <c r="D159" s="215" t="s">
        <v>157</v>
      </c>
      <c r="E159" s="216" t="s">
        <v>2307</v>
      </c>
      <c r="F159" s="217" t="s">
        <v>2308</v>
      </c>
      <c r="G159" s="218" t="s">
        <v>191</v>
      </c>
      <c r="H159" s="219">
        <v>215</v>
      </c>
      <c r="I159" s="220"/>
      <c r="J159" s="221">
        <f>ROUND(I159*H159,2)</f>
        <v>0</v>
      </c>
      <c r="K159" s="217" t="s">
        <v>19</v>
      </c>
      <c r="L159" s="47"/>
      <c r="M159" s="222" t="s">
        <v>19</v>
      </c>
      <c r="N159" s="223" t="s">
        <v>43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684</v>
      </c>
      <c r="AT159" s="226" t="s">
        <v>157</v>
      </c>
      <c r="AU159" s="226" t="s">
        <v>81</v>
      </c>
      <c r="AY159" s="20" t="s">
        <v>154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684</v>
      </c>
      <c r="BM159" s="226" t="s">
        <v>2309</v>
      </c>
    </row>
    <row r="160" s="13" customFormat="1">
      <c r="A160" s="13"/>
      <c r="B160" s="233"/>
      <c r="C160" s="234"/>
      <c r="D160" s="235" t="s">
        <v>166</v>
      </c>
      <c r="E160" s="236" t="s">
        <v>19</v>
      </c>
      <c r="F160" s="237" t="s">
        <v>2310</v>
      </c>
      <c r="G160" s="234"/>
      <c r="H160" s="236" t="s">
        <v>19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166</v>
      </c>
      <c r="AU160" s="243" t="s">
        <v>81</v>
      </c>
      <c r="AV160" s="13" t="s">
        <v>79</v>
      </c>
      <c r="AW160" s="13" t="s">
        <v>33</v>
      </c>
      <c r="AX160" s="13" t="s">
        <v>72</v>
      </c>
      <c r="AY160" s="243" t="s">
        <v>154</v>
      </c>
    </row>
    <row r="161" s="14" customFormat="1">
      <c r="A161" s="14"/>
      <c r="B161" s="244"/>
      <c r="C161" s="245"/>
      <c r="D161" s="235" t="s">
        <v>166</v>
      </c>
      <c r="E161" s="246" t="s">
        <v>19</v>
      </c>
      <c r="F161" s="247" t="s">
        <v>1617</v>
      </c>
      <c r="G161" s="245"/>
      <c r="H161" s="248">
        <v>215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166</v>
      </c>
      <c r="AU161" s="254" t="s">
        <v>81</v>
      </c>
      <c r="AV161" s="14" t="s">
        <v>81</v>
      </c>
      <c r="AW161" s="14" t="s">
        <v>33</v>
      </c>
      <c r="AX161" s="14" t="s">
        <v>79</v>
      </c>
      <c r="AY161" s="254" t="s">
        <v>154</v>
      </c>
    </row>
    <row r="162" s="2" customFormat="1" ht="16.5" customHeight="1">
      <c r="A162" s="41"/>
      <c r="B162" s="42"/>
      <c r="C162" s="215" t="s">
        <v>554</v>
      </c>
      <c r="D162" s="215" t="s">
        <v>157</v>
      </c>
      <c r="E162" s="216" t="s">
        <v>2311</v>
      </c>
      <c r="F162" s="217" t="s">
        <v>2312</v>
      </c>
      <c r="G162" s="218" t="s">
        <v>191</v>
      </c>
      <c r="H162" s="219">
        <v>1</v>
      </c>
      <c r="I162" s="220"/>
      <c r="J162" s="221">
        <f>ROUND(I162*H162,2)</f>
        <v>0</v>
      </c>
      <c r="K162" s="217" t="s">
        <v>19</v>
      </c>
      <c r="L162" s="47"/>
      <c r="M162" s="222" t="s">
        <v>19</v>
      </c>
      <c r="N162" s="223" t="s">
        <v>43</v>
      </c>
      <c r="O162" s="87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684</v>
      </c>
      <c r="AT162" s="226" t="s">
        <v>157</v>
      </c>
      <c r="AU162" s="226" t="s">
        <v>81</v>
      </c>
      <c r="AY162" s="20" t="s">
        <v>154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79</v>
      </c>
      <c r="BK162" s="227">
        <f>ROUND(I162*H162,2)</f>
        <v>0</v>
      </c>
      <c r="BL162" s="20" t="s">
        <v>684</v>
      </c>
      <c r="BM162" s="226" t="s">
        <v>2313</v>
      </c>
    </row>
    <row r="163" s="2" customFormat="1" ht="16.5" customHeight="1">
      <c r="A163" s="41"/>
      <c r="B163" s="42"/>
      <c r="C163" s="215" t="s">
        <v>563</v>
      </c>
      <c r="D163" s="215" t="s">
        <v>157</v>
      </c>
      <c r="E163" s="216" t="s">
        <v>2314</v>
      </c>
      <c r="F163" s="217" t="s">
        <v>2315</v>
      </c>
      <c r="G163" s="218" t="s">
        <v>191</v>
      </c>
      <c r="H163" s="219">
        <v>3</v>
      </c>
      <c r="I163" s="220"/>
      <c r="J163" s="221">
        <f>ROUND(I163*H163,2)</f>
        <v>0</v>
      </c>
      <c r="K163" s="217" t="s">
        <v>19</v>
      </c>
      <c r="L163" s="47"/>
      <c r="M163" s="222" t="s">
        <v>19</v>
      </c>
      <c r="N163" s="223" t="s">
        <v>43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684</v>
      </c>
      <c r="AT163" s="226" t="s">
        <v>157</v>
      </c>
      <c r="AU163" s="226" t="s">
        <v>81</v>
      </c>
      <c r="AY163" s="20" t="s">
        <v>154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684</v>
      </c>
      <c r="BM163" s="226" t="s">
        <v>2316</v>
      </c>
    </row>
    <row r="164" s="2" customFormat="1" ht="16.5" customHeight="1">
      <c r="A164" s="41"/>
      <c r="B164" s="42"/>
      <c r="C164" s="215" t="s">
        <v>568</v>
      </c>
      <c r="D164" s="215" t="s">
        <v>157</v>
      </c>
      <c r="E164" s="216" t="s">
        <v>2317</v>
      </c>
      <c r="F164" s="217" t="s">
        <v>2318</v>
      </c>
      <c r="G164" s="218" t="s">
        <v>191</v>
      </c>
      <c r="H164" s="219">
        <v>1</v>
      </c>
      <c r="I164" s="220"/>
      <c r="J164" s="221">
        <f>ROUND(I164*H164,2)</f>
        <v>0</v>
      </c>
      <c r="K164" s="217" t="s">
        <v>19</v>
      </c>
      <c r="L164" s="47"/>
      <c r="M164" s="222" t="s">
        <v>19</v>
      </c>
      <c r="N164" s="223" t="s">
        <v>43</v>
      </c>
      <c r="O164" s="87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684</v>
      </c>
      <c r="AT164" s="226" t="s">
        <v>157</v>
      </c>
      <c r="AU164" s="226" t="s">
        <v>81</v>
      </c>
      <c r="AY164" s="20" t="s">
        <v>154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20" t="s">
        <v>79</v>
      </c>
      <c r="BK164" s="227">
        <f>ROUND(I164*H164,2)</f>
        <v>0</v>
      </c>
      <c r="BL164" s="20" t="s">
        <v>684</v>
      </c>
      <c r="BM164" s="226" t="s">
        <v>2319</v>
      </c>
    </row>
    <row r="165" s="2" customFormat="1" ht="16.5" customHeight="1">
      <c r="A165" s="41"/>
      <c r="B165" s="42"/>
      <c r="C165" s="215" t="s">
        <v>573</v>
      </c>
      <c r="D165" s="215" t="s">
        <v>157</v>
      </c>
      <c r="E165" s="216" t="s">
        <v>2320</v>
      </c>
      <c r="F165" s="217" t="s">
        <v>2321</v>
      </c>
      <c r="G165" s="218" t="s">
        <v>191</v>
      </c>
      <c r="H165" s="219">
        <v>20</v>
      </c>
      <c r="I165" s="220"/>
      <c r="J165" s="221">
        <f>ROUND(I165*H165,2)</f>
        <v>0</v>
      </c>
      <c r="K165" s="217" t="s">
        <v>19</v>
      </c>
      <c r="L165" s="47"/>
      <c r="M165" s="222" t="s">
        <v>19</v>
      </c>
      <c r="N165" s="223" t="s">
        <v>43</v>
      </c>
      <c r="O165" s="87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684</v>
      </c>
      <c r="AT165" s="226" t="s">
        <v>157</v>
      </c>
      <c r="AU165" s="226" t="s">
        <v>81</v>
      </c>
      <c r="AY165" s="20" t="s">
        <v>154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79</v>
      </c>
      <c r="BK165" s="227">
        <f>ROUND(I165*H165,2)</f>
        <v>0</v>
      </c>
      <c r="BL165" s="20" t="s">
        <v>684</v>
      </c>
      <c r="BM165" s="226" t="s">
        <v>2322</v>
      </c>
    </row>
    <row r="166" s="2" customFormat="1" ht="33" customHeight="1">
      <c r="A166" s="41"/>
      <c r="B166" s="42"/>
      <c r="C166" s="215" t="s">
        <v>577</v>
      </c>
      <c r="D166" s="215" t="s">
        <v>157</v>
      </c>
      <c r="E166" s="216" t="s">
        <v>2323</v>
      </c>
      <c r="F166" s="217" t="s">
        <v>2324</v>
      </c>
      <c r="G166" s="218" t="s">
        <v>239</v>
      </c>
      <c r="H166" s="219">
        <v>60</v>
      </c>
      <c r="I166" s="220"/>
      <c r="J166" s="221">
        <f>ROUND(I166*H166,2)</f>
        <v>0</v>
      </c>
      <c r="K166" s="217" t="s">
        <v>19</v>
      </c>
      <c r="L166" s="47"/>
      <c r="M166" s="222" t="s">
        <v>19</v>
      </c>
      <c r="N166" s="223" t="s">
        <v>43</v>
      </c>
      <c r="O166" s="87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684</v>
      </c>
      <c r="AT166" s="226" t="s">
        <v>157</v>
      </c>
      <c r="AU166" s="226" t="s">
        <v>81</v>
      </c>
      <c r="AY166" s="20" t="s">
        <v>154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79</v>
      </c>
      <c r="BK166" s="227">
        <f>ROUND(I166*H166,2)</f>
        <v>0</v>
      </c>
      <c r="BL166" s="20" t="s">
        <v>684</v>
      </c>
      <c r="BM166" s="226" t="s">
        <v>2325</v>
      </c>
    </row>
    <row r="167" s="2" customFormat="1" ht="24.15" customHeight="1">
      <c r="A167" s="41"/>
      <c r="B167" s="42"/>
      <c r="C167" s="215" t="s">
        <v>582</v>
      </c>
      <c r="D167" s="215" t="s">
        <v>157</v>
      </c>
      <c r="E167" s="216" t="s">
        <v>2326</v>
      </c>
      <c r="F167" s="217" t="s">
        <v>2327</v>
      </c>
      <c r="G167" s="218" t="s">
        <v>239</v>
      </c>
      <c r="H167" s="219">
        <v>30</v>
      </c>
      <c r="I167" s="220"/>
      <c r="J167" s="221">
        <f>ROUND(I167*H167,2)</f>
        <v>0</v>
      </c>
      <c r="K167" s="217" t="s">
        <v>19</v>
      </c>
      <c r="L167" s="47"/>
      <c r="M167" s="222" t="s">
        <v>19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684</v>
      </c>
      <c r="AT167" s="226" t="s">
        <v>157</v>
      </c>
      <c r="AU167" s="226" t="s">
        <v>81</v>
      </c>
      <c r="AY167" s="20" t="s">
        <v>154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684</v>
      </c>
      <c r="BM167" s="226" t="s">
        <v>2328</v>
      </c>
    </row>
    <row r="168" s="2" customFormat="1" ht="16.5" customHeight="1">
      <c r="A168" s="41"/>
      <c r="B168" s="42"/>
      <c r="C168" s="215" t="s">
        <v>586</v>
      </c>
      <c r="D168" s="215" t="s">
        <v>157</v>
      </c>
      <c r="E168" s="216" t="s">
        <v>2329</v>
      </c>
      <c r="F168" s="217" t="s">
        <v>2330</v>
      </c>
      <c r="G168" s="218" t="s">
        <v>191</v>
      </c>
      <c r="H168" s="219">
        <v>8</v>
      </c>
      <c r="I168" s="220"/>
      <c r="J168" s="221">
        <f>ROUND(I168*H168,2)</f>
        <v>0</v>
      </c>
      <c r="K168" s="217" t="s">
        <v>19</v>
      </c>
      <c r="L168" s="47"/>
      <c r="M168" s="222" t="s">
        <v>19</v>
      </c>
      <c r="N168" s="223" t="s">
        <v>43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684</v>
      </c>
      <c r="AT168" s="226" t="s">
        <v>157</v>
      </c>
      <c r="AU168" s="226" t="s">
        <v>81</v>
      </c>
      <c r="AY168" s="20" t="s">
        <v>154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684</v>
      </c>
      <c r="BM168" s="226" t="s">
        <v>2331</v>
      </c>
    </row>
    <row r="169" s="2" customFormat="1" ht="21.75" customHeight="1">
      <c r="A169" s="41"/>
      <c r="B169" s="42"/>
      <c r="C169" s="215" t="s">
        <v>590</v>
      </c>
      <c r="D169" s="215" t="s">
        <v>157</v>
      </c>
      <c r="E169" s="216" t="s">
        <v>2332</v>
      </c>
      <c r="F169" s="217" t="s">
        <v>2333</v>
      </c>
      <c r="G169" s="218" t="s">
        <v>191</v>
      </c>
      <c r="H169" s="219">
        <v>12</v>
      </c>
      <c r="I169" s="220"/>
      <c r="J169" s="221">
        <f>ROUND(I169*H169,2)</f>
        <v>0</v>
      </c>
      <c r="K169" s="217" t="s">
        <v>19</v>
      </c>
      <c r="L169" s="47"/>
      <c r="M169" s="222" t="s">
        <v>19</v>
      </c>
      <c r="N169" s="223" t="s">
        <v>43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684</v>
      </c>
      <c r="AT169" s="226" t="s">
        <v>157</v>
      </c>
      <c r="AU169" s="226" t="s">
        <v>81</v>
      </c>
      <c r="AY169" s="20" t="s">
        <v>154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79</v>
      </c>
      <c r="BK169" s="227">
        <f>ROUND(I169*H169,2)</f>
        <v>0</v>
      </c>
      <c r="BL169" s="20" t="s">
        <v>684</v>
      </c>
      <c r="BM169" s="226" t="s">
        <v>2334</v>
      </c>
    </row>
    <row r="170" s="2" customFormat="1" ht="44.25" customHeight="1">
      <c r="A170" s="41"/>
      <c r="B170" s="42"/>
      <c r="C170" s="215" t="s">
        <v>594</v>
      </c>
      <c r="D170" s="215" t="s">
        <v>157</v>
      </c>
      <c r="E170" s="216" t="s">
        <v>2335</v>
      </c>
      <c r="F170" s="217" t="s">
        <v>2336</v>
      </c>
      <c r="G170" s="218" t="s">
        <v>239</v>
      </c>
      <c r="H170" s="219">
        <v>50</v>
      </c>
      <c r="I170" s="220"/>
      <c r="J170" s="221">
        <f>ROUND(I170*H170,2)</f>
        <v>0</v>
      </c>
      <c r="K170" s="217" t="s">
        <v>19</v>
      </c>
      <c r="L170" s="47"/>
      <c r="M170" s="222" t="s">
        <v>19</v>
      </c>
      <c r="N170" s="223" t="s">
        <v>43</v>
      </c>
      <c r="O170" s="87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684</v>
      </c>
      <c r="AT170" s="226" t="s">
        <v>157</v>
      </c>
      <c r="AU170" s="226" t="s">
        <v>81</v>
      </c>
      <c r="AY170" s="20" t="s">
        <v>154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684</v>
      </c>
      <c r="BM170" s="226" t="s">
        <v>2337</v>
      </c>
    </row>
    <row r="171" s="2" customFormat="1" ht="24.15" customHeight="1">
      <c r="A171" s="41"/>
      <c r="B171" s="42"/>
      <c r="C171" s="215" t="s">
        <v>598</v>
      </c>
      <c r="D171" s="215" t="s">
        <v>157</v>
      </c>
      <c r="E171" s="216" t="s">
        <v>2338</v>
      </c>
      <c r="F171" s="217" t="s">
        <v>2339</v>
      </c>
      <c r="G171" s="218" t="s">
        <v>191</v>
      </c>
      <c r="H171" s="219">
        <v>5</v>
      </c>
      <c r="I171" s="220"/>
      <c r="J171" s="221">
        <f>ROUND(I171*H171,2)</f>
        <v>0</v>
      </c>
      <c r="K171" s="217" t="s">
        <v>19</v>
      </c>
      <c r="L171" s="47"/>
      <c r="M171" s="222" t="s">
        <v>19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684</v>
      </c>
      <c r="AT171" s="226" t="s">
        <v>157</v>
      </c>
      <c r="AU171" s="226" t="s">
        <v>81</v>
      </c>
      <c r="AY171" s="20" t="s">
        <v>154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684</v>
      </c>
      <c r="BM171" s="226" t="s">
        <v>2340</v>
      </c>
    </row>
    <row r="172" s="2" customFormat="1" ht="24.15" customHeight="1">
      <c r="A172" s="41"/>
      <c r="B172" s="42"/>
      <c r="C172" s="215" t="s">
        <v>602</v>
      </c>
      <c r="D172" s="215" t="s">
        <v>157</v>
      </c>
      <c r="E172" s="216" t="s">
        <v>2341</v>
      </c>
      <c r="F172" s="217" t="s">
        <v>2342</v>
      </c>
      <c r="G172" s="218" t="s">
        <v>191</v>
      </c>
      <c r="H172" s="219">
        <v>1</v>
      </c>
      <c r="I172" s="220"/>
      <c r="J172" s="221">
        <f>ROUND(I172*H172,2)</f>
        <v>0</v>
      </c>
      <c r="K172" s="217" t="s">
        <v>19</v>
      </c>
      <c r="L172" s="47"/>
      <c r="M172" s="222" t="s">
        <v>19</v>
      </c>
      <c r="N172" s="223" t="s">
        <v>43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684</v>
      </c>
      <c r="AT172" s="226" t="s">
        <v>157</v>
      </c>
      <c r="AU172" s="226" t="s">
        <v>81</v>
      </c>
      <c r="AY172" s="20" t="s">
        <v>154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79</v>
      </c>
      <c r="BK172" s="227">
        <f>ROUND(I172*H172,2)</f>
        <v>0</v>
      </c>
      <c r="BL172" s="20" t="s">
        <v>684</v>
      </c>
      <c r="BM172" s="226" t="s">
        <v>2343</v>
      </c>
    </row>
    <row r="173" s="2" customFormat="1" ht="24.15" customHeight="1">
      <c r="A173" s="41"/>
      <c r="B173" s="42"/>
      <c r="C173" s="215" t="s">
        <v>607</v>
      </c>
      <c r="D173" s="215" t="s">
        <v>157</v>
      </c>
      <c r="E173" s="216" t="s">
        <v>2344</v>
      </c>
      <c r="F173" s="217" t="s">
        <v>2345</v>
      </c>
      <c r="G173" s="218" t="s">
        <v>191</v>
      </c>
      <c r="H173" s="219">
        <v>6</v>
      </c>
      <c r="I173" s="220"/>
      <c r="J173" s="221">
        <f>ROUND(I173*H173,2)</f>
        <v>0</v>
      </c>
      <c r="K173" s="217" t="s">
        <v>19</v>
      </c>
      <c r="L173" s="47"/>
      <c r="M173" s="222" t="s">
        <v>19</v>
      </c>
      <c r="N173" s="223" t="s">
        <v>43</v>
      </c>
      <c r="O173" s="87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684</v>
      </c>
      <c r="AT173" s="226" t="s">
        <v>157</v>
      </c>
      <c r="AU173" s="226" t="s">
        <v>81</v>
      </c>
      <c r="AY173" s="20" t="s">
        <v>154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79</v>
      </c>
      <c r="BK173" s="227">
        <f>ROUND(I173*H173,2)</f>
        <v>0</v>
      </c>
      <c r="BL173" s="20" t="s">
        <v>684</v>
      </c>
      <c r="BM173" s="226" t="s">
        <v>2346</v>
      </c>
    </row>
    <row r="174" s="2" customFormat="1" ht="24.15" customHeight="1">
      <c r="A174" s="41"/>
      <c r="B174" s="42"/>
      <c r="C174" s="215" t="s">
        <v>622</v>
      </c>
      <c r="D174" s="215" t="s">
        <v>157</v>
      </c>
      <c r="E174" s="216" t="s">
        <v>2347</v>
      </c>
      <c r="F174" s="217" t="s">
        <v>2348</v>
      </c>
      <c r="G174" s="218" t="s">
        <v>191</v>
      </c>
      <c r="H174" s="219">
        <v>2</v>
      </c>
      <c r="I174" s="220"/>
      <c r="J174" s="221">
        <f>ROUND(I174*H174,2)</f>
        <v>0</v>
      </c>
      <c r="K174" s="217" t="s">
        <v>19</v>
      </c>
      <c r="L174" s="47"/>
      <c r="M174" s="222" t="s">
        <v>19</v>
      </c>
      <c r="N174" s="223" t="s">
        <v>43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684</v>
      </c>
      <c r="AT174" s="226" t="s">
        <v>157</v>
      </c>
      <c r="AU174" s="226" t="s">
        <v>81</v>
      </c>
      <c r="AY174" s="20" t="s">
        <v>154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684</v>
      </c>
      <c r="BM174" s="226" t="s">
        <v>2349</v>
      </c>
    </row>
    <row r="175" s="2" customFormat="1" ht="24.15" customHeight="1">
      <c r="A175" s="41"/>
      <c r="B175" s="42"/>
      <c r="C175" s="215" t="s">
        <v>629</v>
      </c>
      <c r="D175" s="215" t="s">
        <v>157</v>
      </c>
      <c r="E175" s="216" t="s">
        <v>2350</v>
      </c>
      <c r="F175" s="217" t="s">
        <v>2351</v>
      </c>
      <c r="G175" s="218" t="s">
        <v>191</v>
      </c>
      <c r="H175" s="219">
        <v>1</v>
      </c>
      <c r="I175" s="220"/>
      <c r="J175" s="221">
        <f>ROUND(I175*H175,2)</f>
        <v>0</v>
      </c>
      <c r="K175" s="217" t="s">
        <v>19</v>
      </c>
      <c r="L175" s="47"/>
      <c r="M175" s="222" t="s">
        <v>19</v>
      </c>
      <c r="N175" s="223" t="s">
        <v>43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684</v>
      </c>
      <c r="AT175" s="226" t="s">
        <v>157</v>
      </c>
      <c r="AU175" s="226" t="s">
        <v>81</v>
      </c>
      <c r="AY175" s="20" t="s">
        <v>154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684</v>
      </c>
      <c r="BM175" s="226" t="s">
        <v>2352</v>
      </c>
    </row>
    <row r="176" s="2" customFormat="1" ht="24.15" customHeight="1">
      <c r="A176" s="41"/>
      <c r="B176" s="42"/>
      <c r="C176" s="215" t="s">
        <v>637</v>
      </c>
      <c r="D176" s="215" t="s">
        <v>157</v>
      </c>
      <c r="E176" s="216" t="s">
        <v>2353</v>
      </c>
      <c r="F176" s="217" t="s">
        <v>2354</v>
      </c>
      <c r="G176" s="218" t="s">
        <v>191</v>
      </c>
      <c r="H176" s="219">
        <v>2</v>
      </c>
      <c r="I176" s="220"/>
      <c r="J176" s="221">
        <f>ROUND(I176*H176,2)</f>
        <v>0</v>
      </c>
      <c r="K176" s="217" t="s">
        <v>19</v>
      </c>
      <c r="L176" s="47"/>
      <c r="M176" s="222" t="s">
        <v>19</v>
      </c>
      <c r="N176" s="223" t="s">
        <v>43</v>
      </c>
      <c r="O176" s="87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684</v>
      </c>
      <c r="AT176" s="226" t="s">
        <v>157</v>
      </c>
      <c r="AU176" s="226" t="s">
        <v>81</v>
      </c>
      <c r="AY176" s="20" t="s">
        <v>154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79</v>
      </c>
      <c r="BK176" s="227">
        <f>ROUND(I176*H176,2)</f>
        <v>0</v>
      </c>
      <c r="BL176" s="20" t="s">
        <v>684</v>
      </c>
      <c r="BM176" s="226" t="s">
        <v>2355</v>
      </c>
    </row>
    <row r="177" s="2" customFormat="1" ht="24.15" customHeight="1">
      <c r="A177" s="41"/>
      <c r="B177" s="42"/>
      <c r="C177" s="215" t="s">
        <v>646</v>
      </c>
      <c r="D177" s="215" t="s">
        <v>157</v>
      </c>
      <c r="E177" s="216" t="s">
        <v>2356</v>
      </c>
      <c r="F177" s="217" t="s">
        <v>2357</v>
      </c>
      <c r="G177" s="218" t="s">
        <v>191</v>
      </c>
      <c r="H177" s="219">
        <v>2</v>
      </c>
      <c r="I177" s="220"/>
      <c r="J177" s="221">
        <f>ROUND(I177*H177,2)</f>
        <v>0</v>
      </c>
      <c r="K177" s="217" t="s">
        <v>19</v>
      </c>
      <c r="L177" s="47"/>
      <c r="M177" s="222" t="s">
        <v>19</v>
      </c>
      <c r="N177" s="223" t="s">
        <v>43</v>
      </c>
      <c r="O177" s="87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684</v>
      </c>
      <c r="AT177" s="226" t="s">
        <v>157</v>
      </c>
      <c r="AU177" s="226" t="s">
        <v>81</v>
      </c>
      <c r="AY177" s="20" t="s">
        <v>154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684</v>
      </c>
      <c r="BM177" s="226" t="s">
        <v>2358</v>
      </c>
    </row>
    <row r="178" s="2" customFormat="1" ht="24.15" customHeight="1">
      <c r="A178" s="41"/>
      <c r="B178" s="42"/>
      <c r="C178" s="215" t="s">
        <v>672</v>
      </c>
      <c r="D178" s="215" t="s">
        <v>157</v>
      </c>
      <c r="E178" s="216" t="s">
        <v>2359</v>
      </c>
      <c r="F178" s="217" t="s">
        <v>2360</v>
      </c>
      <c r="G178" s="218" t="s">
        <v>191</v>
      </c>
      <c r="H178" s="219">
        <v>2</v>
      </c>
      <c r="I178" s="220"/>
      <c r="J178" s="221">
        <f>ROUND(I178*H178,2)</f>
        <v>0</v>
      </c>
      <c r="K178" s="217" t="s">
        <v>19</v>
      </c>
      <c r="L178" s="47"/>
      <c r="M178" s="222" t="s">
        <v>19</v>
      </c>
      <c r="N178" s="223" t="s">
        <v>43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684</v>
      </c>
      <c r="AT178" s="226" t="s">
        <v>157</v>
      </c>
      <c r="AU178" s="226" t="s">
        <v>81</v>
      </c>
      <c r="AY178" s="20" t="s">
        <v>154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684</v>
      </c>
      <c r="BM178" s="226" t="s">
        <v>2361</v>
      </c>
    </row>
    <row r="179" s="2" customFormat="1" ht="16.5" customHeight="1">
      <c r="A179" s="41"/>
      <c r="B179" s="42"/>
      <c r="C179" s="215" t="s">
        <v>678</v>
      </c>
      <c r="D179" s="215" t="s">
        <v>157</v>
      </c>
      <c r="E179" s="216" t="s">
        <v>2362</v>
      </c>
      <c r="F179" s="217" t="s">
        <v>2363</v>
      </c>
      <c r="G179" s="218" t="s">
        <v>191</v>
      </c>
      <c r="H179" s="219">
        <v>22</v>
      </c>
      <c r="I179" s="220"/>
      <c r="J179" s="221">
        <f>ROUND(I179*H179,2)</f>
        <v>0</v>
      </c>
      <c r="K179" s="217" t="s">
        <v>19</v>
      </c>
      <c r="L179" s="47"/>
      <c r="M179" s="222" t="s">
        <v>19</v>
      </c>
      <c r="N179" s="223" t="s">
        <v>43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684</v>
      </c>
      <c r="AT179" s="226" t="s">
        <v>157</v>
      </c>
      <c r="AU179" s="226" t="s">
        <v>81</v>
      </c>
      <c r="AY179" s="20" t="s">
        <v>154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79</v>
      </c>
      <c r="BK179" s="227">
        <f>ROUND(I179*H179,2)</f>
        <v>0</v>
      </c>
      <c r="BL179" s="20" t="s">
        <v>684</v>
      </c>
      <c r="BM179" s="226" t="s">
        <v>2364</v>
      </c>
    </row>
    <row r="180" s="2" customFormat="1" ht="16.5" customHeight="1">
      <c r="A180" s="41"/>
      <c r="B180" s="42"/>
      <c r="C180" s="215" t="s">
        <v>684</v>
      </c>
      <c r="D180" s="215" t="s">
        <v>157</v>
      </c>
      <c r="E180" s="216" t="s">
        <v>2365</v>
      </c>
      <c r="F180" s="217" t="s">
        <v>2366</v>
      </c>
      <c r="G180" s="218" t="s">
        <v>191</v>
      </c>
      <c r="H180" s="219">
        <v>3</v>
      </c>
      <c r="I180" s="220"/>
      <c r="J180" s="221">
        <f>ROUND(I180*H180,2)</f>
        <v>0</v>
      </c>
      <c r="K180" s="217" t="s">
        <v>19</v>
      </c>
      <c r="L180" s="47"/>
      <c r="M180" s="222" t="s">
        <v>19</v>
      </c>
      <c r="N180" s="223" t="s">
        <v>43</v>
      </c>
      <c r="O180" s="87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684</v>
      </c>
      <c r="AT180" s="226" t="s">
        <v>157</v>
      </c>
      <c r="AU180" s="226" t="s">
        <v>81</v>
      </c>
      <c r="AY180" s="20" t="s">
        <v>154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79</v>
      </c>
      <c r="BK180" s="227">
        <f>ROUND(I180*H180,2)</f>
        <v>0</v>
      </c>
      <c r="BL180" s="20" t="s">
        <v>684</v>
      </c>
      <c r="BM180" s="226" t="s">
        <v>2367</v>
      </c>
    </row>
    <row r="181" s="2" customFormat="1" ht="16.5" customHeight="1">
      <c r="A181" s="41"/>
      <c r="B181" s="42"/>
      <c r="C181" s="215" t="s">
        <v>690</v>
      </c>
      <c r="D181" s="215" t="s">
        <v>157</v>
      </c>
      <c r="E181" s="216" t="s">
        <v>2368</v>
      </c>
      <c r="F181" s="217" t="s">
        <v>2369</v>
      </c>
      <c r="G181" s="218" t="s">
        <v>191</v>
      </c>
      <c r="H181" s="219">
        <v>15</v>
      </c>
      <c r="I181" s="220"/>
      <c r="J181" s="221">
        <f>ROUND(I181*H181,2)</f>
        <v>0</v>
      </c>
      <c r="K181" s="217" t="s">
        <v>19</v>
      </c>
      <c r="L181" s="47"/>
      <c r="M181" s="222" t="s">
        <v>19</v>
      </c>
      <c r="N181" s="223" t="s">
        <v>43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684</v>
      </c>
      <c r="AT181" s="226" t="s">
        <v>157</v>
      </c>
      <c r="AU181" s="226" t="s">
        <v>81</v>
      </c>
      <c r="AY181" s="20" t="s">
        <v>154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79</v>
      </c>
      <c r="BK181" s="227">
        <f>ROUND(I181*H181,2)</f>
        <v>0</v>
      </c>
      <c r="BL181" s="20" t="s">
        <v>684</v>
      </c>
      <c r="BM181" s="226" t="s">
        <v>2370</v>
      </c>
    </row>
    <row r="182" s="2" customFormat="1" ht="16.5" customHeight="1">
      <c r="A182" s="41"/>
      <c r="B182" s="42"/>
      <c r="C182" s="215" t="s">
        <v>697</v>
      </c>
      <c r="D182" s="215" t="s">
        <v>157</v>
      </c>
      <c r="E182" s="216" t="s">
        <v>2371</v>
      </c>
      <c r="F182" s="217" t="s">
        <v>2372</v>
      </c>
      <c r="G182" s="218" t="s">
        <v>191</v>
      </c>
      <c r="H182" s="219">
        <v>1</v>
      </c>
      <c r="I182" s="220"/>
      <c r="J182" s="221">
        <f>ROUND(I182*H182,2)</f>
        <v>0</v>
      </c>
      <c r="K182" s="217" t="s">
        <v>19</v>
      </c>
      <c r="L182" s="47"/>
      <c r="M182" s="222" t="s">
        <v>19</v>
      </c>
      <c r="N182" s="223" t="s">
        <v>43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684</v>
      </c>
      <c r="AT182" s="226" t="s">
        <v>157</v>
      </c>
      <c r="AU182" s="226" t="s">
        <v>81</v>
      </c>
      <c r="AY182" s="20" t="s">
        <v>154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684</v>
      </c>
      <c r="BM182" s="226" t="s">
        <v>2373</v>
      </c>
    </row>
    <row r="183" s="2" customFormat="1" ht="16.5" customHeight="1">
      <c r="A183" s="41"/>
      <c r="B183" s="42"/>
      <c r="C183" s="215" t="s">
        <v>705</v>
      </c>
      <c r="D183" s="215" t="s">
        <v>157</v>
      </c>
      <c r="E183" s="216" t="s">
        <v>2374</v>
      </c>
      <c r="F183" s="217" t="s">
        <v>2375</v>
      </c>
      <c r="G183" s="218" t="s">
        <v>191</v>
      </c>
      <c r="H183" s="219">
        <v>1</v>
      </c>
      <c r="I183" s="220"/>
      <c r="J183" s="221">
        <f>ROUND(I183*H183,2)</f>
        <v>0</v>
      </c>
      <c r="K183" s="217" t="s">
        <v>19</v>
      </c>
      <c r="L183" s="47"/>
      <c r="M183" s="222" t="s">
        <v>19</v>
      </c>
      <c r="N183" s="223" t="s">
        <v>43</v>
      </c>
      <c r="O183" s="87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684</v>
      </c>
      <c r="AT183" s="226" t="s">
        <v>157</v>
      </c>
      <c r="AU183" s="226" t="s">
        <v>81</v>
      </c>
      <c r="AY183" s="20" t="s">
        <v>154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20" t="s">
        <v>79</v>
      </c>
      <c r="BK183" s="227">
        <f>ROUND(I183*H183,2)</f>
        <v>0</v>
      </c>
      <c r="BL183" s="20" t="s">
        <v>684</v>
      </c>
      <c r="BM183" s="226" t="s">
        <v>2376</v>
      </c>
    </row>
    <row r="184" s="2" customFormat="1" ht="21.75" customHeight="1">
      <c r="A184" s="41"/>
      <c r="B184" s="42"/>
      <c r="C184" s="215" t="s">
        <v>715</v>
      </c>
      <c r="D184" s="215" t="s">
        <v>157</v>
      </c>
      <c r="E184" s="216" t="s">
        <v>2377</v>
      </c>
      <c r="F184" s="217" t="s">
        <v>2378</v>
      </c>
      <c r="G184" s="218" t="s">
        <v>191</v>
      </c>
      <c r="H184" s="219">
        <v>12</v>
      </c>
      <c r="I184" s="220"/>
      <c r="J184" s="221">
        <f>ROUND(I184*H184,2)</f>
        <v>0</v>
      </c>
      <c r="K184" s="217" t="s">
        <v>19</v>
      </c>
      <c r="L184" s="47"/>
      <c r="M184" s="222" t="s">
        <v>19</v>
      </c>
      <c r="N184" s="223" t="s">
        <v>43</v>
      </c>
      <c r="O184" s="87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684</v>
      </c>
      <c r="AT184" s="226" t="s">
        <v>157</v>
      </c>
      <c r="AU184" s="226" t="s">
        <v>81</v>
      </c>
      <c r="AY184" s="20" t="s">
        <v>154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684</v>
      </c>
      <c r="BM184" s="226" t="s">
        <v>2379</v>
      </c>
    </row>
    <row r="185" s="2" customFormat="1" ht="16.5" customHeight="1">
      <c r="A185" s="41"/>
      <c r="B185" s="42"/>
      <c r="C185" s="215" t="s">
        <v>721</v>
      </c>
      <c r="D185" s="215" t="s">
        <v>157</v>
      </c>
      <c r="E185" s="216" t="s">
        <v>2380</v>
      </c>
      <c r="F185" s="217" t="s">
        <v>2381</v>
      </c>
      <c r="G185" s="218" t="s">
        <v>191</v>
      </c>
      <c r="H185" s="219">
        <v>2</v>
      </c>
      <c r="I185" s="220"/>
      <c r="J185" s="221">
        <f>ROUND(I185*H185,2)</f>
        <v>0</v>
      </c>
      <c r="K185" s="217" t="s">
        <v>19</v>
      </c>
      <c r="L185" s="47"/>
      <c r="M185" s="222" t="s">
        <v>19</v>
      </c>
      <c r="N185" s="223" t="s">
        <v>43</v>
      </c>
      <c r="O185" s="87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684</v>
      </c>
      <c r="AT185" s="226" t="s">
        <v>157</v>
      </c>
      <c r="AU185" s="226" t="s">
        <v>81</v>
      </c>
      <c r="AY185" s="20" t="s">
        <v>154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79</v>
      </c>
      <c r="BK185" s="227">
        <f>ROUND(I185*H185,2)</f>
        <v>0</v>
      </c>
      <c r="BL185" s="20" t="s">
        <v>684</v>
      </c>
      <c r="BM185" s="226" t="s">
        <v>2382</v>
      </c>
    </row>
    <row r="186" s="2" customFormat="1" ht="16.5" customHeight="1">
      <c r="A186" s="41"/>
      <c r="B186" s="42"/>
      <c r="C186" s="215" t="s">
        <v>728</v>
      </c>
      <c r="D186" s="215" t="s">
        <v>157</v>
      </c>
      <c r="E186" s="216" t="s">
        <v>2383</v>
      </c>
      <c r="F186" s="217" t="s">
        <v>2384</v>
      </c>
      <c r="G186" s="218" t="s">
        <v>191</v>
      </c>
      <c r="H186" s="219">
        <v>11</v>
      </c>
      <c r="I186" s="220"/>
      <c r="J186" s="221">
        <f>ROUND(I186*H186,2)</f>
        <v>0</v>
      </c>
      <c r="K186" s="217" t="s">
        <v>19</v>
      </c>
      <c r="L186" s="47"/>
      <c r="M186" s="222" t="s">
        <v>19</v>
      </c>
      <c r="N186" s="223" t="s">
        <v>43</v>
      </c>
      <c r="O186" s="87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684</v>
      </c>
      <c r="AT186" s="226" t="s">
        <v>157</v>
      </c>
      <c r="AU186" s="226" t="s">
        <v>81</v>
      </c>
      <c r="AY186" s="20" t="s">
        <v>154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79</v>
      </c>
      <c r="BK186" s="227">
        <f>ROUND(I186*H186,2)</f>
        <v>0</v>
      </c>
      <c r="BL186" s="20" t="s">
        <v>684</v>
      </c>
      <c r="BM186" s="226" t="s">
        <v>2385</v>
      </c>
    </row>
    <row r="187" s="2" customFormat="1" ht="16.5" customHeight="1">
      <c r="A187" s="41"/>
      <c r="B187" s="42"/>
      <c r="C187" s="215" t="s">
        <v>734</v>
      </c>
      <c r="D187" s="215" t="s">
        <v>157</v>
      </c>
      <c r="E187" s="216" t="s">
        <v>2386</v>
      </c>
      <c r="F187" s="217" t="s">
        <v>2387</v>
      </c>
      <c r="G187" s="218" t="s">
        <v>191</v>
      </c>
      <c r="H187" s="219">
        <v>1</v>
      </c>
      <c r="I187" s="220"/>
      <c r="J187" s="221">
        <f>ROUND(I187*H187,2)</f>
        <v>0</v>
      </c>
      <c r="K187" s="217" t="s">
        <v>19</v>
      </c>
      <c r="L187" s="47"/>
      <c r="M187" s="222" t="s">
        <v>19</v>
      </c>
      <c r="N187" s="223" t="s">
        <v>43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684</v>
      </c>
      <c r="AT187" s="226" t="s">
        <v>157</v>
      </c>
      <c r="AU187" s="226" t="s">
        <v>81</v>
      </c>
      <c r="AY187" s="20" t="s">
        <v>154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79</v>
      </c>
      <c r="BK187" s="227">
        <f>ROUND(I187*H187,2)</f>
        <v>0</v>
      </c>
      <c r="BL187" s="20" t="s">
        <v>684</v>
      </c>
      <c r="BM187" s="226" t="s">
        <v>2388</v>
      </c>
    </row>
    <row r="188" s="2" customFormat="1" ht="16.5" customHeight="1">
      <c r="A188" s="41"/>
      <c r="B188" s="42"/>
      <c r="C188" s="215" t="s">
        <v>743</v>
      </c>
      <c r="D188" s="215" t="s">
        <v>157</v>
      </c>
      <c r="E188" s="216" t="s">
        <v>2389</v>
      </c>
      <c r="F188" s="217" t="s">
        <v>2390</v>
      </c>
      <c r="G188" s="218" t="s">
        <v>191</v>
      </c>
      <c r="H188" s="219">
        <v>4</v>
      </c>
      <c r="I188" s="220"/>
      <c r="J188" s="221">
        <f>ROUND(I188*H188,2)</f>
        <v>0</v>
      </c>
      <c r="K188" s="217" t="s">
        <v>19</v>
      </c>
      <c r="L188" s="47"/>
      <c r="M188" s="222" t="s">
        <v>19</v>
      </c>
      <c r="N188" s="223" t="s">
        <v>43</v>
      </c>
      <c r="O188" s="87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684</v>
      </c>
      <c r="AT188" s="226" t="s">
        <v>157</v>
      </c>
      <c r="AU188" s="226" t="s">
        <v>81</v>
      </c>
      <c r="AY188" s="20" t="s">
        <v>154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79</v>
      </c>
      <c r="BK188" s="227">
        <f>ROUND(I188*H188,2)</f>
        <v>0</v>
      </c>
      <c r="BL188" s="20" t="s">
        <v>684</v>
      </c>
      <c r="BM188" s="226" t="s">
        <v>2391</v>
      </c>
    </row>
    <row r="189" s="2" customFormat="1" ht="16.5" customHeight="1">
      <c r="A189" s="41"/>
      <c r="B189" s="42"/>
      <c r="C189" s="215" t="s">
        <v>749</v>
      </c>
      <c r="D189" s="215" t="s">
        <v>157</v>
      </c>
      <c r="E189" s="216" t="s">
        <v>2392</v>
      </c>
      <c r="F189" s="217" t="s">
        <v>2393</v>
      </c>
      <c r="G189" s="218" t="s">
        <v>191</v>
      </c>
      <c r="H189" s="219">
        <v>1</v>
      </c>
      <c r="I189" s="220"/>
      <c r="J189" s="221">
        <f>ROUND(I189*H189,2)</f>
        <v>0</v>
      </c>
      <c r="K189" s="217" t="s">
        <v>19</v>
      </c>
      <c r="L189" s="47"/>
      <c r="M189" s="222" t="s">
        <v>19</v>
      </c>
      <c r="N189" s="223" t="s">
        <v>43</v>
      </c>
      <c r="O189" s="87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684</v>
      </c>
      <c r="AT189" s="226" t="s">
        <v>157</v>
      </c>
      <c r="AU189" s="226" t="s">
        <v>81</v>
      </c>
      <c r="AY189" s="20" t="s">
        <v>154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20" t="s">
        <v>79</v>
      </c>
      <c r="BK189" s="227">
        <f>ROUND(I189*H189,2)</f>
        <v>0</v>
      </c>
      <c r="BL189" s="20" t="s">
        <v>684</v>
      </c>
      <c r="BM189" s="226" t="s">
        <v>2394</v>
      </c>
    </row>
    <row r="190" s="2" customFormat="1" ht="16.5" customHeight="1">
      <c r="A190" s="41"/>
      <c r="B190" s="42"/>
      <c r="C190" s="215" t="s">
        <v>755</v>
      </c>
      <c r="D190" s="215" t="s">
        <v>157</v>
      </c>
      <c r="E190" s="216" t="s">
        <v>2395</v>
      </c>
      <c r="F190" s="217" t="s">
        <v>2396</v>
      </c>
      <c r="G190" s="218" t="s">
        <v>191</v>
      </c>
      <c r="H190" s="219">
        <v>41</v>
      </c>
      <c r="I190" s="220"/>
      <c r="J190" s="221">
        <f>ROUND(I190*H190,2)</f>
        <v>0</v>
      </c>
      <c r="K190" s="217" t="s">
        <v>19</v>
      </c>
      <c r="L190" s="47"/>
      <c r="M190" s="222" t="s">
        <v>19</v>
      </c>
      <c r="N190" s="223" t="s">
        <v>43</v>
      </c>
      <c r="O190" s="87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684</v>
      </c>
      <c r="AT190" s="226" t="s">
        <v>157</v>
      </c>
      <c r="AU190" s="226" t="s">
        <v>81</v>
      </c>
      <c r="AY190" s="20" t="s">
        <v>154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79</v>
      </c>
      <c r="BK190" s="227">
        <f>ROUND(I190*H190,2)</f>
        <v>0</v>
      </c>
      <c r="BL190" s="20" t="s">
        <v>684</v>
      </c>
      <c r="BM190" s="226" t="s">
        <v>2397</v>
      </c>
    </row>
    <row r="191" s="2" customFormat="1" ht="16.5" customHeight="1">
      <c r="A191" s="41"/>
      <c r="B191" s="42"/>
      <c r="C191" s="215" t="s">
        <v>760</v>
      </c>
      <c r="D191" s="215" t="s">
        <v>157</v>
      </c>
      <c r="E191" s="216" t="s">
        <v>2398</v>
      </c>
      <c r="F191" s="217" t="s">
        <v>2399</v>
      </c>
      <c r="G191" s="218" t="s">
        <v>191</v>
      </c>
      <c r="H191" s="219">
        <v>2</v>
      </c>
      <c r="I191" s="220"/>
      <c r="J191" s="221">
        <f>ROUND(I191*H191,2)</f>
        <v>0</v>
      </c>
      <c r="K191" s="217" t="s">
        <v>19</v>
      </c>
      <c r="L191" s="47"/>
      <c r="M191" s="222" t="s">
        <v>19</v>
      </c>
      <c r="N191" s="223" t="s">
        <v>43</v>
      </c>
      <c r="O191" s="87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684</v>
      </c>
      <c r="AT191" s="226" t="s">
        <v>157</v>
      </c>
      <c r="AU191" s="226" t="s">
        <v>81</v>
      </c>
      <c r="AY191" s="20" t="s">
        <v>154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0" t="s">
        <v>79</v>
      </c>
      <c r="BK191" s="227">
        <f>ROUND(I191*H191,2)</f>
        <v>0</v>
      </c>
      <c r="BL191" s="20" t="s">
        <v>684</v>
      </c>
      <c r="BM191" s="226" t="s">
        <v>2400</v>
      </c>
    </row>
    <row r="192" s="2" customFormat="1" ht="16.5" customHeight="1">
      <c r="A192" s="41"/>
      <c r="B192" s="42"/>
      <c r="C192" s="215" t="s">
        <v>765</v>
      </c>
      <c r="D192" s="215" t="s">
        <v>157</v>
      </c>
      <c r="E192" s="216" t="s">
        <v>2401</v>
      </c>
      <c r="F192" s="217" t="s">
        <v>2402</v>
      </c>
      <c r="G192" s="218" t="s">
        <v>191</v>
      </c>
      <c r="H192" s="219">
        <v>2</v>
      </c>
      <c r="I192" s="220"/>
      <c r="J192" s="221">
        <f>ROUND(I192*H192,2)</f>
        <v>0</v>
      </c>
      <c r="K192" s="217" t="s">
        <v>19</v>
      </c>
      <c r="L192" s="47"/>
      <c r="M192" s="222" t="s">
        <v>19</v>
      </c>
      <c r="N192" s="223" t="s">
        <v>43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684</v>
      </c>
      <c r="AT192" s="226" t="s">
        <v>157</v>
      </c>
      <c r="AU192" s="226" t="s">
        <v>81</v>
      </c>
      <c r="AY192" s="20" t="s">
        <v>154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684</v>
      </c>
      <c r="BM192" s="226" t="s">
        <v>2403</v>
      </c>
    </row>
    <row r="193" s="2" customFormat="1" ht="16.5" customHeight="1">
      <c r="A193" s="41"/>
      <c r="B193" s="42"/>
      <c r="C193" s="215" t="s">
        <v>784</v>
      </c>
      <c r="D193" s="215" t="s">
        <v>157</v>
      </c>
      <c r="E193" s="216" t="s">
        <v>2404</v>
      </c>
      <c r="F193" s="217" t="s">
        <v>2405</v>
      </c>
      <c r="G193" s="218" t="s">
        <v>191</v>
      </c>
      <c r="H193" s="219">
        <v>2</v>
      </c>
      <c r="I193" s="220"/>
      <c r="J193" s="221">
        <f>ROUND(I193*H193,2)</f>
        <v>0</v>
      </c>
      <c r="K193" s="217" t="s">
        <v>19</v>
      </c>
      <c r="L193" s="47"/>
      <c r="M193" s="222" t="s">
        <v>19</v>
      </c>
      <c r="N193" s="223" t="s">
        <v>43</v>
      </c>
      <c r="O193" s="87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684</v>
      </c>
      <c r="AT193" s="226" t="s">
        <v>157</v>
      </c>
      <c r="AU193" s="226" t="s">
        <v>81</v>
      </c>
      <c r="AY193" s="20" t="s">
        <v>154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0" t="s">
        <v>79</v>
      </c>
      <c r="BK193" s="227">
        <f>ROUND(I193*H193,2)</f>
        <v>0</v>
      </c>
      <c r="BL193" s="20" t="s">
        <v>684</v>
      </c>
      <c r="BM193" s="226" t="s">
        <v>2406</v>
      </c>
    </row>
    <row r="194" s="2" customFormat="1" ht="16.5" customHeight="1">
      <c r="A194" s="41"/>
      <c r="B194" s="42"/>
      <c r="C194" s="215" t="s">
        <v>790</v>
      </c>
      <c r="D194" s="215" t="s">
        <v>157</v>
      </c>
      <c r="E194" s="216" t="s">
        <v>2407</v>
      </c>
      <c r="F194" s="217" t="s">
        <v>2408</v>
      </c>
      <c r="G194" s="218" t="s">
        <v>191</v>
      </c>
      <c r="H194" s="219">
        <v>132</v>
      </c>
      <c r="I194" s="220"/>
      <c r="J194" s="221">
        <f>ROUND(I194*H194,2)</f>
        <v>0</v>
      </c>
      <c r="K194" s="217" t="s">
        <v>19</v>
      </c>
      <c r="L194" s="47"/>
      <c r="M194" s="222" t="s">
        <v>19</v>
      </c>
      <c r="N194" s="223" t="s">
        <v>43</v>
      </c>
      <c r="O194" s="87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684</v>
      </c>
      <c r="AT194" s="226" t="s">
        <v>157</v>
      </c>
      <c r="AU194" s="226" t="s">
        <v>81</v>
      </c>
      <c r="AY194" s="20" t="s">
        <v>154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684</v>
      </c>
      <c r="BM194" s="226" t="s">
        <v>2409</v>
      </c>
    </row>
    <row r="195" s="2" customFormat="1" ht="16.5" customHeight="1">
      <c r="A195" s="41"/>
      <c r="B195" s="42"/>
      <c r="C195" s="215" t="s">
        <v>799</v>
      </c>
      <c r="D195" s="215" t="s">
        <v>157</v>
      </c>
      <c r="E195" s="216" t="s">
        <v>2410</v>
      </c>
      <c r="F195" s="217" t="s">
        <v>2411</v>
      </c>
      <c r="G195" s="218" t="s">
        <v>239</v>
      </c>
      <c r="H195" s="219">
        <v>35</v>
      </c>
      <c r="I195" s="220"/>
      <c r="J195" s="221">
        <f>ROUND(I195*H195,2)</f>
        <v>0</v>
      </c>
      <c r="K195" s="217" t="s">
        <v>19</v>
      </c>
      <c r="L195" s="47"/>
      <c r="M195" s="222" t="s">
        <v>19</v>
      </c>
      <c r="N195" s="223" t="s">
        <v>43</v>
      </c>
      <c r="O195" s="87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684</v>
      </c>
      <c r="AT195" s="226" t="s">
        <v>157</v>
      </c>
      <c r="AU195" s="226" t="s">
        <v>81</v>
      </c>
      <c r="AY195" s="20" t="s">
        <v>154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79</v>
      </c>
      <c r="BK195" s="227">
        <f>ROUND(I195*H195,2)</f>
        <v>0</v>
      </c>
      <c r="BL195" s="20" t="s">
        <v>684</v>
      </c>
      <c r="BM195" s="226" t="s">
        <v>2412</v>
      </c>
    </row>
    <row r="196" s="2" customFormat="1" ht="16.5" customHeight="1">
      <c r="A196" s="41"/>
      <c r="B196" s="42"/>
      <c r="C196" s="215" t="s">
        <v>807</v>
      </c>
      <c r="D196" s="215" t="s">
        <v>157</v>
      </c>
      <c r="E196" s="216" t="s">
        <v>2413</v>
      </c>
      <c r="F196" s="217" t="s">
        <v>2414</v>
      </c>
      <c r="G196" s="218" t="s">
        <v>239</v>
      </c>
      <c r="H196" s="219">
        <v>10</v>
      </c>
      <c r="I196" s="220"/>
      <c r="J196" s="221">
        <f>ROUND(I196*H196,2)</f>
        <v>0</v>
      </c>
      <c r="K196" s="217" t="s">
        <v>19</v>
      </c>
      <c r="L196" s="47"/>
      <c r="M196" s="222" t="s">
        <v>19</v>
      </c>
      <c r="N196" s="223" t="s">
        <v>43</v>
      </c>
      <c r="O196" s="87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684</v>
      </c>
      <c r="AT196" s="226" t="s">
        <v>157</v>
      </c>
      <c r="AU196" s="226" t="s">
        <v>81</v>
      </c>
      <c r="AY196" s="20" t="s">
        <v>154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20" t="s">
        <v>79</v>
      </c>
      <c r="BK196" s="227">
        <f>ROUND(I196*H196,2)</f>
        <v>0</v>
      </c>
      <c r="BL196" s="20" t="s">
        <v>684</v>
      </c>
      <c r="BM196" s="226" t="s">
        <v>2415</v>
      </c>
    </row>
    <row r="197" s="2" customFormat="1" ht="16.5" customHeight="1">
      <c r="A197" s="41"/>
      <c r="B197" s="42"/>
      <c r="C197" s="215" t="s">
        <v>813</v>
      </c>
      <c r="D197" s="215" t="s">
        <v>157</v>
      </c>
      <c r="E197" s="216" t="s">
        <v>2416</v>
      </c>
      <c r="F197" s="217" t="s">
        <v>2417</v>
      </c>
      <c r="G197" s="218" t="s">
        <v>2418</v>
      </c>
      <c r="H197" s="219">
        <v>1</v>
      </c>
      <c r="I197" s="220"/>
      <c r="J197" s="221">
        <f>ROUND(I197*H197,2)</f>
        <v>0</v>
      </c>
      <c r="K197" s="217" t="s">
        <v>19</v>
      </c>
      <c r="L197" s="47"/>
      <c r="M197" s="222" t="s">
        <v>19</v>
      </c>
      <c r="N197" s="223" t="s">
        <v>43</v>
      </c>
      <c r="O197" s="87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684</v>
      </c>
      <c r="AT197" s="226" t="s">
        <v>157</v>
      </c>
      <c r="AU197" s="226" t="s">
        <v>81</v>
      </c>
      <c r="AY197" s="20" t="s">
        <v>154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79</v>
      </c>
      <c r="BK197" s="227">
        <f>ROUND(I197*H197,2)</f>
        <v>0</v>
      </c>
      <c r="BL197" s="20" t="s">
        <v>684</v>
      </c>
      <c r="BM197" s="226" t="s">
        <v>2419</v>
      </c>
    </row>
    <row r="198" s="2" customFormat="1" ht="16.5" customHeight="1">
      <c r="A198" s="41"/>
      <c r="B198" s="42"/>
      <c r="C198" s="215" t="s">
        <v>820</v>
      </c>
      <c r="D198" s="215" t="s">
        <v>157</v>
      </c>
      <c r="E198" s="216" t="s">
        <v>2420</v>
      </c>
      <c r="F198" s="217" t="s">
        <v>2421</v>
      </c>
      <c r="G198" s="218" t="s">
        <v>2418</v>
      </c>
      <c r="H198" s="219">
        <v>1</v>
      </c>
      <c r="I198" s="220"/>
      <c r="J198" s="221">
        <f>ROUND(I198*H198,2)</f>
        <v>0</v>
      </c>
      <c r="K198" s="217" t="s">
        <v>19</v>
      </c>
      <c r="L198" s="47"/>
      <c r="M198" s="222" t="s">
        <v>19</v>
      </c>
      <c r="N198" s="223" t="s">
        <v>43</v>
      </c>
      <c r="O198" s="87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6" t="s">
        <v>684</v>
      </c>
      <c r="AT198" s="226" t="s">
        <v>157</v>
      </c>
      <c r="AU198" s="226" t="s">
        <v>81</v>
      </c>
      <c r="AY198" s="20" t="s">
        <v>154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20" t="s">
        <v>79</v>
      </c>
      <c r="BK198" s="227">
        <f>ROUND(I198*H198,2)</f>
        <v>0</v>
      </c>
      <c r="BL198" s="20" t="s">
        <v>684</v>
      </c>
      <c r="BM198" s="226" t="s">
        <v>2422</v>
      </c>
    </row>
    <row r="199" s="2" customFormat="1" ht="16.5" customHeight="1">
      <c r="A199" s="41"/>
      <c r="B199" s="42"/>
      <c r="C199" s="215" t="s">
        <v>828</v>
      </c>
      <c r="D199" s="215" t="s">
        <v>157</v>
      </c>
      <c r="E199" s="216" t="s">
        <v>2423</v>
      </c>
      <c r="F199" s="217" t="s">
        <v>2424</v>
      </c>
      <c r="G199" s="218" t="s">
        <v>2425</v>
      </c>
      <c r="H199" s="219">
        <v>16</v>
      </c>
      <c r="I199" s="220"/>
      <c r="J199" s="221">
        <f>ROUND(I199*H199,2)</f>
        <v>0</v>
      </c>
      <c r="K199" s="217" t="s">
        <v>19</v>
      </c>
      <c r="L199" s="47"/>
      <c r="M199" s="222" t="s">
        <v>19</v>
      </c>
      <c r="N199" s="223" t="s">
        <v>43</v>
      </c>
      <c r="O199" s="87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684</v>
      </c>
      <c r="AT199" s="226" t="s">
        <v>157</v>
      </c>
      <c r="AU199" s="226" t="s">
        <v>81</v>
      </c>
      <c r="AY199" s="20" t="s">
        <v>154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684</v>
      </c>
      <c r="BM199" s="226" t="s">
        <v>2426</v>
      </c>
    </row>
    <row r="200" s="2" customFormat="1" ht="16.5" customHeight="1">
      <c r="A200" s="41"/>
      <c r="B200" s="42"/>
      <c r="C200" s="215" t="s">
        <v>834</v>
      </c>
      <c r="D200" s="215" t="s">
        <v>157</v>
      </c>
      <c r="E200" s="216" t="s">
        <v>2427</v>
      </c>
      <c r="F200" s="217" t="s">
        <v>2428</v>
      </c>
      <c r="G200" s="218" t="s">
        <v>955</v>
      </c>
      <c r="H200" s="219">
        <v>1</v>
      </c>
      <c r="I200" s="220"/>
      <c r="J200" s="221">
        <f>ROUND(I200*H200,2)</f>
        <v>0</v>
      </c>
      <c r="K200" s="217" t="s">
        <v>19</v>
      </c>
      <c r="L200" s="47"/>
      <c r="M200" s="222" t="s">
        <v>19</v>
      </c>
      <c r="N200" s="223" t="s">
        <v>43</v>
      </c>
      <c r="O200" s="87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6" t="s">
        <v>684</v>
      </c>
      <c r="AT200" s="226" t="s">
        <v>157</v>
      </c>
      <c r="AU200" s="226" t="s">
        <v>81</v>
      </c>
      <c r="AY200" s="20" t="s">
        <v>154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20" t="s">
        <v>79</v>
      </c>
      <c r="BK200" s="227">
        <f>ROUND(I200*H200,2)</f>
        <v>0</v>
      </c>
      <c r="BL200" s="20" t="s">
        <v>684</v>
      </c>
      <c r="BM200" s="226" t="s">
        <v>2429</v>
      </c>
    </row>
    <row r="201" s="2" customFormat="1" ht="16.5" customHeight="1">
      <c r="A201" s="41"/>
      <c r="B201" s="42"/>
      <c r="C201" s="215" t="s">
        <v>841</v>
      </c>
      <c r="D201" s="215" t="s">
        <v>157</v>
      </c>
      <c r="E201" s="216" t="s">
        <v>2430</v>
      </c>
      <c r="F201" s="217" t="s">
        <v>2431</v>
      </c>
      <c r="G201" s="218" t="s">
        <v>955</v>
      </c>
      <c r="H201" s="219">
        <v>1</v>
      </c>
      <c r="I201" s="220"/>
      <c r="J201" s="221">
        <f>ROUND(I201*H201,2)</f>
        <v>0</v>
      </c>
      <c r="K201" s="217" t="s">
        <v>19</v>
      </c>
      <c r="L201" s="47"/>
      <c r="M201" s="222" t="s">
        <v>19</v>
      </c>
      <c r="N201" s="223" t="s">
        <v>43</v>
      </c>
      <c r="O201" s="87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684</v>
      </c>
      <c r="AT201" s="226" t="s">
        <v>157</v>
      </c>
      <c r="AU201" s="226" t="s">
        <v>81</v>
      </c>
      <c r="AY201" s="20" t="s">
        <v>154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79</v>
      </c>
      <c r="BK201" s="227">
        <f>ROUND(I201*H201,2)</f>
        <v>0</v>
      </c>
      <c r="BL201" s="20" t="s">
        <v>684</v>
      </c>
      <c r="BM201" s="226" t="s">
        <v>2432</v>
      </c>
    </row>
    <row r="202" s="2" customFormat="1" ht="16.5" customHeight="1">
      <c r="A202" s="41"/>
      <c r="B202" s="42"/>
      <c r="C202" s="215" t="s">
        <v>850</v>
      </c>
      <c r="D202" s="215" t="s">
        <v>157</v>
      </c>
      <c r="E202" s="216" t="s">
        <v>2433</v>
      </c>
      <c r="F202" s="217" t="s">
        <v>2434</v>
      </c>
      <c r="G202" s="218" t="s">
        <v>571</v>
      </c>
      <c r="H202" s="219">
        <v>5</v>
      </c>
      <c r="I202" s="220"/>
      <c r="J202" s="221">
        <f>ROUND(I202*H202,2)</f>
        <v>0</v>
      </c>
      <c r="K202" s="217" t="s">
        <v>19</v>
      </c>
      <c r="L202" s="47"/>
      <c r="M202" s="222" t="s">
        <v>19</v>
      </c>
      <c r="N202" s="223" t="s">
        <v>43</v>
      </c>
      <c r="O202" s="87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684</v>
      </c>
      <c r="AT202" s="226" t="s">
        <v>157</v>
      </c>
      <c r="AU202" s="226" t="s">
        <v>81</v>
      </c>
      <c r="AY202" s="20" t="s">
        <v>154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0" t="s">
        <v>79</v>
      </c>
      <c r="BK202" s="227">
        <f>ROUND(I202*H202,2)</f>
        <v>0</v>
      </c>
      <c r="BL202" s="20" t="s">
        <v>684</v>
      </c>
      <c r="BM202" s="226" t="s">
        <v>2435</v>
      </c>
    </row>
    <row r="203" s="2" customFormat="1" ht="24.15" customHeight="1">
      <c r="A203" s="41"/>
      <c r="B203" s="42"/>
      <c r="C203" s="215" t="s">
        <v>855</v>
      </c>
      <c r="D203" s="215" t="s">
        <v>157</v>
      </c>
      <c r="E203" s="216" t="s">
        <v>2436</v>
      </c>
      <c r="F203" s="217" t="s">
        <v>2437</v>
      </c>
      <c r="G203" s="218" t="s">
        <v>571</v>
      </c>
      <c r="H203" s="219">
        <v>15</v>
      </c>
      <c r="I203" s="220"/>
      <c r="J203" s="221">
        <f>ROUND(I203*H203,2)</f>
        <v>0</v>
      </c>
      <c r="K203" s="217" t="s">
        <v>19</v>
      </c>
      <c r="L203" s="47"/>
      <c r="M203" s="222" t="s">
        <v>19</v>
      </c>
      <c r="N203" s="223" t="s">
        <v>43</v>
      </c>
      <c r="O203" s="87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684</v>
      </c>
      <c r="AT203" s="226" t="s">
        <v>157</v>
      </c>
      <c r="AU203" s="226" t="s">
        <v>81</v>
      </c>
      <c r="AY203" s="20" t="s">
        <v>154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20" t="s">
        <v>79</v>
      </c>
      <c r="BK203" s="227">
        <f>ROUND(I203*H203,2)</f>
        <v>0</v>
      </c>
      <c r="BL203" s="20" t="s">
        <v>684</v>
      </c>
      <c r="BM203" s="226" t="s">
        <v>2438</v>
      </c>
    </row>
    <row r="204" s="2" customFormat="1" ht="16.5" customHeight="1">
      <c r="A204" s="41"/>
      <c r="B204" s="42"/>
      <c r="C204" s="215" t="s">
        <v>860</v>
      </c>
      <c r="D204" s="215" t="s">
        <v>157</v>
      </c>
      <c r="E204" s="216" t="s">
        <v>2439</v>
      </c>
      <c r="F204" s="217" t="s">
        <v>2440</v>
      </c>
      <c r="G204" s="218" t="s">
        <v>571</v>
      </c>
      <c r="H204" s="219">
        <v>39</v>
      </c>
      <c r="I204" s="220"/>
      <c r="J204" s="221">
        <f>ROUND(I204*H204,2)</f>
        <v>0</v>
      </c>
      <c r="K204" s="217" t="s">
        <v>19</v>
      </c>
      <c r="L204" s="47"/>
      <c r="M204" s="222" t="s">
        <v>19</v>
      </c>
      <c r="N204" s="223" t="s">
        <v>43</v>
      </c>
      <c r="O204" s="87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684</v>
      </c>
      <c r="AT204" s="226" t="s">
        <v>157</v>
      </c>
      <c r="AU204" s="226" t="s">
        <v>81</v>
      </c>
      <c r="AY204" s="20" t="s">
        <v>154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79</v>
      </c>
      <c r="BK204" s="227">
        <f>ROUND(I204*H204,2)</f>
        <v>0</v>
      </c>
      <c r="BL204" s="20" t="s">
        <v>684</v>
      </c>
      <c r="BM204" s="226" t="s">
        <v>2441</v>
      </c>
    </row>
    <row r="205" s="2" customFormat="1" ht="16.5" customHeight="1">
      <c r="A205" s="41"/>
      <c r="B205" s="42"/>
      <c r="C205" s="215" t="s">
        <v>864</v>
      </c>
      <c r="D205" s="215" t="s">
        <v>157</v>
      </c>
      <c r="E205" s="216" t="s">
        <v>2442</v>
      </c>
      <c r="F205" s="217" t="s">
        <v>2443</v>
      </c>
      <c r="G205" s="218" t="s">
        <v>571</v>
      </c>
      <c r="H205" s="219">
        <v>7</v>
      </c>
      <c r="I205" s="220"/>
      <c r="J205" s="221">
        <f>ROUND(I205*H205,2)</f>
        <v>0</v>
      </c>
      <c r="K205" s="217" t="s">
        <v>19</v>
      </c>
      <c r="L205" s="47"/>
      <c r="M205" s="222" t="s">
        <v>19</v>
      </c>
      <c r="N205" s="223" t="s">
        <v>43</v>
      </c>
      <c r="O205" s="87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6" t="s">
        <v>684</v>
      </c>
      <c r="AT205" s="226" t="s">
        <v>157</v>
      </c>
      <c r="AU205" s="226" t="s">
        <v>81</v>
      </c>
      <c r="AY205" s="20" t="s">
        <v>154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20" t="s">
        <v>79</v>
      </c>
      <c r="BK205" s="227">
        <f>ROUND(I205*H205,2)</f>
        <v>0</v>
      </c>
      <c r="BL205" s="20" t="s">
        <v>684</v>
      </c>
      <c r="BM205" s="226" t="s">
        <v>2444</v>
      </c>
    </row>
    <row r="206" s="2" customFormat="1" ht="16.5" customHeight="1">
      <c r="A206" s="41"/>
      <c r="B206" s="42"/>
      <c r="C206" s="215" t="s">
        <v>869</v>
      </c>
      <c r="D206" s="215" t="s">
        <v>157</v>
      </c>
      <c r="E206" s="216" t="s">
        <v>2445</v>
      </c>
      <c r="F206" s="217" t="s">
        <v>2446</v>
      </c>
      <c r="G206" s="218" t="s">
        <v>571</v>
      </c>
      <c r="H206" s="219">
        <v>8</v>
      </c>
      <c r="I206" s="220"/>
      <c r="J206" s="221">
        <f>ROUND(I206*H206,2)</f>
        <v>0</v>
      </c>
      <c r="K206" s="217" t="s">
        <v>19</v>
      </c>
      <c r="L206" s="47"/>
      <c r="M206" s="222" t="s">
        <v>19</v>
      </c>
      <c r="N206" s="223" t="s">
        <v>43</v>
      </c>
      <c r="O206" s="87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684</v>
      </c>
      <c r="AT206" s="226" t="s">
        <v>157</v>
      </c>
      <c r="AU206" s="226" t="s">
        <v>81</v>
      </c>
      <c r="AY206" s="20" t="s">
        <v>154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79</v>
      </c>
      <c r="BK206" s="227">
        <f>ROUND(I206*H206,2)</f>
        <v>0</v>
      </c>
      <c r="BL206" s="20" t="s">
        <v>684</v>
      </c>
      <c r="BM206" s="226" t="s">
        <v>2447</v>
      </c>
    </row>
    <row r="207" s="2" customFormat="1" ht="16.5" customHeight="1">
      <c r="A207" s="41"/>
      <c r="B207" s="42"/>
      <c r="C207" s="215" t="s">
        <v>873</v>
      </c>
      <c r="D207" s="215" t="s">
        <v>157</v>
      </c>
      <c r="E207" s="216" t="s">
        <v>2448</v>
      </c>
      <c r="F207" s="217" t="s">
        <v>2449</v>
      </c>
      <c r="G207" s="218" t="s">
        <v>571</v>
      </c>
      <c r="H207" s="219">
        <v>5</v>
      </c>
      <c r="I207" s="220"/>
      <c r="J207" s="221">
        <f>ROUND(I207*H207,2)</f>
        <v>0</v>
      </c>
      <c r="K207" s="217" t="s">
        <v>19</v>
      </c>
      <c r="L207" s="47"/>
      <c r="M207" s="222" t="s">
        <v>19</v>
      </c>
      <c r="N207" s="223" t="s">
        <v>43</v>
      </c>
      <c r="O207" s="87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684</v>
      </c>
      <c r="AT207" s="226" t="s">
        <v>157</v>
      </c>
      <c r="AU207" s="226" t="s">
        <v>81</v>
      </c>
      <c r="AY207" s="20" t="s">
        <v>154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684</v>
      </c>
      <c r="BM207" s="226" t="s">
        <v>2450</v>
      </c>
    </row>
    <row r="208" s="2" customFormat="1" ht="16.5" customHeight="1">
      <c r="A208" s="41"/>
      <c r="B208" s="42"/>
      <c r="C208" s="215" t="s">
        <v>877</v>
      </c>
      <c r="D208" s="215" t="s">
        <v>157</v>
      </c>
      <c r="E208" s="216" t="s">
        <v>2451</v>
      </c>
      <c r="F208" s="217" t="s">
        <v>2452</v>
      </c>
      <c r="G208" s="218" t="s">
        <v>571</v>
      </c>
      <c r="H208" s="219">
        <v>1</v>
      </c>
      <c r="I208" s="220"/>
      <c r="J208" s="221">
        <f>ROUND(I208*H208,2)</f>
        <v>0</v>
      </c>
      <c r="K208" s="217" t="s">
        <v>19</v>
      </c>
      <c r="L208" s="47"/>
      <c r="M208" s="222" t="s">
        <v>19</v>
      </c>
      <c r="N208" s="223" t="s">
        <v>43</v>
      </c>
      <c r="O208" s="87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6" t="s">
        <v>684</v>
      </c>
      <c r="AT208" s="226" t="s">
        <v>157</v>
      </c>
      <c r="AU208" s="226" t="s">
        <v>81</v>
      </c>
      <c r="AY208" s="20" t="s">
        <v>154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20" t="s">
        <v>79</v>
      </c>
      <c r="BK208" s="227">
        <f>ROUND(I208*H208,2)</f>
        <v>0</v>
      </c>
      <c r="BL208" s="20" t="s">
        <v>684</v>
      </c>
      <c r="BM208" s="226" t="s">
        <v>2453</v>
      </c>
    </row>
    <row r="209" s="2" customFormat="1" ht="24.15" customHeight="1">
      <c r="A209" s="41"/>
      <c r="B209" s="42"/>
      <c r="C209" s="215" t="s">
        <v>881</v>
      </c>
      <c r="D209" s="215" t="s">
        <v>157</v>
      </c>
      <c r="E209" s="216" t="s">
        <v>2454</v>
      </c>
      <c r="F209" s="217" t="s">
        <v>2455</v>
      </c>
      <c r="G209" s="218" t="s">
        <v>571</v>
      </c>
      <c r="H209" s="219">
        <v>1</v>
      </c>
      <c r="I209" s="220"/>
      <c r="J209" s="221">
        <f>ROUND(I209*H209,2)</f>
        <v>0</v>
      </c>
      <c r="K209" s="217" t="s">
        <v>19</v>
      </c>
      <c r="L209" s="47"/>
      <c r="M209" s="222" t="s">
        <v>19</v>
      </c>
      <c r="N209" s="223" t="s">
        <v>43</v>
      </c>
      <c r="O209" s="87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684</v>
      </c>
      <c r="AT209" s="226" t="s">
        <v>157</v>
      </c>
      <c r="AU209" s="226" t="s">
        <v>81</v>
      </c>
      <c r="AY209" s="20" t="s">
        <v>154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0" t="s">
        <v>79</v>
      </c>
      <c r="BK209" s="227">
        <f>ROUND(I209*H209,2)</f>
        <v>0</v>
      </c>
      <c r="BL209" s="20" t="s">
        <v>684</v>
      </c>
      <c r="BM209" s="226" t="s">
        <v>2456</v>
      </c>
    </row>
    <row r="210" s="13" customFormat="1">
      <c r="A210" s="13"/>
      <c r="B210" s="233"/>
      <c r="C210" s="234"/>
      <c r="D210" s="235" t="s">
        <v>166</v>
      </c>
      <c r="E210" s="236" t="s">
        <v>19</v>
      </c>
      <c r="F210" s="237" t="s">
        <v>2457</v>
      </c>
      <c r="G210" s="234"/>
      <c r="H210" s="236" t="s">
        <v>19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166</v>
      </c>
      <c r="AU210" s="243" t="s">
        <v>81</v>
      </c>
      <c r="AV210" s="13" t="s">
        <v>79</v>
      </c>
      <c r="AW210" s="13" t="s">
        <v>33</v>
      </c>
      <c r="AX210" s="13" t="s">
        <v>72</v>
      </c>
      <c r="AY210" s="243" t="s">
        <v>154</v>
      </c>
    </row>
    <row r="211" s="14" customFormat="1">
      <c r="A211" s="14"/>
      <c r="B211" s="244"/>
      <c r="C211" s="245"/>
      <c r="D211" s="235" t="s">
        <v>166</v>
      </c>
      <c r="E211" s="246" t="s">
        <v>19</v>
      </c>
      <c r="F211" s="247" t="s">
        <v>79</v>
      </c>
      <c r="G211" s="245"/>
      <c r="H211" s="248">
        <v>1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166</v>
      </c>
      <c r="AU211" s="254" t="s">
        <v>81</v>
      </c>
      <c r="AV211" s="14" t="s">
        <v>81</v>
      </c>
      <c r="AW211" s="14" t="s">
        <v>33</v>
      </c>
      <c r="AX211" s="14" t="s">
        <v>79</v>
      </c>
      <c r="AY211" s="254" t="s">
        <v>154</v>
      </c>
    </row>
    <row r="212" s="2" customFormat="1" ht="24.15" customHeight="1">
      <c r="A212" s="41"/>
      <c r="B212" s="42"/>
      <c r="C212" s="215" t="s">
        <v>885</v>
      </c>
      <c r="D212" s="215" t="s">
        <v>157</v>
      </c>
      <c r="E212" s="216" t="s">
        <v>2458</v>
      </c>
      <c r="F212" s="217" t="s">
        <v>2459</v>
      </c>
      <c r="G212" s="218" t="s">
        <v>571</v>
      </c>
      <c r="H212" s="219">
        <v>1</v>
      </c>
      <c r="I212" s="220"/>
      <c r="J212" s="221">
        <f>ROUND(I212*H212,2)</f>
        <v>0</v>
      </c>
      <c r="K212" s="217" t="s">
        <v>19</v>
      </c>
      <c r="L212" s="47"/>
      <c r="M212" s="222" t="s">
        <v>19</v>
      </c>
      <c r="N212" s="223" t="s">
        <v>43</v>
      </c>
      <c r="O212" s="87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684</v>
      </c>
      <c r="AT212" s="226" t="s">
        <v>157</v>
      </c>
      <c r="AU212" s="226" t="s">
        <v>81</v>
      </c>
      <c r="AY212" s="20" t="s">
        <v>154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79</v>
      </c>
      <c r="BK212" s="227">
        <f>ROUND(I212*H212,2)</f>
        <v>0</v>
      </c>
      <c r="BL212" s="20" t="s">
        <v>684</v>
      </c>
      <c r="BM212" s="226" t="s">
        <v>2460</v>
      </c>
    </row>
    <row r="213" s="12" customFormat="1" ht="22.8" customHeight="1">
      <c r="A213" s="12"/>
      <c r="B213" s="199"/>
      <c r="C213" s="200"/>
      <c r="D213" s="201" t="s">
        <v>71</v>
      </c>
      <c r="E213" s="213" t="s">
        <v>2461</v>
      </c>
      <c r="F213" s="213" t="s">
        <v>2462</v>
      </c>
      <c r="G213" s="200"/>
      <c r="H213" s="200"/>
      <c r="I213" s="203"/>
      <c r="J213" s="214">
        <f>BK213</f>
        <v>0</v>
      </c>
      <c r="K213" s="200"/>
      <c r="L213" s="205"/>
      <c r="M213" s="206"/>
      <c r="N213" s="207"/>
      <c r="O213" s="207"/>
      <c r="P213" s="208">
        <f>SUM(P214:P260)</f>
        <v>0</v>
      </c>
      <c r="Q213" s="207"/>
      <c r="R213" s="208">
        <f>SUM(R214:R260)</f>
        <v>0</v>
      </c>
      <c r="S213" s="207"/>
      <c r="T213" s="209">
        <f>SUM(T214:T260)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0" t="s">
        <v>79</v>
      </c>
      <c r="AT213" s="211" t="s">
        <v>71</v>
      </c>
      <c r="AU213" s="211" t="s">
        <v>79</v>
      </c>
      <c r="AY213" s="210" t="s">
        <v>154</v>
      </c>
      <c r="BK213" s="212">
        <f>SUM(BK214:BK260)</f>
        <v>0</v>
      </c>
    </row>
    <row r="214" s="2" customFormat="1" ht="16.5" customHeight="1">
      <c r="A214" s="41"/>
      <c r="B214" s="42"/>
      <c r="C214" s="215" t="s">
        <v>889</v>
      </c>
      <c r="D214" s="215" t="s">
        <v>157</v>
      </c>
      <c r="E214" s="216" t="s">
        <v>2463</v>
      </c>
      <c r="F214" s="217" t="s">
        <v>2464</v>
      </c>
      <c r="G214" s="218" t="s">
        <v>191</v>
      </c>
      <c r="H214" s="219">
        <v>1</v>
      </c>
      <c r="I214" s="220"/>
      <c r="J214" s="221">
        <f>ROUND(I214*H214,2)</f>
        <v>0</v>
      </c>
      <c r="K214" s="217" t="s">
        <v>19</v>
      </c>
      <c r="L214" s="47"/>
      <c r="M214" s="222" t="s">
        <v>19</v>
      </c>
      <c r="N214" s="223" t="s">
        <v>43</v>
      </c>
      <c r="O214" s="87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684</v>
      </c>
      <c r="AT214" s="226" t="s">
        <v>157</v>
      </c>
      <c r="AU214" s="226" t="s">
        <v>81</v>
      </c>
      <c r="AY214" s="20" t="s">
        <v>154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79</v>
      </c>
      <c r="BK214" s="227">
        <f>ROUND(I214*H214,2)</f>
        <v>0</v>
      </c>
      <c r="BL214" s="20" t="s">
        <v>684</v>
      </c>
      <c r="BM214" s="226" t="s">
        <v>2465</v>
      </c>
    </row>
    <row r="215" s="13" customFormat="1">
      <c r="A215" s="13"/>
      <c r="B215" s="233"/>
      <c r="C215" s="234"/>
      <c r="D215" s="235" t="s">
        <v>166</v>
      </c>
      <c r="E215" s="236" t="s">
        <v>19</v>
      </c>
      <c r="F215" s="237" t="s">
        <v>2466</v>
      </c>
      <c r="G215" s="234"/>
      <c r="H215" s="236" t="s">
        <v>19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166</v>
      </c>
      <c r="AU215" s="243" t="s">
        <v>81</v>
      </c>
      <c r="AV215" s="13" t="s">
        <v>79</v>
      </c>
      <c r="AW215" s="13" t="s">
        <v>33</v>
      </c>
      <c r="AX215" s="13" t="s">
        <v>72</v>
      </c>
      <c r="AY215" s="243" t="s">
        <v>154</v>
      </c>
    </row>
    <row r="216" s="14" customFormat="1">
      <c r="A216" s="14"/>
      <c r="B216" s="244"/>
      <c r="C216" s="245"/>
      <c r="D216" s="235" t="s">
        <v>166</v>
      </c>
      <c r="E216" s="246" t="s">
        <v>19</v>
      </c>
      <c r="F216" s="247" t="s">
        <v>79</v>
      </c>
      <c r="G216" s="245"/>
      <c r="H216" s="248">
        <v>1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166</v>
      </c>
      <c r="AU216" s="254" t="s">
        <v>81</v>
      </c>
      <c r="AV216" s="14" t="s">
        <v>81</v>
      </c>
      <c r="AW216" s="14" t="s">
        <v>33</v>
      </c>
      <c r="AX216" s="14" t="s">
        <v>79</v>
      </c>
      <c r="AY216" s="254" t="s">
        <v>154</v>
      </c>
    </row>
    <row r="217" s="2" customFormat="1" ht="24.15" customHeight="1">
      <c r="A217" s="41"/>
      <c r="B217" s="42"/>
      <c r="C217" s="215" t="s">
        <v>893</v>
      </c>
      <c r="D217" s="215" t="s">
        <v>157</v>
      </c>
      <c r="E217" s="216" t="s">
        <v>2467</v>
      </c>
      <c r="F217" s="217" t="s">
        <v>2468</v>
      </c>
      <c r="G217" s="218" t="s">
        <v>239</v>
      </c>
      <c r="H217" s="219">
        <v>300</v>
      </c>
      <c r="I217" s="220"/>
      <c r="J217" s="221">
        <f>ROUND(I217*H217,2)</f>
        <v>0</v>
      </c>
      <c r="K217" s="217" t="s">
        <v>19</v>
      </c>
      <c r="L217" s="47"/>
      <c r="M217" s="222" t="s">
        <v>19</v>
      </c>
      <c r="N217" s="223" t="s">
        <v>43</v>
      </c>
      <c r="O217" s="87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684</v>
      </c>
      <c r="AT217" s="226" t="s">
        <v>157</v>
      </c>
      <c r="AU217" s="226" t="s">
        <v>81</v>
      </c>
      <c r="AY217" s="20" t="s">
        <v>154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0" t="s">
        <v>79</v>
      </c>
      <c r="BK217" s="227">
        <f>ROUND(I217*H217,2)</f>
        <v>0</v>
      </c>
      <c r="BL217" s="20" t="s">
        <v>684</v>
      </c>
      <c r="BM217" s="226" t="s">
        <v>2469</v>
      </c>
    </row>
    <row r="218" s="2" customFormat="1" ht="24.15" customHeight="1">
      <c r="A218" s="41"/>
      <c r="B218" s="42"/>
      <c r="C218" s="215" t="s">
        <v>897</v>
      </c>
      <c r="D218" s="215" t="s">
        <v>157</v>
      </c>
      <c r="E218" s="216" t="s">
        <v>2470</v>
      </c>
      <c r="F218" s="217" t="s">
        <v>2471</v>
      </c>
      <c r="G218" s="218" t="s">
        <v>239</v>
      </c>
      <c r="H218" s="219">
        <v>30</v>
      </c>
      <c r="I218" s="220"/>
      <c r="J218" s="221">
        <f>ROUND(I218*H218,2)</f>
        <v>0</v>
      </c>
      <c r="K218" s="217" t="s">
        <v>19</v>
      </c>
      <c r="L218" s="47"/>
      <c r="M218" s="222" t="s">
        <v>19</v>
      </c>
      <c r="N218" s="223" t="s">
        <v>43</v>
      </c>
      <c r="O218" s="87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6" t="s">
        <v>684</v>
      </c>
      <c r="AT218" s="226" t="s">
        <v>157</v>
      </c>
      <c r="AU218" s="226" t="s">
        <v>81</v>
      </c>
      <c r="AY218" s="20" t="s">
        <v>154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20" t="s">
        <v>79</v>
      </c>
      <c r="BK218" s="227">
        <f>ROUND(I218*H218,2)</f>
        <v>0</v>
      </c>
      <c r="BL218" s="20" t="s">
        <v>684</v>
      </c>
      <c r="BM218" s="226" t="s">
        <v>2472</v>
      </c>
    </row>
    <row r="219" s="2" customFormat="1" ht="16.5" customHeight="1">
      <c r="A219" s="41"/>
      <c r="B219" s="42"/>
      <c r="C219" s="215" t="s">
        <v>901</v>
      </c>
      <c r="D219" s="215" t="s">
        <v>157</v>
      </c>
      <c r="E219" s="216" t="s">
        <v>2473</v>
      </c>
      <c r="F219" s="217" t="s">
        <v>2474</v>
      </c>
      <c r="G219" s="218" t="s">
        <v>239</v>
      </c>
      <c r="H219" s="219">
        <v>35</v>
      </c>
      <c r="I219" s="220"/>
      <c r="J219" s="221">
        <f>ROUND(I219*H219,2)</f>
        <v>0</v>
      </c>
      <c r="K219" s="217" t="s">
        <v>19</v>
      </c>
      <c r="L219" s="47"/>
      <c r="M219" s="222" t="s">
        <v>19</v>
      </c>
      <c r="N219" s="223" t="s">
        <v>43</v>
      </c>
      <c r="O219" s="87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684</v>
      </c>
      <c r="AT219" s="226" t="s">
        <v>157</v>
      </c>
      <c r="AU219" s="226" t="s">
        <v>81</v>
      </c>
      <c r="AY219" s="20" t="s">
        <v>154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0" t="s">
        <v>79</v>
      </c>
      <c r="BK219" s="227">
        <f>ROUND(I219*H219,2)</f>
        <v>0</v>
      </c>
      <c r="BL219" s="20" t="s">
        <v>684</v>
      </c>
      <c r="BM219" s="226" t="s">
        <v>2475</v>
      </c>
    </row>
    <row r="220" s="13" customFormat="1">
      <c r="A220" s="13"/>
      <c r="B220" s="233"/>
      <c r="C220" s="234"/>
      <c r="D220" s="235" t="s">
        <v>166</v>
      </c>
      <c r="E220" s="236" t="s">
        <v>19</v>
      </c>
      <c r="F220" s="237" t="s">
        <v>2476</v>
      </c>
      <c r="G220" s="234"/>
      <c r="H220" s="236" t="s">
        <v>19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166</v>
      </c>
      <c r="AU220" s="243" t="s">
        <v>81</v>
      </c>
      <c r="AV220" s="13" t="s">
        <v>79</v>
      </c>
      <c r="AW220" s="13" t="s">
        <v>33</v>
      </c>
      <c r="AX220" s="13" t="s">
        <v>72</v>
      </c>
      <c r="AY220" s="243" t="s">
        <v>154</v>
      </c>
    </row>
    <row r="221" s="14" customFormat="1">
      <c r="A221" s="14"/>
      <c r="B221" s="244"/>
      <c r="C221" s="245"/>
      <c r="D221" s="235" t="s">
        <v>166</v>
      </c>
      <c r="E221" s="246" t="s">
        <v>19</v>
      </c>
      <c r="F221" s="247" t="s">
        <v>466</v>
      </c>
      <c r="G221" s="245"/>
      <c r="H221" s="248">
        <v>35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166</v>
      </c>
      <c r="AU221" s="254" t="s">
        <v>81</v>
      </c>
      <c r="AV221" s="14" t="s">
        <v>81</v>
      </c>
      <c r="AW221" s="14" t="s">
        <v>33</v>
      </c>
      <c r="AX221" s="14" t="s">
        <v>79</v>
      </c>
      <c r="AY221" s="254" t="s">
        <v>154</v>
      </c>
    </row>
    <row r="222" s="2" customFormat="1" ht="16.5" customHeight="1">
      <c r="A222" s="41"/>
      <c r="B222" s="42"/>
      <c r="C222" s="215" t="s">
        <v>905</v>
      </c>
      <c r="D222" s="215" t="s">
        <v>157</v>
      </c>
      <c r="E222" s="216" t="s">
        <v>2307</v>
      </c>
      <c r="F222" s="217" t="s">
        <v>2308</v>
      </c>
      <c r="G222" s="218" t="s">
        <v>191</v>
      </c>
      <c r="H222" s="219">
        <v>20</v>
      </c>
      <c r="I222" s="220"/>
      <c r="J222" s="221">
        <f>ROUND(I222*H222,2)</f>
        <v>0</v>
      </c>
      <c r="K222" s="217" t="s">
        <v>19</v>
      </c>
      <c r="L222" s="47"/>
      <c r="M222" s="222" t="s">
        <v>19</v>
      </c>
      <c r="N222" s="223" t="s">
        <v>43</v>
      </c>
      <c r="O222" s="87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684</v>
      </c>
      <c r="AT222" s="226" t="s">
        <v>157</v>
      </c>
      <c r="AU222" s="226" t="s">
        <v>81</v>
      </c>
      <c r="AY222" s="20" t="s">
        <v>154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79</v>
      </c>
      <c r="BK222" s="227">
        <f>ROUND(I222*H222,2)</f>
        <v>0</v>
      </c>
      <c r="BL222" s="20" t="s">
        <v>684</v>
      </c>
      <c r="BM222" s="226" t="s">
        <v>2477</v>
      </c>
    </row>
    <row r="223" s="2" customFormat="1" ht="16.5" customHeight="1">
      <c r="A223" s="41"/>
      <c r="B223" s="42"/>
      <c r="C223" s="215" t="s">
        <v>914</v>
      </c>
      <c r="D223" s="215" t="s">
        <v>157</v>
      </c>
      <c r="E223" s="216" t="s">
        <v>2478</v>
      </c>
      <c r="F223" s="217" t="s">
        <v>2479</v>
      </c>
      <c r="G223" s="218" t="s">
        <v>191</v>
      </c>
      <c r="H223" s="219">
        <v>1</v>
      </c>
      <c r="I223" s="220"/>
      <c r="J223" s="221">
        <f>ROUND(I223*H223,2)</f>
        <v>0</v>
      </c>
      <c r="K223" s="217" t="s">
        <v>19</v>
      </c>
      <c r="L223" s="47"/>
      <c r="M223" s="222" t="s">
        <v>19</v>
      </c>
      <c r="N223" s="223" t="s">
        <v>43</v>
      </c>
      <c r="O223" s="87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684</v>
      </c>
      <c r="AT223" s="226" t="s">
        <v>157</v>
      </c>
      <c r="AU223" s="226" t="s">
        <v>81</v>
      </c>
      <c r="AY223" s="20" t="s">
        <v>154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0" t="s">
        <v>79</v>
      </c>
      <c r="BK223" s="227">
        <f>ROUND(I223*H223,2)</f>
        <v>0</v>
      </c>
      <c r="BL223" s="20" t="s">
        <v>684</v>
      </c>
      <c r="BM223" s="226" t="s">
        <v>2480</v>
      </c>
    </row>
    <row r="224" s="2" customFormat="1" ht="16.5" customHeight="1">
      <c r="A224" s="41"/>
      <c r="B224" s="42"/>
      <c r="C224" s="215" t="s">
        <v>928</v>
      </c>
      <c r="D224" s="215" t="s">
        <v>157</v>
      </c>
      <c r="E224" s="216" t="s">
        <v>2481</v>
      </c>
      <c r="F224" s="217" t="s">
        <v>2482</v>
      </c>
      <c r="G224" s="218" t="s">
        <v>239</v>
      </c>
      <c r="H224" s="219">
        <v>1176</v>
      </c>
      <c r="I224" s="220"/>
      <c r="J224" s="221">
        <f>ROUND(I224*H224,2)</f>
        <v>0</v>
      </c>
      <c r="K224" s="217" t="s">
        <v>19</v>
      </c>
      <c r="L224" s="47"/>
      <c r="M224" s="222" t="s">
        <v>19</v>
      </c>
      <c r="N224" s="223" t="s">
        <v>43</v>
      </c>
      <c r="O224" s="87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6" t="s">
        <v>684</v>
      </c>
      <c r="AT224" s="226" t="s">
        <v>157</v>
      </c>
      <c r="AU224" s="226" t="s">
        <v>81</v>
      </c>
      <c r="AY224" s="20" t="s">
        <v>154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20" t="s">
        <v>79</v>
      </c>
      <c r="BK224" s="227">
        <f>ROUND(I224*H224,2)</f>
        <v>0</v>
      </c>
      <c r="BL224" s="20" t="s">
        <v>684</v>
      </c>
      <c r="BM224" s="226" t="s">
        <v>2483</v>
      </c>
    </row>
    <row r="225" s="2" customFormat="1" ht="16.5" customHeight="1">
      <c r="A225" s="41"/>
      <c r="B225" s="42"/>
      <c r="C225" s="215" t="s">
        <v>934</v>
      </c>
      <c r="D225" s="215" t="s">
        <v>157</v>
      </c>
      <c r="E225" s="216" t="s">
        <v>2481</v>
      </c>
      <c r="F225" s="217" t="s">
        <v>2482</v>
      </c>
      <c r="G225" s="218" t="s">
        <v>239</v>
      </c>
      <c r="H225" s="219">
        <v>400</v>
      </c>
      <c r="I225" s="220"/>
      <c r="J225" s="221">
        <f>ROUND(I225*H225,2)</f>
        <v>0</v>
      </c>
      <c r="K225" s="217" t="s">
        <v>19</v>
      </c>
      <c r="L225" s="47"/>
      <c r="M225" s="222" t="s">
        <v>19</v>
      </c>
      <c r="N225" s="223" t="s">
        <v>43</v>
      </c>
      <c r="O225" s="87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684</v>
      </c>
      <c r="AT225" s="226" t="s">
        <v>157</v>
      </c>
      <c r="AU225" s="226" t="s">
        <v>81</v>
      </c>
      <c r="AY225" s="20" t="s">
        <v>154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20" t="s">
        <v>79</v>
      </c>
      <c r="BK225" s="227">
        <f>ROUND(I225*H225,2)</f>
        <v>0</v>
      </c>
      <c r="BL225" s="20" t="s">
        <v>684</v>
      </c>
      <c r="BM225" s="226" t="s">
        <v>2484</v>
      </c>
    </row>
    <row r="226" s="2" customFormat="1" ht="16.5" customHeight="1">
      <c r="A226" s="41"/>
      <c r="B226" s="42"/>
      <c r="C226" s="215" t="s">
        <v>938</v>
      </c>
      <c r="D226" s="215" t="s">
        <v>157</v>
      </c>
      <c r="E226" s="216" t="s">
        <v>2485</v>
      </c>
      <c r="F226" s="217" t="s">
        <v>2486</v>
      </c>
      <c r="G226" s="218" t="s">
        <v>191</v>
      </c>
      <c r="H226" s="219">
        <v>1</v>
      </c>
      <c r="I226" s="220"/>
      <c r="J226" s="221">
        <f>ROUND(I226*H226,2)</f>
        <v>0</v>
      </c>
      <c r="K226" s="217" t="s">
        <v>19</v>
      </c>
      <c r="L226" s="47"/>
      <c r="M226" s="222" t="s">
        <v>19</v>
      </c>
      <c r="N226" s="223" t="s">
        <v>43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684</v>
      </c>
      <c r="AT226" s="226" t="s">
        <v>157</v>
      </c>
      <c r="AU226" s="226" t="s">
        <v>81</v>
      </c>
      <c r="AY226" s="20" t="s">
        <v>154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684</v>
      </c>
      <c r="BM226" s="226" t="s">
        <v>2487</v>
      </c>
    </row>
    <row r="227" s="2" customFormat="1" ht="16.5" customHeight="1">
      <c r="A227" s="41"/>
      <c r="B227" s="42"/>
      <c r="C227" s="215" t="s">
        <v>946</v>
      </c>
      <c r="D227" s="215" t="s">
        <v>157</v>
      </c>
      <c r="E227" s="216" t="s">
        <v>2488</v>
      </c>
      <c r="F227" s="217" t="s">
        <v>2489</v>
      </c>
      <c r="G227" s="218" t="s">
        <v>191</v>
      </c>
      <c r="H227" s="219">
        <v>19</v>
      </c>
      <c r="I227" s="220"/>
      <c r="J227" s="221">
        <f>ROUND(I227*H227,2)</f>
        <v>0</v>
      </c>
      <c r="K227" s="217" t="s">
        <v>19</v>
      </c>
      <c r="L227" s="47"/>
      <c r="M227" s="222" t="s">
        <v>19</v>
      </c>
      <c r="N227" s="223" t="s">
        <v>43</v>
      </c>
      <c r="O227" s="87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6" t="s">
        <v>684</v>
      </c>
      <c r="AT227" s="226" t="s">
        <v>157</v>
      </c>
      <c r="AU227" s="226" t="s">
        <v>81</v>
      </c>
      <c r="AY227" s="20" t="s">
        <v>154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20" t="s">
        <v>79</v>
      </c>
      <c r="BK227" s="227">
        <f>ROUND(I227*H227,2)</f>
        <v>0</v>
      </c>
      <c r="BL227" s="20" t="s">
        <v>684</v>
      </c>
      <c r="BM227" s="226" t="s">
        <v>2490</v>
      </c>
    </row>
    <row r="228" s="2" customFormat="1" ht="16.5" customHeight="1">
      <c r="A228" s="41"/>
      <c r="B228" s="42"/>
      <c r="C228" s="215" t="s">
        <v>952</v>
      </c>
      <c r="D228" s="215" t="s">
        <v>157</v>
      </c>
      <c r="E228" s="216" t="s">
        <v>2491</v>
      </c>
      <c r="F228" s="217" t="s">
        <v>2492</v>
      </c>
      <c r="G228" s="218" t="s">
        <v>191</v>
      </c>
      <c r="H228" s="219">
        <v>2</v>
      </c>
      <c r="I228" s="220"/>
      <c r="J228" s="221">
        <f>ROUND(I228*H228,2)</f>
        <v>0</v>
      </c>
      <c r="K228" s="217" t="s">
        <v>19</v>
      </c>
      <c r="L228" s="47"/>
      <c r="M228" s="222" t="s">
        <v>19</v>
      </c>
      <c r="N228" s="223" t="s">
        <v>43</v>
      </c>
      <c r="O228" s="87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6" t="s">
        <v>684</v>
      </c>
      <c r="AT228" s="226" t="s">
        <v>157</v>
      </c>
      <c r="AU228" s="226" t="s">
        <v>81</v>
      </c>
      <c r="AY228" s="20" t="s">
        <v>154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20" t="s">
        <v>79</v>
      </c>
      <c r="BK228" s="227">
        <f>ROUND(I228*H228,2)</f>
        <v>0</v>
      </c>
      <c r="BL228" s="20" t="s">
        <v>684</v>
      </c>
      <c r="BM228" s="226" t="s">
        <v>2493</v>
      </c>
    </row>
    <row r="229" s="13" customFormat="1">
      <c r="A229" s="13"/>
      <c r="B229" s="233"/>
      <c r="C229" s="234"/>
      <c r="D229" s="235" t="s">
        <v>166</v>
      </c>
      <c r="E229" s="236" t="s">
        <v>19</v>
      </c>
      <c r="F229" s="237" t="s">
        <v>2494</v>
      </c>
      <c r="G229" s="234"/>
      <c r="H229" s="236" t="s">
        <v>19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166</v>
      </c>
      <c r="AU229" s="243" t="s">
        <v>81</v>
      </c>
      <c r="AV229" s="13" t="s">
        <v>79</v>
      </c>
      <c r="AW229" s="13" t="s">
        <v>33</v>
      </c>
      <c r="AX229" s="13" t="s">
        <v>72</v>
      </c>
      <c r="AY229" s="243" t="s">
        <v>154</v>
      </c>
    </row>
    <row r="230" s="14" customFormat="1">
      <c r="A230" s="14"/>
      <c r="B230" s="244"/>
      <c r="C230" s="245"/>
      <c r="D230" s="235" t="s">
        <v>166</v>
      </c>
      <c r="E230" s="246" t="s">
        <v>19</v>
      </c>
      <c r="F230" s="247" t="s">
        <v>81</v>
      </c>
      <c r="G230" s="245"/>
      <c r="H230" s="248">
        <v>2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166</v>
      </c>
      <c r="AU230" s="254" t="s">
        <v>81</v>
      </c>
      <c r="AV230" s="14" t="s">
        <v>81</v>
      </c>
      <c r="AW230" s="14" t="s">
        <v>33</v>
      </c>
      <c r="AX230" s="14" t="s">
        <v>79</v>
      </c>
      <c r="AY230" s="254" t="s">
        <v>154</v>
      </c>
    </row>
    <row r="231" s="2" customFormat="1" ht="16.5" customHeight="1">
      <c r="A231" s="41"/>
      <c r="B231" s="42"/>
      <c r="C231" s="215" t="s">
        <v>959</v>
      </c>
      <c r="D231" s="215" t="s">
        <v>157</v>
      </c>
      <c r="E231" s="216" t="s">
        <v>2495</v>
      </c>
      <c r="F231" s="217" t="s">
        <v>2496</v>
      </c>
      <c r="G231" s="218" t="s">
        <v>191</v>
      </c>
      <c r="H231" s="219">
        <v>2</v>
      </c>
      <c r="I231" s="220"/>
      <c r="J231" s="221">
        <f>ROUND(I231*H231,2)</f>
        <v>0</v>
      </c>
      <c r="K231" s="217" t="s">
        <v>19</v>
      </c>
      <c r="L231" s="47"/>
      <c r="M231" s="222" t="s">
        <v>19</v>
      </c>
      <c r="N231" s="223" t="s">
        <v>43</v>
      </c>
      <c r="O231" s="87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6" t="s">
        <v>684</v>
      </c>
      <c r="AT231" s="226" t="s">
        <v>157</v>
      </c>
      <c r="AU231" s="226" t="s">
        <v>81</v>
      </c>
      <c r="AY231" s="20" t="s">
        <v>154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20" t="s">
        <v>79</v>
      </c>
      <c r="BK231" s="227">
        <f>ROUND(I231*H231,2)</f>
        <v>0</v>
      </c>
      <c r="BL231" s="20" t="s">
        <v>684</v>
      </c>
      <c r="BM231" s="226" t="s">
        <v>2497</v>
      </c>
    </row>
    <row r="232" s="2" customFormat="1" ht="16.5" customHeight="1">
      <c r="A232" s="41"/>
      <c r="B232" s="42"/>
      <c r="C232" s="215" t="s">
        <v>965</v>
      </c>
      <c r="D232" s="215" t="s">
        <v>157</v>
      </c>
      <c r="E232" s="216" t="s">
        <v>2498</v>
      </c>
      <c r="F232" s="217" t="s">
        <v>2499</v>
      </c>
      <c r="G232" s="218" t="s">
        <v>191</v>
      </c>
      <c r="H232" s="219">
        <v>42</v>
      </c>
      <c r="I232" s="220"/>
      <c r="J232" s="221">
        <f>ROUND(I232*H232,2)</f>
        <v>0</v>
      </c>
      <c r="K232" s="217" t="s">
        <v>19</v>
      </c>
      <c r="L232" s="47"/>
      <c r="M232" s="222" t="s">
        <v>19</v>
      </c>
      <c r="N232" s="223" t="s">
        <v>43</v>
      </c>
      <c r="O232" s="87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684</v>
      </c>
      <c r="AT232" s="226" t="s">
        <v>157</v>
      </c>
      <c r="AU232" s="226" t="s">
        <v>81</v>
      </c>
      <c r="AY232" s="20" t="s">
        <v>154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79</v>
      </c>
      <c r="BK232" s="227">
        <f>ROUND(I232*H232,2)</f>
        <v>0</v>
      </c>
      <c r="BL232" s="20" t="s">
        <v>684</v>
      </c>
      <c r="BM232" s="226" t="s">
        <v>2500</v>
      </c>
    </row>
    <row r="233" s="2" customFormat="1" ht="16.5" customHeight="1">
      <c r="A233" s="41"/>
      <c r="B233" s="42"/>
      <c r="C233" s="215" t="s">
        <v>973</v>
      </c>
      <c r="D233" s="215" t="s">
        <v>157</v>
      </c>
      <c r="E233" s="216" t="s">
        <v>2498</v>
      </c>
      <c r="F233" s="217" t="s">
        <v>2499</v>
      </c>
      <c r="G233" s="218" t="s">
        <v>191</v>
      </c>
      <c r="H233" s="219">
        <v>24</v>
      </c>
      <c r="I233" s="220"/>
      <c r="J233" s="221">
        <f>ROUND(I233*H233,2)</f>
        <v>0</v>
      </c>
      <c r="K233" s="217" t="s">
        <v>19</v>
      </c>
      <c r="L233" s="47"/>
      <c r="M233" s="222" t="s">
        <v>19</v>
      </c>
      <c r="N233" s="223" t="s">
        <v>43</v>
      </c>
      <c r="O233" s="87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684</v>
      </c>
      <c r="AT233" s="226" t="s">
        <v>157</v>
      </c>
      <c r="AU233" s="226" t="s">
        <v>81</v>
      </c>
      <c r="AY233" s="20" t="s">
        <v>154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20" t="s">
        <v>79</v>
      </c>
      <c r="BK233" s="227">
        <f>ROUND(I233*H233,2)</f>
        <v>0</v>
      </c>
      <c r="BL233" s="20" t="s">
        <v>684</v>
      </c>
      <c r="BM233" s="226" t="s">
        <v>2501</v>
      </c>
    </row>
    <row r="234" s="2" customFormat="1" ht="16.5" customHeight="1">
      <c r="A234" s="41"/>
      <c r="B234" s="42"/>
      <c r="C234" s="215" t="s">
        <v>978</v>
      </c>
      <c r="D234" s="215" t="s">
        <v>157</v>
      </c>
      <c r="E234" s="216" t="s">
        <v>2502</v>
      </c>
      <c r="F234" s="217" t="s">
        <v>2503</v>
      </c>
      <c r="G234" s="218" t="s">
        <v>191</v>
      </c>
      <c r="H234" s="219">
        <v>42</v>
      </c>
      <c r="I234" s="220"/>
      <c r="J234" s="221">
        <f>ROUND(I234*H234,2)</f>
        <v>0</v>
      </c>
      <c r="K234" s="217" t="s">
        <v>19</v>
      </c>
      <c r="L234" s="47"/>
      <c r="M234" s="222" t="s">
        <v>19</v>
      </c>
      <c r="N234" s="223" t="s">
        <v>43</v>
      </c>
      <c r="O234" s="87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6" t="s">
        <v>684</v>
      </c>
      <c r="AT234" s="226" t="s">
        <v>157</v>
      </c>
      <c r="AU234" s="226" t="s">
        <v>81</v>
      </c>
      <c r="AY234" s="20" t="s">
        <v>154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20" t="s">
        <v>79</v>
      </c>
      <c r="BK234" s="227">
        <f>ROUND(I234*H234,2)</f>
        <v>0</v>
      </c>
      <c r="BL234" s="20" t="s">
        <v>684</v>
      </c>
      <c r="BM234" s="226" t="s">
        <v>2504</v>
      </c>
    </row>
    <row r="235" s="2" customFormat="1" ht="16.5" customHeight="1">
      <c r="A235" s="41"/>
      <c r="B235" s="42"/>
      <c r="C235" s="215" t="s">
        <v>986</v>
      </c>
      <c r="D235" s="215" t="s">
        <v>157</v>
      </c>
      <c r="E235" s="216" t="s">
        <v>2502</v>
      </c>
      <c r="F235" s="217" t="s">
        <v>2503</v>
      </c>
      <c r="G235" s="218" t="s">
        <v>191</v>
      </c>
      <c r="H235" s="219">
        <v>24</v>
      </c>
      <c r="I235" s="220"/>
      <c r="J235" s="221">
        <f>ROUND(I235*H235,2)</f>
        <v>0</v>
      </c>
      <c r="K235" s="217" t="s">
        <v>19</v>
      </c>
      <c r="L235" s="47"/>
      <c r="M235" s="222" t="s">
        <v>19</v>
      </c>
      <c r="N235" s="223" t="s">
        <v>43</v>
      </c>
      <c r="O235" s="87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6" t="s">
        <v>684</v>
      </c>
      <c r="AT235" s="226" t="s">
        <v>157</v>
      </c>
      <c r="AU235" s="226" t="s">
        <v>81</v>
      </c>
      <c r="AY235" s="20" t="s">
        <v>154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20" t="s">
        <v>79</v>
      </c>
      <c r="BK235" s="227">
        <f>ROUND(I235*H235,2)</f>
        <v>0</v>
      </c>
      <c r="BL235" s="20" t="s">
        <v>684</v>
      </c>
      <c r="BM235" s="226" t="s">
        <v>2505</v>
      </c>
    </row>
    <row r="236" s="2" customFormat="1" ht="16.5" customHeight="1">
      <c r="A236" s="41"/>
      <c r="B236" s="42"/>
      <c r="C236" s="215" t="s">
        <v>993</v>
      </c>
      <c r="D236" s="215" t="s">
        <v>157</v>
      </c>
      <c r="E236" s="216" t="s">
        <v>2506</v>
      </c>
      <c r="F236" s="217" t="s">
        <v>2507</v>
      </c>
      <c r="G236" s="218" t="s">
        <v>191</v>
      </c>
      <c r="H236" s="219">
        <v>42</v>
      </c>
      <c r="I236" s="220"/>
      <c r="J236" s="221">
        <f>ROUND(I236*H236,2)</f>
        <v>0</v>
      </c>
      <c r="K236" s="217" t="s">
        <v>19</v>
      </c>
      <c r="L236" s="47"/>
      <c r="M236" s="222" t="s">
        <v>19</v>
      </c>
      <c r="N236" s="223" t="s">
        <v>43</v>
      </c>
      <c r="O236" s="87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6" t="s">
        <v>684</v>
      </c>
      <c r="AT236" s="226" t="s">
        <v>157</v>
      </c>
      <c r="AU236" s="226" t="s">
        <v>81</v>
      </c>
      <c r="AY236" s="20" t="s">
        <v>154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20" t="s">
        <v>79</v>
      </c>
      <c r="BK236" s="227">
        <f>ROUND(I236*H236,2)</f>
        <v>0</v>
      </c>
      <c r="BL236" s="20" t="s">
        <v>684</v>
      </c>
      <c r="BM236" s="226" t="s">
        <v>2508</v>
      </c>
    </row>
    <row r="237" s="2" customFormat="1" ht="16.5" customHeight="1">
      <c r="A237" s="41"/>
      <c r="B237" s="42"/>
      <c r="C237" s="215" t="s">
        <v>998</v>
      </c>
      <c r="D237" s="215" t="s">
        <v>157</v>
      </c>
      <c r="E237" s="216" t="s">
        <v>2509</v>
      </c>
      <c r="F237" s="217" t="s">
        <v>2510</v>
      </c>
      <c r="G237" s="218" t="s">
        <v>191</v>
      </c>
      <c r="H237" s="219">
        <v>1</v>
      </c>
      <c r="I237" s="220"/>
      <c r="J237" s="221">
        <f>ROUND(I237*H237,2)</f>
        <v>0</v>
      </c>
      <c r="K237" s="217" t="s">
        <v>19</v>
      </c>
      <c r="L237" s="47"/>
      <c r="M237" s="222" t="s">
        <v>19</v>
      </c>
      <c r="N237" s="223" t="s">
        <v>43</v>
      </c>
      <c r="O237" s="87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684</v>
      </c>
      <c r="AT237" s="226" t="s">
        <v>157</v>
      </c>
      <c r="AU237" s="226" t="s">
        <v>81</v>
      </c>
      <c r="AY237" s="20" t="s">
        <v>154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79</v>
      </c>
      <c r="BK237" s="227">
        <f>ROUND(I237*H237,2)</f>
        <v>0</v>
      </c>
      <c r="BL237" s="20" t="s">
        <v>684</v>
      </c>
      <c r="BM237" s="226" t="s">
        <v>2511</v>
      </c>
    </row>
    <row r="238" s="2" customFormat="1" ht="16.5" customHeight="1">
      <c r="A238" s="41"/>
      <c r="B238" s="42"/>
      <c r="C238" s="215" t="s">
        <v>1002</v>
      </c>
      <c r="D238" s="215" t="s">
        <v>157</v>
      </c>
      <c r="E238" s="216" t="s">
        <v>2512</v>
      </c>
      <c r="F238" s="217" t="s">
        <v>2513</v>
      </c>
      <c r="G238" s="218" t="s">
        <v>191</v>
      </c>
      <c r="H238" s="219">
        <v>22</v>
      </c>
      <c r="I238" s="220"/>
      <c r="J238" s="221">
        <f>ROUND(I238*H238,2)</f>
        <v>0</v>
      </c>
      <c r="K238" s="217" t="s">
        <v>19</v>
      </c>
      <c r="L238" s="47"/>
      <c r="M238" s="222" t="s">
        <v>19</v>
      </c>
      <c r="N238" s="223" t="s">
        <v>43</v>
      </c>
      <c r="O238" s="87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6" t="s">
        <v>684</v>
      </c>
      <c r="AT238" s="226" t="s">
        <v>157</v>
      </c>
      <c r="AU238" s="226" t="s">
        <v>81</v>
      </c>
      <c r="AY238" s="20" t="s">
        <v>154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0" t="s">
        <v>79</v>
      </c>
      <c r="BK238" s="227">
        <f>ROUND(I238*H238,2)</f>
        <v>0</v>
      </c>
      <c r="BL238" s="20" t="s">
        <v>684</v>
      </c>
      <c r="BM238" s="226" t="s">
        <v>2514</v>
      </c>
    </row>
    <row r="239" s="2" customFormat="1" ht="16.5" customHeight="1">
      <c r="A239" s="41"/>
      <c r="B239" s="42"/>
      <c r="C239" s="215" t="s">
        <v>1006</v>
      </c>
      <c r="D239" s="215" t="s">
        <v>157</v>
      </c>
      <c r="E239" s="216" t="s">
        <v>2515</v>
      </c>
      <c r="F239" s="217" t="s">
        <v>2516</v>
      </c>
      <c r="G239" s="218" t="s">
        <v>191</v>
      </c>
      <c r="H239" s="219">
        <v>1</v>
      </c>
      <c r="I239" s="220"/>
      <c r="J239" s="221">
        <f>ROUND(I239*H239,2)</f>
        <v>0</v>
      </c>
      <c r="K239" s="217" t="s">
        <v>19</v>
      </c>
      <c r="L239" s="47"/>
      <c r="M239" s="222" t="s">
        <v>19</v>
      </c>
      <c r="N239" s="223" t="s">
        <v>43</v>
      </c>
      <c r="O239" s="87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6" t="s">
        <v>684</v>
      </c>
      <c r="AT239" s="226" t="s">
        <v>157</v>
      </c>
      <c r="AU239" s="226" t="s">
        <v>81</v>
      </c>
      <c r="AY239" s="20" t="s">
        <v>154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20" t="s">
        <v>79</v>
      </c>
      <c r="BK239" s="227">
        <f>ROUND(I239*H239,2)</f>
        <v>0</v>
      </c>
      <c r="BL239" s="20" t="s">
        <v>684</v>
      </c>
      <c r="BM239" s="226" t="s">
        <v>2517</v>
      </c>
    </row>
    <row r="240" s="2" customFormat="1" ht="16.5" customHeight="1">
      <c r="A240" s="41"/>
      <c r="B240" s="42"/>
      <c r="C240" s="215" t="s">
        <v>1010</v>
      </c>
      <c r="D240" s="215" t="s">
        <v>157</v>
      </c>
      <c r="E240" s="216" t="s">
        <v>2518</v>
      </c>
      <c r="F240" s="217" t="s">
        <v>2519</v>
      </c>
      <c r="G240" s="218" t="s">
        <v>191</v>
      </c>
      <c r="H240" s="219">
        <v>3</v>
      </c>
      <c r="I240" s="220"/>
      <c r="J240" s="221">
        <f>ROUND(I240*H240,2)</f>
        <v>0</v>
      </c>
      <c r="K240" s="217" t="s">
        <v>19</v>
      </c>
      <c r="L240" s="47"/>
      <c r="M240" s="222" t="s">
        <v>19</v>
      </c>
      <c r="N240" s="223" t="s">
        <v>43</v>
      </c>
      <c r="O240" s="87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684</v>
      </c>
      <c r="AT240" s="226" t="s">
        <v>157</v>
      </c>
      <c r="AU240" s="226" t="s">
        <v>81</v>
      </c>
      <c r="AY240" s="20" t="s">
        <v>154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20" t="s">
        <v>79</v>
      </c>
      <c r="BK240" s="227">
        <f>ROUND(I240*H240,2)</f>
        <v>0</v>
      </c>
      <c r="BL240" s="20" t="s">
        <v>684</v>
      </c>
      <c r="BM240" s="226" t="s">
        <v>2520</v>
      </c>
    </row>
    <row r="241" s="2" customFormat="1" ht="16.5" customHeight="1">
      <c r="A241" s="41"/>
      <c r="B241" s="42"/>
      <c r="C241" s="215" t="s">
        <v>1014</v>
      </c>
      <c r="D241" s="215" t="s">
        <v>157</v>
      </c>
      <c r="E241" s="216" t="s">
        <v>2521</v>
      </c>
      <c r="F241" s="217" t="s">
        <v>2522</v>
      </c>
      <c r="G241" s="218" t="s">
        <v>566</v>
      </c>
      <c r="H241" s="219">
        <v>16</v>
      </c>
      <c r="I241" s="220"/>
      <c r="J241" s="221">
        <f>ROUND(I241*H241,2)</f>
        <v>0</v>
      </c>
      <c r="K241" s="217" t="s">
        <v>19</v>
      </c>
      <c r="L241" s="47"/>
      <c r="M241" s="222" t="s">
        <v>19</v>
      </c>
      <c r="N241" s="223" t="s">
        <v>43</v>
      </c>
      <c r="O241" s="87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684</v>
      </c>
      <c r="AT241" s="226" t="s">
        <v>157</v>
      </c>
      <c r="AU241" s="226" t="s">
        <v>81</v>
      </c>
      <c r="AY241" s="20" t="s">
        <v>154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79</v>
      </c>
      <c r="BK241" s="227">
        <f>ROUND(I241*H241,2)</f>
        <v>0</v>
      </c>
      <c r="BL241" s="20" t="s">
        <v>684</v>
      </c>
      <c r="BM241" s="226" t="s">
        <v>2523</v>
      </c>
    </row>
    <row r="242" s="2" customFormat="1" ht="55.5" customHeight="1">
      <c r="A242" s="41"/>
      <c r="B242" s="42"/>
      <c r="C242" s="215" t="s">
        <v>1021</v>
      </c>
      <c r="D242" s="215" t="s">
        <v>157</v>
      </c>
      <c r="E242" s="216" t="s">
        <v>2524</v>
      </c>
      <c r="F242" s="217" t="s">
        <v>2525</v>
      </c>
      <c r="G242" s="218" t="s">
        <v>191</v>
      </c>
      <c r="H242" s="219">
        <v>1</v>
      </c>
      <c r="I242" s="220"/>
      <c r="J242" s="221">
        <f>ROUND(I242*H242,2)</f>
        <v>0</v>
      </c>
      <c r="K242" s="217" t="s">
        <v>19</v>
      </c>
      <c r="L242" s="47"/>
      <c r="M242" s="222" t="s">
        <v>19</v>
      </c>
      <c r="N242" s="223" t="s">
        <v>43</v>
      </c>
      <c r="O242" s="87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684</v>
      </c>
      <c r="AT242" s="226" t="s">
        <v>157</v>
      </c>
      <c r="AU242" s="226" t="s">
        <v>81</v>
      </c>
      <c r="AY242" s="20" t="s">
        <v>154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20" t="s">
        <v>79</v>
      </c>
      <c r="BK242" s="227">
        <f>ROUND(I242*H242,2)</f>
        <v>0</v>
      </c>
      <c r="BL242" s="20" t="s">
        <v>684</v>
      </c>
      <c r="BM242" s="226" t="s">
        <v>2526</v>
      </c>
    </row>
    <row r="243" s="2" customFormat="1" ht="16.5" customHeight="1">
      <c r="A243" s="41"/>
      <c r="B243" s="42"/>
      <c r="C243" s="215" t="s">
        <v>1028</v>
      </c>
      <c r="D243" s="215" t="s">
        <v>157</v>
      </c>
      <c r="E243" s="216" t="s">
        <v>2527</v>
      </c>
      <c r="F243" s="217" t="s">
        <v>2528</v>
      </c>
      <c r="G243" s="218" t="s">
        <v>191</v>
      </c>
      <c r="H243" s="219">
        <v>2</v>
      </c>
      <c r="I243" s="220"/>
      <c r="J243" s="221">
        <f>ROUND(I243*H243,2)</f>
        <v>0</v>
      </c>
      <c r="K243" s="217" t="s">
        <v>19</v>
      </c>
      <c r="L243" s="47"/>
      <c r="M243" s="222" t="s">
        <v>19</v>
      </c>
      <c r="N243" s="223" t="s">
        <v>43</v>
      </c>
      <c r="O243" s="87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684</v>
      </c>
      <c r="AT243" s="226" t="s">
        <v>157</v>
      </c>
      <c r="AU243" s="226" t="s">
        <v>81</v>
      </c>
      <c r="AY243" s="20" t="s">
        <v>154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684</v>
      </c>
      <c r="BM243" s="226" t="s">
        <v>2529</v>
      </c>
    </row>
    <row r="244" s="2" customFormat="1" ht="33" customHeight="1">
      <c r="A244" s="41"/>
      <c r="B244" s="42"/>
      <c r="C244" s="215" t="s">
        <v>1035</v>
      </c>
      <c r="D244" s="215" t="s">
        <v>157</v>
      </c>
      <c r="E244" s="216" t="s">
        <v>2530</v>
      </c>
      <c r="F244" s="217" t="s">
        <v>2531</v>
      </c>
      <c r="G244" s="218" t="s">
        <v>191</v>
      </c>
      <c r="H244" s="219">
        <v>1</v>
      </c>
      <c r="I244" s="220"/>
      <c r="J244" s="221">
        <f>ROUND(I244*H244,2)</f>
        <v>0</v>
      </c>
      <c r="K244" s="217" t="s">
        <v>19</v>
      </c>
      <c r="L244" s="47"/>
      <c r="M244" s="222" t="s">
        <v>19</v>
      </c>
      <c r="N244" s="223" t="s">
        <v>43</v>
      </c>
      <c r="O244" s="87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6" t="s">
        <v>684</v>
      </c>
      <c r="AT244" s="226" t="s">
        <v>157</v>
      </c>
      <c r="AU244" s="226" t="s">
        <v>81</v>
      </c>
      <c r="AY244" s="20" t="s">
        <v>154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20" t="s">
        <v>79</v>
      </c>
      <c r="BK244" s="227">
        <f>ROUND(I244*H244,2)</f>
        <v>0</v>
      </c>
      <c r="BL244" s="20" t="s">
        <v>684</v>
      </c>
      <c r="BM244" s="226" t="s">
        <v>2532</v>
      </c>
    </row>
    <row r="245" s="2" customFormat="1" ht="16.5" customHeight="1">
      <c r="A245" s="41"/>
      <c r="B245" s="42"/>
      <c r="C245" s="215" t="s">
        <v>1042</v>
      </c>
      <c r="D245" s="215" t="s">
        <v>157</v>
      </c>
      <c r="E245" s="216" t="s">
        <v>2533</v>
      </c>
      <c r="F245" s="217" t="s">
        <v>2534</v>
      </c>
      <c r="G245" s="218" t="s">
        <v>239</v>
      </c>
      <c r="H245" s="219">
        <v>1176</v>
      </c>
      <c r="I245" s="220"/>
      <c r="J245" s="221">
        <f>ROUND(I245*H245,2)</f>
        <v>0</v>
      </c>
      <c r="K245" s="217" t="s">
        <v>19</v>
      </c>
      <c r="L245" s="47"/>
      <c r="M245" s="222" t="s">
        <v>19</v>
      </c>
      <c r="N245" s="223" t="s">
        <v>43</v>
      </c>
      <c r="O245" s="87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6" t="s">
        <v>684</v>
      </c>
      <c r="AT245" s="226" t="s">
        <v>157</v>
      </c>
      <c r="AU245" s="226" t="s">
        <v>81</v>
      </c>
      <c r="AY245" s="20" t="s">
        <v>154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20" t="s">
        <v>79</v>
      </c>
      <c r="BK245" s="227">
        <f>ROUND(I245*H245,2)</f>
        <v>0</v>
      </c>
      <c r="BL245" s="20" t="s">
        <v>684</v>
      </c>
      <c r="BM245" s="226" t="s">
        <v>2535</v>
      </c>
    </row>
    <row r="246" s="2" customFormat="1" ht="16.5" customHeight="1">
      <c r="A246" s="41"/>
      <c r="B246" s="42"/>
      <c r="C246" s="215" t="s">
        <v>1050</v>
      </c>
      <c r="D246" s="215" t="s">
        <v>157</v>
      </c>
      <c r="E246" s="216" t="s">
        <v>2533</v>
      </c>
      <c r="F246" s="217" t="s">
        <v>2534</v>
      </c>
      <c r="G246" s="218" t="s">
        <v>239</v>
      </c>
      <c r="H246" s="219">
        <v>400</v>
      </c>
      <c r="I246" s="220"/>
      <c r="J246" s="221">
        <f>ROUND(I246*H246,2)</f>
        <v>0</v>
      </c>
      <c r="K246" s="217" t="s">
        <v>19</v>
      </c>
      <c r="L246" s="47"/>
      <c r="M246" s="222" t="s">
        <v>19</v>
      </c>
      <c r="N246" s="223" t="s">
        <v>43</v>
      </c>
      <c r="O246" s="87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6" t="s">
        <v>684</v>
      </c>
      <c r="AT246" s="226" t="s">
        <v>157</v>
      </c>
      <c r="AU246" s="226" t="s">
        <v>81</v>
      </c>
      <c r="AY246" s="20" t="s">
        <v>154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20" t="s">
        <v>79</v>
      </c>
      <c r="BK246" s="227">
        <f>ROUND(I246*H246,2)</f>
        <v>0</v>
      </c>
      <c r="BL246" s="20" t="s">
        <v>684</v>
      </c>
      <c r="BM246" s="226" t="s">
        <v>2536</v>
      </c>
    </row>
    <row r="247" s="2" customFormat="1" ht="16.5" customHeight="1">
      <c r="A247" s="41"/>
      <c r="B247" s="42"/>
      <c r="C247" s="215" t="s">
        <v>1059</v>
      </c>
      <c r="D247" s="215" t="s">
        <v>157</v>
      </c>
      <c r="E247" s="216" t="s">
        <v>2537</v>
      </c>
      <c r="F247" s="217" t="s">
        <v>2538</v>
      </c>
      <c r="G247" s="218" t="s">
        <v>191</v>
      </c>
      <c r="H247" s="219">
        <v>1</v>
      </c>
      <c r="I247" s="220"/>
      <c r="J247" s="221">
        <f>ROUND(I247*H247,2)</f>
        <v>0</v>
      </c>
      <c r="K247" s="217" t="s">
        <v>19</v>
      </c>
      <c r="L247" s="47"/>
      <c r="M247" s="222" t="s">
        <v>19</v>
      </c>
      <c r="N247" s="223" t="s">
        <v>43</v>
      </c>
      <c r="O247" s="87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684</v>
      </c>
      <c r="AT247" s="226" t="s">
        <v>157</v>
      </c>
      <c r="AU247" s="226" t="s">
        <v>81</v>
      </c>
      <c r="AY247" s="20" t="s">
        <v>154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684</v>
      </c>
      <c r="BM247" s="226" t="s">
        <v>2539</v>
      </c>
    </row>
    <row r="248" s="2" customFormat="1" ht="16.5" customHeight="1">
      <c r="A248" s="41"/>
      <c r="B248" s="42"/>
      <c r="C248" s="215" t="s">
        <v>1070</v>
      </c>
      <c r="D248" s="215" t="s">
        <v>157</v>
      </c>
      <c r="E248" s="216" t="s">
        <v>2540</v>
      </c>
      <c r="F248" s="217" t="s">
        <v>2541</v>
      </c>
      <c r="G248" s="218" t="s">
        <v>191</v>
      </c>
      <c r="H248" s="219">
        <v>19</v>
      </c>
      <c r="I248" s="220"/>
      <c r="J248" s="221">
        <f>ROUND(I248*H248,2)</f>
        <v>0</v>
      </c>
      <c r="K248" s="217" t="s">
        <v>19</v>
      </c>
      <c r="L248" s="47"/>
      <c r="M248" s="222" t="s">
        <v>19</v>
      </c>
      <c r="N248" s="223" t="s">
        <v>43</v>
      </c>
      <c r="O248" s="87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684</v>
      </c>
      <c r="AT248" s="226" t="s">
        <v>157</v>
      </c>
      <c r="AU248" s="226" t="s">
        <v>81</v>
      </c>
      <c r="AY248" s="20" t="s">
        <v>154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20" t="s">
        <v>79</v>
      </c>
      <c r="BK248" s="227">
        <f>ROUND(I248*H248,2)</f>
        <v>0</v>
      </c>
      <c r="BL248" s="20" t="s">
        <v>684</v>
      </c>
      <c r="BM248" s="226" t="s">
        <v>2542</v>
      </c>
    </row>
    <row r="249" s="2" customFormat="1" ht="21.75" customHeight="1">
      <c r="A249" s="41"/>
      <c r="B249" s="42"/>
      <c r="C249" s="215" t="s">
        <v>1076</v>
      </c>
      <c r="D249" s="215" t="s">
        <v>157</v>
      </c>
      <c r="E249" s="216" t="s">
        <v>2543</v>
      </c>
      <c r="F249" s="217" t="s">
        <v>2544</v>
      </c>
      <c r="G249" s="218" t="s">
        <v>191</v>
      </c>
      <c r="H249" s="219">
        <v>42</v>
      </c>
      <c r="I249" s="220"/>
      <c r="J249" s="221">
        <f>ROUND(I249*H249,2)</f>
        <v>0</v>
      </c>
      <c r="K249" s="217" t="s">
        <v>19</v>
      </c>
      <c r="L249" s="47"/>
      <c r="M249" s="222" t="s">
        <v>19</v>
      </c>
      <c r="N249" s="223" t="s">
        <v>43</v>
      </c>
      <c r="O249" s="87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684</v>
      </c>
      <c r="AT249" s="226" t="s">
        <v>157</v>
      </c>
      <c r="AU249" s="226" t="s">
        <v>81</v>
      </c>
      <c r="AY249" s="20" t="s">
        <v>154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79</v>
      </c>
      <c r="BK249" s="227">
        <f>ROUND(I249*H249,2)</f>
        <v>0</v>
      </c>
      <c r="BL249" s="20" t="s">
        <v>684</v>
      </c>
      <c r="BM249" s="226" t="s">
        <v>2545</v>
      </c>
    </row>
    <row r="250" s="2" customFormat="1" ht="21.75" customHeight="1">
      <c r="A250" s="41"/>
      <c r="B250" s="42"/>
      <c r="C250" s="215" t="s">
        <v>1082</v>
      </c>
      <c r="D250" s="215" t="s">
        <v>157</v>
      </c>
      <c r="E250" s="216" t="s">
        <v>2377</v>
      </c>
      <c r="F250" s="217" t="s">
        <v>2378</v>
      </c>
      <c r="G250" s="218" t="s">
        <v>191</v>
      </c>
      <c r="H250" s="219">
        <v>2</v>
      </c>
      <c r="I250" s="220"/>
      <c r="J250" s="221">
        <f>ROUND(I250*H250,2)</f>
        <v>0</v>
      </c>
      <c r="K250" s="217" t="s">
        <v>19</v>
      </c>
      <c r="L250" s="47"/>
      <c r="M250" s="222" t="s">
        <v>19</v>
      </c>
      <c r="N250" s="223" t="s">
        <v>43</v>
      </c>
      <c r="O250" s="87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6" t="s">
        <v>684</v>
      </c>
      <c r="AT250" s="226" t="s">
        <v>157</v>
      </c>
      <c r="AU250" s="226" t="s">
        <v>81</v>
      </c>
      <c r="AY250" s="20" t="s">
        <v>154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20" t="s">
        <v>79</v>
      </c>
      <c r="BK250" s="227">
        <f>ROUND(I250*H250,2)</f>
        <v>0</v>
      </c>
      <c r="BL250" s="20" t="s">
        <v>684</v>
      </c>
      <c r="BM250" s="226" t="s">
        <v>2546</v>
      </c>
    </row>
    <row r="251" s="2" customFormat="1" ht="16.5" customHeight="1">
      <c r="A251" s="41"/>
      <c r="B251" s="42"/>
      <c r="C251" s="215" t="s">
        <v>1087</v>
      </c>
      <c r="D251" s="215" t="s">
        <v>157</v>
      </c>
      <c r="E251" s="216" t="s">
        <v>2547</v>
      </c>
      <c r="F251" s="217" t="s">
        <v>2548</v>
      </c>
      <c r="G251" s="218" t="s">
        <v>191</v>
      </c>
      <c r="H251" s="219">
        <v>1</v>
      </c>
      <c r="I251" s="220"/>
      <c r="J251" s="221">
        <f>ROUND(I251*H251,2)</f>
        <v>0</v>
      </c>
      <c r="K251" s="217" t="s">
        <v>19</v>
      </c>
      <c r="L251" s="47"/>
      <c r="M251" s="222" t="s">
        <v>19</v>
      </c>
      <c r="N251" s="223" t="s">
        <v>43</v>
      </c>
      <c r="O251" s="87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684</v>
      </c>
      <c r="AT251" s="226" t="s">
        <v>157</v>
      </c>
      <c r="AU251" s="226" t="s">
        <v>81</v>
      </c>
      <c r="AY251" s="20" t="s">
        <v>154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684</v>
      </c>
      <c r="BM251" s="226" t="s">
        <v>2549</v>
      </c>
    </row>
    <row r="252" s="2" customFormat="1" ht="16.5" customHeight="1">
      <c r="A252" s="41"/>
      <c r="B252" s="42"/>
      <c r="C252" s="215" t="s">
        <v>1094</v>
      </c>
      <c r="D252" s="215" t="s">
        <v>157</v>
      </c>
      <c r="E252" s="216" t="s">
        <v>2550</v>
      </c>
      <c r="F252" s="217" t="s">
        <v>2551</v>
      </c>
      <c r="G252" s="218" t="s">
        <v>571</v>
      </c>
      <c r="H252" s="219">
        <v>1</v>
      </c>
      <c r="I252" s="220"/>
      <c r="J252" s="221">
        <f>ROUND(I252*H252,2)</f>
        <v>0</v>
      </c>
      <c r="K252" s="217" t="s">
        <v>19</v>
      </c>
      <c r="L252" s="47"/>
      <c r="M252" s="222" t="s">
        <v>19</v>
      </c>
      <c r="N252" s="223" t="s">
        <v>43</v>
      </c>
      <c r="O252" s="87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684</v>
      </c>
      <c r="AT252" s="226" t="s">
        <v>157</v>
      </c>
      <c r="AU252" s="226" t="s">
        <v>81</v>
      </c>
      <c r="AY252" s="20" t="s">
        <v>154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79</v>
      </c>
      <c r="BK252" s="227">
        <f>ROUND(I252*H252,2)</f>
        <v>0</v>
      </c>
      <c r="BL252" s="20" t="s">
        <v>684</v>
      </c>
      <c r="BM252" s="226" t="s">
        <v>2552</v>
      </c>
    </row>
    <row r="253" s="2" customFormat="1" ht="16.5" customHeight="1">
      <c r="A253" s="41"/>
      <c r="B253" s="42"/>
      <c r="C253" s="215" t="s">
        <v>1101</v>
      </c>
      <c r="D253" s="215" t="s">
        <v>157</v>
      </c>
      <c r="E253" s="216" t="s">
        <v>2553</v>
      </c>
      <c r="F253" s="217" t="s">
        <v>2554</v>
      </c>
      <c r="G253" s="218" t="s">
        <v>571</v>
      </c>
      <c r="H253" s="219">
        <v>1</v>
      </c>
      <c r="I253" s="220"/>
      <c r="J253" s="221">
        <f>ROUND(I253*H253,2)</f>
        <v>0</v>
      </c>
      <c r="K253" s="217" t="s">
        <v>19</v>
      </c>
      <c r="L253" s="47"/>
      <c r="M253" s="222" t="s">
        <v>19</v>
      </c>
      <c r="N253" s="223" t="s">
        <v>43</v>
      </c>
      <c r="O253" s="87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6" t="s">
        <v>684</v>
      </c>
      <c r="AT253" s="226" t="s">
        <v>157</v>
      </c>
      <c r="AU253" s="226" t="s">
        <v>81</v>
      </c>
      <c r="AY253" s="20" t="s">
        <v>154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20" t="s">
        <v>79</v>
      </c>
      <c r="BK253" s="227">
        <f>ROUND(I253*H253,2)</f>
        <v>0</v>
      </c>
      <c r="BL253" s="20" t="s">
        <v>684</v>
      </c>
      <c r="BM253" s="226" t="s">
        <v>2555</v>
      </c>
    </row>
    <row r="254" s="2" customFormat="1" ht="16.5" customHeight="1">
      <c r="A254" s="41"/>
      <c r="B254" s="42"/>
      <c r="C254" s="215" t="s">
        <v>1106</v>
      </c>
      <c r="D254" s="215" t="s">
        <v>157</v>
      </c>
      <c r="E254" s="216" t="s">
        <v>2556</v>
      </c>
      <c r="F254" s="217" t="s">
        <v>2557</v>
      </c>
      <c r="G254" s="218" t="s">
        <v>571</v>
      </c>
      <c r="H254" s="219">
        <v>22</v>
      </c>
      <c r="I254" s="220"/>
      <c r="J254" s="221">
        <f>ROUND(I254*H254,2)</f>
        <v>0</v>
      </c>
      <c r="K254" s="217" t="s">
        <v>19</v>
      </c>
      <c r="L254" s="47"/>
      <c r="M254" s="222" t="s">
        <v>19</v>
      </c>
      <c r="N254" s="223" t="s">
        <v>43</v>
      </c>
      <c r="O254" s="87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6" t="s">
        <v>684</v>
      </c>
      <c r="AT254" s="226" t="s">
        <v>157</v>
      </c>
      <c r="AU254" s="226" t="s">
        <v>81</v>
      </c>
      <c r="AY254" s="20" t="s">
        <v>154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20" t="s">
        <v>79</v>
      </c>
      <c r="BK254" s="227">
        <f>ROUND(I254*H254,2)</f>
        <v>0</v>
      </c>
      <c r="BL254" s="20" t="s">
        <v>684</v>
      </c>
      <c r="BM254" s="226" t="s">
        <v>2558</v>
      </c>
    </row>
    <row r="255" s="2" customFormat="1" ht="24.15" customHeight="1">
      <c r="A255" s="41"/>
      <c r="B255" s="42"/>
      <c r="C255" s="215" t="s">
        <v>1111</v>
      </c>
      <c r="D255" s="215" t="s">
        <v>157</v>
      </c>
      <c r="E255" s="216" t="s">
        <v>2559</v>
      </c>
      <c r="F255" s="217" t="s">
        <v>2560</v>
      </c>
      <c r="G255" s="218" t="s">
        <v>571</v>
      </c>
      <c r="H255" s="219">
        <v>1</v>
      </c>
      <c r="I255" s="220"/>
      <c r="J255" s="221">
        <f>ROUND(I255*H255,2)</f>
        <v>0</v>
      </c>
      <c r="K255" s="217" t="s">
        <v>19</v>
      </c>
      <c r="L255" s="47"/>
      <c r="M255" s="222" t="s">
        <v>19</v>
      </c>
      <c r="N255" s="223" t="s">
        <v>43</v>
      </c>
      <c r="O255" s="87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684</v>
      </c>
      <c r="AT255" s="226" t="s">
        <v>157</v>
      </c>
      <c r="AU255" s="226" t="s">
        <v>81</v>
      </c>
      <c r="AY255" s="20" t="s">
        <v>154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79</v>
      </c>
      <c r="BK255" s="227">
        <f>ROUND(I255*H255,2)</f>
        <v>0</v>
      </c>
      <c r="BL255" s="20" t="s">
        <v>684</v>
      </c>
      <c r="BM255" s="226" t="s">
        <v>2561</v>
      </c>
    </row>
    <row r="256" s="2" customFormat="1" ht="24.15" customHeight="1">
      <c r="A256" s="41"/>
      <c r="B256" s="42"/>
      <c r="C256" s="215" t="s">
        <v>1115</v>
      </c>
      <c r="D256" s="215" t="s">
        <v>157</v>
      </c>
      <c r="E256" s="216" t="s">
        <v>2562</v>
      </c>
      <c r="F256" s="217" t="s">
        <v>2563</v>
      </c>
      <c r="G256" s="218" t="s">
        <v>571</v>
      </c>
      <c r="H256" s="219">
        <v>3</v>
      </c>
      <c r="I256" s="220"/>
      <c r="J256" s="221">
        <f>ROUND(I256*H256,2)</f>
        <v>0</v>
      </c>
      <c r="K256" s="217" t="s">
        <v>19</v>
      </c>
      <c r="L256" s="47"/>
      <c r="M256" s="222" t="s">
        <v>19</v>
      </c>
      <c r="N256" s="223" t="s">
        <v>43</v>
      </c>
      <c r="O256" s="87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6" t="s">
        <v>684</v>
      </c>
      <c r="AT256" s="226" t="s">
        <v>157</v>
      </c>
      <c r="AU256" s="226" t="s">
        <v>81</v>
      </c>
      <c r="AY256" s="20" t="s">
        <v>154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20" t="s">
        <v>79</v>
      </c>
      <c r="BK256" s="227">
        <f>ROUND(I256*H256,2)</f>
        <v>0</v>
      </c>
      <c r="BL256" s="20" t="s">
        <v>684</v>
      </c>
      <c r="BM256" s="226" t="s">
        <v>2564</v>
      </c>
    </row>
    <row r="257" s="2" customFormat="1" ht="21.75" customHeight="1">
      <c r="A257" s="41"/>
      <c r="B257" s="42"/>
      <c r="C257" s="215" t="s">
        <v>1122</v>
      </c>
      <c r="D257" s="215" t="s">
        <v>157</v>
      </c>
      <c r="E257" s="216" t="s">
        <v>2565</v>
      </c>
      <c r="F257" s="217" t="s">
        <v>2566</v>
      </c>
      <c r="G257" s="218" t="s">
        <v>191</v>
      </c>
      <c r="H257" s="219">
        <v>1</v>
      </c>
      <c r="I257" s="220"/>
      <c r="J257" s="221">
        <f>ROUND(I257*H257,2)</f>
        <v>0</v>
      </c>
      <c r="K257" s="217" t="s">
        <v>19</v>
      </c>
      <c r="L257" s="47"/>
      <c r="M257" s="222" t="s">
        <v>19</v>
      </c>
      <c r="N257" s="223" t="s">
        <v>43</v>
      </c>
      <c r="O257" s="87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684</v>
      </c>
      <c r="AT257" s="226" t="s">
        <v>157</v>
      </c>
      <c r="AU257" s="226" t="s">
        <v>81</v>
      </c>
      <c r="AY257" s="20" t="s">
        <v>154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0" t="s">
        <v>79</v>
      </c>
      <c r="BK257" s="227">
        <f>ROUND(I257*H257,2)</f>
        <v>0</v>
      </c>
      <c r="BL257" s="20" t="s">
        <v>684</v>
      </c>
      <c r="BM257" s="226" t="s">
        <v>2567</v>
      </c>
    </row>
    <row r="258" s="2" customFormat="1" ht="16.5" customHeight="1">
      <c r="A258" s="41"/>
      <c r="B258" s="42"/>
      <c r="C258" s="215" t="s">
        <v>1128</v>
      </c>
      <c r="D258" s="215" t="s">
        <v>157</v>
      </c>
      <c r="E258" s="216" t="s">
        <v>2568</v>
      </c>
      <c r="F258" s="217" t="s">
        <v>2569</v>
      </c>
      <c r="G258" s="218" t="s">
        <v>191</v>
      </c>
      <c r="H258" s="219">
        <v>1</v>
      </c>
      <c r="I258" s="220"/>
      <c r="J258" s="221">
        <f>ROUND(I258*H258,2)</f>
        <v>0</v>
      </c>
      <c r="K258" s="217" t="s">
        <v>19</v>
      </c>
      <c r="L258" s="47"/>
      <c r="M258" s="222" t="s">
        <v>19</v>
      </c>
      <c r="N258" s="223" t="s">
        <v>43</v>
      </c>
      <c r="O258" s="87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6" t="s">
        <v>684</v>
      </c>
      <c r="AT258" s="226" t="s">
        <v>157</v>
      </c>
      <c r="AU258" s="226" t="s">
        <v>81</v>
      </c>
      <c r="AY258" s="20" t="s">
        <v>154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20" t="s">
        <v>79</v>
      </c>
      <c r="BK258" s="227">
        <f>ROUND(I258*H258,2)</f>
        <v>0</v>
      </c>
      <c r="BL258" s="20" t="s">
        <v>684</v>
      </c>
      <c r="BM258" s="226" t="s">
        <v>2570</v>
      </c>
    </row>
    <row r="259" s="2" customFormat="1" ht="16.5" customHeight="1">
      <c r="A259" s="41"/>
      <c r="B259" s="42"/>
      <c r="C259" s="215" t="s">
        <v>1135</v>
      </c>
      <c r="D259" s="215" t="s">
        <v>157</v>
      </c>
      <c r="E259" s="216" t="s">
        <v>2571</v>
      </c>
      <c r="F259" s="217" t="s">
        <v>2572</v>
      </c>
      <c r="G259" s="218" t="s">
        <v>191</v>
      </c>
      <c r="H259" s="219">
        <v>1</v>
      </c>
      <c r="I259" s="220"/>
      <c r="J259" s="221">
        <f>ROUND(I259*H259,2)</f>
        <v>0</v>
      </c>
      <c r="K259" s="217" t="s">
        <v>19</v>
      </c>
      <c r="L259" s="47"/>
      <c r="M259" s="222" t="s">
        <v>19</v>
      </c>
      <c r="N259" s="223" t="s">
        <v>43</v>
      </c>
      <c r="O259" s="87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684</v>
      </c>
      <c r="AT259" s="226" t="s">
        <v>157</v>
      </c>
      <c r="AU259" s="226" t="s">
        <v>81</v>
      </c>
      <c r="AY259" s="20" t="s">
        <v>154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79</v>
      </c>
      <c r="BK259" s="227">
        <f>ROUND(I259*H259,2)</f>
        <v>0</v>
      </c>
      <c r="BL259" s="20" t="s">
        <v>684</v>
      </c>
      <c r="BM259" s="226" t="s">
        <v>2573</v>
      </c>
    </row>
    <row r="260" s="2" customFormat="1" ht="16.5" customHeight="1">
      <c r="A260" s="41"/>
      <c r="B260" s="42"/>
      <c r="C260" s="215" t="s">
        <v>1143</v>
      </c>
      <c r="D260" s="215" t="s">
        <v>157</v>
      </c>
      <c r="E260" s="216" t="s">
        <v>2574</v>
      </c>
      <c r="F260" s="217" t="s">
        <v>2575</v>
      </c>
      <c r="G260" s="218" t="s">
        <v>191</v>
      </c>
      <c r="H260" s="219">
        <v>1</v>
      </c>
      <c r="I260" s="220"/>
      <c r="J260" s="221">
        <f>ROUND(I260*H260,2)</f>
        <v>0</v>
      </c>
      <c r="K260" s="217" t="s">
        <v>19</v>
      </c>
      <c r="L260" s="47"/>
      <c r="M260" s="222" t="s">
        <v>19</v>
      </c>
      <c r="N260" s="223" t="s">
        <v>43</v>
      </c>
      <c r="O260" s="87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684</v>
      </c>
      <c r="AT260" s="226" t="s">
        <v>157</v>
      </c>
      <c r="AU260" s="226" t="s">
        <v>81</v>
      </c>
      <c r="AY260" s="20" t="s">
        <v>154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0" t="s">
        <v>79</v>
      </c>
      <c r="BK260" s="227">
        <f>ROUND(I260*H260,2)</f>
        <v>0</v>
      </c>
      <c r="BL260" s="20" t="s">
        <v>684</v>
      </c>
      <c r="BM260" s="226" t="s">
        <v>2576</v>
      </c>
    </row>
    <row r="261" s="12" customFormat="1" ht="25.92" customHeight="1">
      <c r="A261" s="12"/>
      <c r="B261" s="199"/>
      <c r="C261" s="200"/>
      <c r="D261" s="201" t="s">
        <v>71</v>
      </c>
      <c r="E261" s="202" t="s">
        <v>2577</v>
      </c>
      <c r="F261" s="202" t="s">
        <v>2578</v>
      </c>
      <c r="G261" s="200"/>
      <c r="H261" s="200"/>
      <c r="I261" s="203"/>
      <c r="J261" s="204">
        <f>BK261</f>
        <v>0</v>
      </c>
      <c r="K261" s="200"/>
      <c r="L261" s="205"/>
      <c r="M261" s="206"/>
      <c r="N261" s="207"/>
      <c r="O261" s="207"/>
      <c r="P261" s="208">
        <f>SUM(P262:P264)</f>
        <v>0</v>
      </c>
      <c r="Q261" s="207"/>
      <c r="R261" s="208">
        <f>SUM(R262:R264)</f>
        <v>0</v>
      </c>
      <c r="S261" s="207"/>
      <c r="T261" s="209">
        <f>SUM(T262:T264)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0" t="s">
        <v>79</v>
      </c>
      <c r="AT261" s="211" t="s">
        <v>71</v>
      </c>
      <c r="AU261" s="211" t="s">
        <v>72</v>
      </c>
      <c r="AY261" s="210" t="s">
        <v>154</v>
      </c>
      <c r="BK261" s="212">
        <f>SUM(BK262:BK264)</f>
        <v>0</v>
      </c>
    </row>
    <row r="262" s="2" customFormat="1" ht="16.5" customHeight="1">
      <c r="A262" s="41"/>
      <c r="B262" s="42"/>
      <c r="C262" s="215" t="s">
        <v>1149</v>
      </c>
      <c r="D262" s="215" t="s">
        <v>157</v>
      </c>
      <c r="E262" s="216" t="s">
        <v>2423</v>
      </c>
      <c r="F262" s="217" t="s">
        <v>2424</v>
      </c>
      <c r="G262" s="218" t="s">
        <v>2425</v>
      </c>
      <c r="H262" s="219">
        <v>10</v>
      </c>
      <c r="I262" s="220"/>
      <c r="J262" s="221">
        <f>ROUND(I262*H262,2)</f>
        <v>0</v>
      </c>
      <c r="K262" s="217" t="s">
        <v>19</v>
      </c>
      <c r="L262" s="47"/>
      <c r="M262" s="222" t="s">
        <v>19</v>
      </c>
      <c r="N262" s="223" t="s">
        <v>43</v>
      </c>
      <c r="O262" s="87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2579</v>
      </c>
      <c r="AT262" s="226" t="s">
        <v>157</v>
      </c>
      <c r="AU262" s="226" t="s">
        <v>79</v>
      </c>
      <c r="AY262" s="20" t="s">
        <v>154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0" t="s">
        <v>79</v>
      </c>
      <c r="BK262" s="227">
        <f>ROUND(I262*H262,2)</f>
        <v>0</v>
      </c>
      <c r="BL262" s="20" t="s">
        <v>2579</v>
      </c>
      <c r="BM262" s="226" t="s">
        <v>2580</v>
      </c>
    </row>
    <row r="263" s="2" customFormat="1" ht="16.5" customHeight="1">
      <c r="A263" s="41"/>
      <c r="B263" s="42"/>
      <c r="C263" s="215" t="s">
        <v>1153</v>
      </c>
      <c r="D263" s="215" t="s">
        <v>157</v>
      </c>
      <c r="E263" s="216" t="s">
        <v>2581</v>
      </c>
      <c r="F263" s="217" t="s">
        <v>2582</v>
      </c>
      <c r="G263" s="218" t="s">
        <v>2425</v>
      </c>
      <c r="H263" s="219">
        <v>16</v>
      </c>
      <c r="I263" s="220"/>
      <c r="J263" s="221">
        <f>ROUND(I263*H263,2)</f>
        <v>0</v>
      </c>
      <c r="K263" s="217" t="s">
        <v>19</v>
      </c>
      <c r="L263" s="47"/>
      <c r="M263" s="222" t="s">
        <v>19</v>
      </c>
      <c r="N263" s="223" t="s">
        <v>43</v>
      </c>
      <c r="O263" s="87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2579</v>
      </c>
      <c r="AT263" s="226" t="s">
        <v>157</v>
      </c>
      <c r="AU263" s="226" t="s">
        <v>79</v>
      </c>
      <c r="AY263" s="20" t="s">
        <v>154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79</v>
      </c>
      <c r="BK263" s="227">
        <f>ROUND(I263*H263,2)</f>
        <v>0</v>
      </c>
      <c r="BL263" s="20" t="s">
        <v>2579</v>
      </c>
      <c r="BM263" s="226" t="s">
        <v>2583</v>
      </c>
    </row>
    <row r="264" s="2" customFormat="1" ht="16.5" customHeight="1">
      <c r="A264" s="41"/>
      <c r="B264" s="42"/>
      <c r="C264" s="215" t="s">
        <v>1158</v>
      </c>
      <c r="D264" s="215" t="s">
        <v>157</v>
      </c>
      <c r="E264" s="216" t="s">
        <v>2584</v>
      </c>
      <c r="F264" s="217" t="s">
        <v>2585</v>
      </c>
      <c r="G264" s="218" t="s">
        <v>2425</v>
      </c>
      <c r="H264" s="219">
        <v>24</v>
      </c>
      <c r="I264" s="220"/>
      <c r="J264" s="221">
        <f>ROUND(I264*H264,2)</f>
        <v>0</v>
      </c>
      <c r="K264" s="217" t="s">
        <v>19</v>
      </c>
      <c r="L264" s="47"/>
      <c r="M264" s="292" t="s">
        <v>19</v>
      </c>
      <c r="N264" s="293" t="s">
        <v>43</v>
      </c>
      <c r="O264" s="294"/>
      <c r="P264" s="295">
        <f>O264*H264</f>
        <v>0</v>
      </c>
      <c r="Q264" s="295">
        <v>0</v>
      </c>
      <c r="R264" s="295">
        <f>Q264*H264</f>
        <v>0</v>
      </c>
      <c r="S264" s="295">
        <v>0</v>
      </c>
      <c r="T264" s="296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2579</v>
      </c>
      <c r="AT264" s="226" t="s">
        <v>157</v>
      </c>
      <c r="AU264" s="226" t="s">
        <v>79</v>
      </c>
      <c r="AY264" s="20" t="s">
        <v>154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79</v>
      </c>
      <c r="BK264" s="227">
        <f>ROUND(I264*H264,2)</f>
        <v>0</v>
      </c>
      <c r="BL264" s="20" t="s">
        <v>2579</v>
      </c>
      <c r="BM264" s="226" t="s">
        <v>2586</v>
      </c>
    </row>
    <row r="265" s="2" customFormat="1" ht="6.96" customHeight="1">
      <c r="A265" s="41"/>
      <c r="B265" s="62"/>
      <c r="C265" s="63"/>
      <c r="D265" s="63"/>
      <c r="E265" s="63"/>
      <c r="F265" s="63"/>
      <c r="G265" s="63"/>
      <c r="H265" s="63"/>
      <c r="I265" s="63"/>
      <c r="J265" s="63"/>
      <c r="K265" s="63"/>
      <c r="L265" s="47"/>
      <c r="M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</row>
  </sheetData>
  <sheetProtection sheet="1" autoFilter="0" formatColumns="0" formatRows="0" objects="1" scenarios="1" spinCount="100000" saltValue="ueHJsQQpo+OPNxH5Ip2/4VVRecTp41ty6qpofIsrRQ6RlVRzcvFY5gsjTnvyYLdjfmnoYVQfl/zlngR/kFBoJg==" hashValue="qUbcBBj5vK7Nr/0ez79BmPPrDnHruzaQtVEQI4RvdGJHBUffCHQ6Tzp7tmrM+HXXdpVTCk7U494sSNt4TIWvHg==" algorithmName="SHA-512" password="CC35"/>
  <autoFilter ref="C92:K26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106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ZUŠ Šternberk, modernizace odborných učeben</v>
      </c>
      <c r="F7" s="145"/>
      <c r="G7" s="145"/>
      <c r="H7" s="145"/>
      <c r="L7" s="23"/>
    </row>
    <row r="8" s="1" customFormat="1" ht="12" customHeight="1">
      <c r="B8" s="23"/>
      <c r="D8" s="145" t="s">
        <v>107</v>
      </c>
      <c r="L8" s="23"/>
    </row>
    <row r="9" s="2" customFormat="1" ht="16.5" customHeight="1">
      <c r="A9" s="41"/>
      <c r="B9" s="47"/>
      <c r="C9" s="41"/>
      <c r="D9" s="41"/>
      <c r="E9" s="146" t="s">
        <v>2587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2588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22. 3. 2024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19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5" t="s">
        <v>28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ROUND(J98,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ROUND((SUM(BE98:BE387)),  2)</f>
        <v>0</v>
      </c>
      <c r="G35" s="41"/>
      <c r="H35" s="41"/>
      <c r="I35" s="160">
        <v>0.20999999999999999</v>
      </c>
      <c r="J35" s="159">
        <f>ROUND(((SUM(BE98:BE387))*I35),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ROUND((SUM(BF98:BF387)),  2)</f>
        <v>0</v>
      </c>
      <c r="G36" s="41"/>
      <c r="H36" s="41"/>
      <c r="I36" s="160">
        <v>0.12</v>
      </c>
      <c r="J36" s="159">
        <f>ROUND(((SUM(BF98:BF387))*I36),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ROUND((SUM(BG98:BG387)),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ROUND((SUM(BH98:BH387)),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ROUND((SUM(BI98:BI387)),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111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ZUŠ Šternberk, modernizace odborných učeben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2587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ROU2521 - Stavební část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Šternberk</v>
      </c>
      <c r="G56" s="43"/>
      <c r="H56" s="43"/>
      <c r="I56" s="35" t="s">
        <v>23</v>
      </c>
      <c r="J56" s="75" t="str">
        <f>IF(J14="","",J14)</f>
        <v>22. 3. 2024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Město Šternberk</v>
      </c>
      <c r="G58" s="43"/>
      <c r="H58" s="43"/>
      <c r="I58" s="35" t="s">
        <v>31</v>
      </c>
      <c r="J58" s="39" t="str">
        <f>E23</f>
        <v>Studio Zlamal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112</v>
      </c>
      <c r="D61" s="174"/>
      <c r="E61" s="174"/>
      <c r="F61" s="174"/>
      <c r="G61" s="174"/>
      <c r="H61" s="174"/>
      <c r="I61" s="174"/>
      <c r="J61" s="175" t="s">
        <v>113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J98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114</v>
      </c>
    </row>
    <row r="64" s="9" customFormat="1" ht="24.96" customHeight="1">
      <c r="A64" s="9"/>
      <c r="B64" s="177"/>
      <c r="C64" s="178"/>
      <c r="D64" s="179" t="s">
        <v>115</v>
      </c>
      <c r="E64" s="180"/>
      <c r="F64" s="180"/>
      <c r="G64" s="180"/>
      <c r="H64" s="180"/>
      <c r="I64" s="180"/>
      <c r="J64" s="181">
        <f>J99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117</v>
      </c>
      <c r="E65" s="185"/>
      <c r="F65" s="185"/>
      <c r="G65" s="185"/>
      <c r="H65" s="185"/>
      <c r="I65" s="185"/>
      <c r="J65" s="186">
        <f>J100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119</v>
      </c>
      <c r="E66" s="185"/>
      <c r="F66" s="185"/>
      <c r="G66" s="185"/>
      <c r="H66" s="185"/>
      <c r="I66" s="185"/>
      <c r="J66" s="186">
        <f>J169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120</v>
      </c>
      <c r="E67" s="185"/>
      <c r="F67" s="185"/>
      <c r="G67" s="185"/>
      <c r="H67" s="185"/>
      <c r="I67" s="185"/>
      <c r="J67" s="186">
        <f>J218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121</v>
      </c>
      <c r="E68" s="185"/>
      <c r="F68" s="185"/>
      <c r="G68" s="185"/>
      <c r="H68" s="185"/>
      <c r="I68" s="185"/>
      <c r="J68" s="186">
        <f>J241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7"/>
      <c r="C69" s="178"/>
      <c r="D69" s="179" t="s">
        <v>122</v>
      </c>
      <c r="E69" s="180"/>
      <c r="F69" s="180"/>
      <c r="G69" s="180"/>
      <c r="H69" s="180"/>
      <c r="I69" s="180"/>
      <c r="J69" s="181">
        <f>J244</f>
        <v>0</v>
      </c>
      <c r="K69" s="178"/>
      <c r="L69" s="18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3"/>
      <c r="C70" s="128"/>
      <c r="D70" s="184" t="s">
        <v>123</v>
      </c>
      <c r="E70" s="185"/>
      <c r="F70" s="185"/>
      <c r="G70" s="185"/>
      <c r="H70" s="185"/>
      <c r="I70" s="185"/>
      <c r="J70" s="186">
        <f>J245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127</v>
      </c>
      <c r="E71" s="185"/>
      <c r="F71" s="185"/>
      <c r="G71" s="185"/>
      <c r="H71" s="185"/>
      <c r="I71" s="185"/>
      <c r="J71" s="186">
        <f>J247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130</v>
      </c>
      <c r="E72" s="185"/>
      <c r="F72" s="185"/>
      <c r="G72" s="185"/>
      <c r="H72" s="185"/>
      <c r="I72" s="185"/>
      <c r="J72" s="186">
        <f>J259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135</v>
      </c>
      <c r="E73" s="185"/>
      <c r="F73" s="185"/>
      <c r="G73" s="185"/>
      <c r="H73" s="185"/>
      <c r="I73" s="185"/>
      <c r="J73" s="186">
        <f>J289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136</v>
      </c>
      <c r="E74" s="185"/>
      <c r="F74" s="185"/>
      <c r="G74" s="185"/>
      <c r="H74" s="185"/>
      <c r="I74" s="185"/>
      <c r="J74" s="186">
        <f>J325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137</v>
      </c>
      <c r="E75" s="185"/>
      <c r="F75" s="185"/>
      <c r="G75" s="185"/>
      <c r="H75" s="185"/>
      <c r="I75" s="185"/>
      <c r="J75" s="186">
        <f>J336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138</v>
      </c>
      <c r="E76" s="185"/>
      <c r="F76" s="185"/>
      <c r="G76" s="185"/>
      <c r="H76" s="185"/>
      <c r="I76" s="185"/>
      <c r="J76" s="186">
        <f>J355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82" s="2" customFormat="1" ht="6.96" customHeight="1">
      <c r="A82" s="41"/>
      <c r="B82" s="64"/>
      <c r="C82" s="65"/>
      <c r="D82" s="65"/>
      <c r="E82" s="65"/>
      <c r="F82" s="65"/>
      <c r="G82" s="65"/>
      <c r="H82" s="65"/>
      <c r="I82" s="65"/>
      <c r="J82" s="65"/>
      <c r="K82" s="65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4.96" customHeight="1">
      <c r="A83" s="41"/>
      <c r="B83" s="42"/>
      <c r="C83" s="26" t="s">
        <v>139</v>
      </c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16</v>
      </c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172" t="str">
        <f>E7</f>
        <v>ZUŠ Šternberk, modernizace odborných učeben</v>
      </c>
      <c r="F86" s="35"/>
      <c r="G86" s="35"/>
      <c r="H86" s="35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" customFormat="1" ht="12" customHeight="1">
      <c r="B87" s="24"/>
      <c r="C87" s="35" t="s">
        <v>107</v>
      </c>
      <c r="D87" s="25"/>
      <c r="E87" s="25"/>
      <c r="F87" s="25"/>
      <c r="G87" s="25"/>
      <c r="H87" s="25"/>
      <c r="I87" s="25"/>
      <c r="J87" s="25"/>
      <c r="K87" s="25"/>
      <c r="L87" s="23"/>
    </row>
    <row r="88" s="2" customFormat="1" ht="16.5" customHeight="1">
      <c r="A88" s="41"/>
      <c r="B88" s="42"/>
      <c r="C88" s="43"/>
      <c r="D88" s="43"/>
      <c r="E88" s="172" t="s">
        <v>2587</v>
      </c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109</v>
      </c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6.5" customHeight="1">
      <c r="A90" s="41"/>
      <c r="B90" s="42"/>
      <c r="C90" s="43"/>
      <c r="D90" s="43"/>
      <c r="E90" s="72" t="str">
        <f>E11</f>
        <v>ROU2521 - Stavební část</v>
      </c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2" customHeight="1">
      <c r="A92" s="41"/>
      <c r="B92" s="42"/>
      <c r="C92" s="35" t="s">
        <v>21</v>
      </c>
      <c r="D92" s="43"/>
      <c r="E92" s="43"/>
      <c r="F92" s="30" t="str">
        <f>F14</f>
        <v>Šternberk</v>
      </c>
      <c r="G92" s="43"/>
      <c r="H92" s="43"/>
      <c r="I92" s="35" t="s">
        <v>23</v>
      </c>
      <c r="J92" s="75" t="str">
        <f>IF(J14="","",J14)</f>
        <v>22. 3. 2024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6.96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5" t="s">
        <v>25</v>
      </c>
      <c r="D94" s="43"/>
      <c r="E94" s="43"/>
      <c r="F94" s="30" t="str">
        <f>E17</f>
        <v>Město Šternberk</v>
      </c>
      <c r="G94" s="43"/>
      <c r="H94" s="43"/>
      <c r="I94" s="35" t="s">
        <v>31</v>
      </c>
      <c r="J94" s="39" t="str">
        <f>E23</f>
        <v>Studio Zlamal</v>
      </c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5.15" customHeight="1">
      <c r="A95" s="41"/>
      <c r="B95" s="42"/>
      <c r="C95" s="35" t="s">
        <v>29</v>
      </c>
      <c r="D95" s="43"/>
      <c r="E95" s="43"/>
      <c r="F95" s="30" t="str">
        <f>IF(E20="","",E20)</f>
        <v>Vyplň údaj</v>
      </c>
      <c r="G95" s="43"/>
      <c r="H95" s="43"/>
      <c r="I95" s="35" t="s">
        <v>34</v>
      </c>
      <c r="J95" s="39" t="str">
        <f>E26</f>
        <v xml:space="preserve"> </v>
      </c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0.32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11" customFormat="1" ht="29.28" customHeight="1">
      <c r="A97" s="188"/>
      <c r="B97" s="189"/>
      <c r="C97" s="190" t="s">
        <v>140</v>
      </c>
      <c r="D97" s="191" t="s">
        <v>57</v>
      </c>
      <c r="E97" s="191" t="s">
        <v>53</v>
      </c>
      <c r="F97" s="191" t="s">
        <v>54</v>
      </c>
      <c r="G97" s="191" t="s">
        <v>141</v>
      </c>
      <c r="H97" s="191" t="s">
        <v>142</v>
      </c>
      <c r="I97" s="191" t="s">
        <v>143</v>
      </c>
      <c r="J97" s="191" t="s">
        <v>113</v>
      </c>
      <c r="K97" s="192" t="s">
        <v>144</v>
      </c>
      <c r="L97" s="193"/>
      <c r="M97" s="95" t="s">
        <v>19</v>
      </c>
      <c r="N97" s="96" t="s">
        <v>42</v>
      </c>
      <c r="O97" s="96" t="s">
        <v>145</v>
      </c>
      <c r="P97" s="96" t="s">
        <v>146</v>
      </c>
      <c r="Q97" s="96" t="s">
        <v>147</v>
      </c>
      <c r="R97" s="96" t="s">
        <v>148</v>
      </c>
      <c r="S97" s="96" t="s">
        <v>149</v>
      </c>
      <c r="T97" s="97" t="s">
        <v>150</v>
      </c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</row>
    <row r="98" s="2" customFormat="1" ht="22.8" customHeight="1">
      <c r="A98" s="41"/>
      <c r="B98" s="42"/>
      <c r="C98" s="102" t="s">
        <v>151</v>
      </c>
      <c r="D98" s="43"/>
      <c r="E98" s="43"/>
      <c r="F98" s="43"/>
      <c r="G98" s="43"/>
      <c r="H98" s="43"/>
      <c r="I98" s="43"/>
      <c r="J98" s="194">
        <f>BK98</f>
        <v>0</v>
      </c>
      <c r="K98" s="43"/>
      <c r="L98" s="47"/>
      <c r="M98" s="98"/>
      <c r="N98" s="195"/>
      <c r="O98" s="99"/>
      <c r="P98" s="196">
        <f>P99+P244</f>
        <v>0</v>
      </c>
      <c r="Q98" s="99"/>
      <c r="R98" s="196">
        <f>R99+R244</f>
        <v>17.39209563</v>
      </c>
      <c r="S98" s="99"/>
      <c r="T98" s="197">
        <f>T99+T244</f>
        <v>8.4801114000000002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71</v>
      </c>
      <c r="AU98" s="20" t="s">
        <v>114</v>
      </c>
      <c r="BK98" s="198">
        <f>BK99+BK244</f>
        <v>0</v>
      </c>
    </row>
    <row r="99" s="12" customFormat="1" ht="25.92" customHeight="1">
      <c r="A99" s="12"/>
      <c r="B99" s="199"/>
      <c r="C99" s="200"/>
      <c r="D99" s="201" t="s">
        <v>71</v>
      </c>
      <c r="E99" s="202" t="s">
        <v>152</v>
      </c>
      <c r="F99" s="202" t="s">
        <v>153</v>
      </c>
      <c r="G99" s="200"/>
      <c r="H99" s="200"/>
      <c r="I99" s="203"/>
      <c r="J99" s="204">
        <f>BK99</f>
        <v>0</v>
      </c>
      <c r="K99" s="200"/>
      <c r="L99" s="205"/>
      <c r="M99" s="206"/>
      <c r="N99" s="207"/>
      <c r="O99" s="207"/>
      <c r="P99" s="208">
        <f>P100+P169+P218+P241</f>
        <v>0</v>
      </c>
      <c r="Q99" s="207"/>
      <c r="R99" s="208">
        <f>R100+R169+R218+R241</f>
        <v>14.6069484</v>
      </c>
      <c r="S99" s="207"/>
      <c r="T99" s="209">
        <f>T100+T169+T218+T241</f>
        <v>6.3992399999999998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79</v>
      </c>
      <c r="AT99" s="211" t="s">
        <v>71</v>
      </c>
      <c r="AU99" s="211" t="s">
        <v>72</v>
      </c>
      <c r="AY99" s="210" t="s">
        <v>154</v>
      </c>
      <c r="BK99" s="212">
        <f>BK100+BK169+BK218+BK241</f>
        <v>0</v>
      </c>
    </row>
    <row r="100" s="12" customFormat="1" ht="22.8" customHeight="1">
      <c r="A100" s="12"/>
      <c r="B100" s="199"/>
      <c r="C100" s="200"/>
      <c r="D100" s="201" t="s">
        <v>71</v>
      </c>
      <c r="E100" s="213" t="s">
        <v>196</v>
      </c>
      <c r="F100" s="213" t="s">
        <v>256</v>
      </c>
      <c r="G100" s="200"/>
      <c r="H100" s="200"/>
      <c r="I100" s="203"/>
      <c r="J100" s="214">
        <f>BK100</f>
        <v>0</v>
      </c>
      <c r="K100" s="200"/>
      <c r="L100" s="205"/>
      <c r="M100" s="206"/>
      <c r="N100" s="207"/>
      <c r="O100" s="207"/>
      <c r="P100" s="208">
        <f>SUM(P101:P168)</f>
        <v>0</v>
      </c>
      <c r="Q100" s="207"/>
      <c r="R100" s="208">
        <f>SUM(R101:R168)</f>
        <v>14.603048400000001</v>
      </c>
      <c r="S100" s="207"/>
      <c r="T100" s="209">
        <f>SUM(T101:T168)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0" t="s">
        <v>79</v>
      </c>
      <c r="AT100" s="211" t="s">
        <v>71</v>
      </c>
      <c r="AU100" s="211" t="s">
        <v>79</v>
      </c>
      <c r="AY100" s="210" t="s">
        <v>154</v>
      </c>
      <c r="BK100" s="212">
        <f>SUM(BK101:BK168)</f>
        <v>0</v>
      </c>
    </row>
    <row r="101" s="2" customFormat="1" ht="24.15" customHeight="1">
      <c r="A101" s="41"/>
      <c r="B101" s="42"/>
      <c r="C101" s="215" t="s">
        <v>79</v>
      </c>
      <c r="D101" s="215" t="s">
        <v>157</v>
      </c>
      <c r="E101" s="216" t="s">
        <v>257</v>
      </c>
      <c r="F101" s="217" t="s">
        <v>258</v>
      </c>
      <c r="G101" s="218" t="s">
        <v>160</v>
      </c>
      <c r="H101" s="219">
        <v>31.547999999999998</v>
      </c>
      <c r="I101" s="220"/>
      <c r="J101" s="221">
        <f>ROUND(I101*H101,2)</f>
        <v>0</v>
      </c>
      <c r="K101" s="217" t="s">
        <v>161</v>
      </c>
      <c r="L101" s="47"/>
      <c r="M101" s="222" t="s">
        <v>19</v>
      </c>
      <c r="N101" s="223" t="s">
        <v>43</v>
      </c>
      <c r="O101" s="87"/>
      <c r="P101" s="224">
        <f>O101*H101</f>
        <v>0</v>
      </c>
      <c r="Q101" s="224">
        <v>0.0049399999999999999</v>
      </c>
      <c r="R101" s="224">
        <f>Q101*H101</f>
        <v>0.15584711999999998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162</v>
      </c>
      <c r="AT101" s="226" t="s">
        <v>157</v>
      </c>
      <c r="AU101" s="226" t="s">
        <v>81</v>
      </c>
      <c r="AY101" s="20" t="s">
        <v>154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79</v>
      </c>
      <c r="BK101" s="227">
        <f>ROUND(I101*H101,2)</f>
        <v>0</v>
      </c>
      <c r="BL101" s="20" t="s">
        <v>162</v>
      </c>
      <c r="BM101" s="226" t="s">
        <v>2589</v>
      </c>
    </row>
    <row r="102" s="2" customFormat="1">
      <c r="A102" s="41"/>
      <c r="B102" s="42"/>
      <c r="C102" s="43"/>
      <c r="D102" s="228" t="s">
        <v>164</v>
      </c>
      <c r="E102" s="43"/>
      <c r="F102" s="229" t="s">
        <v>260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164</v>
      </c>
      <c r="AU102" s="20" t="s">
        <v>81</v>
      </c>
    </row>
    <row r="103" s="13" customFormat="1">
      <c r="A103" s="13"/>
      <c r="B103" s="233"/>
      <c r="C103" s="234"/>
      <c r="D103" s="235" t="s">
        <v>166</v>
      </c>
      <c r="E103" s="236" t="s">
        <v>19</v>
      </c>
      <c r="F103" s="237" t="s">
        <v>2590</v>
      </c>
      <c r="G103" s="234"/>
      <c r="H103" s="236" t="s">
        <v>19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166</v>
      </c>
      <c r="AU103" s="243" t="s">
        <v>81</v>
      </c>
      <c r="AV103" s="13" t="s">
        <v>79</v>
      </c>
      <c r="AW103" s="13" t="s">
        <v>33</v>
      </c>
      <c r="AX103" s="13" t="s">
        <v>72</v>
      </c>
      <c r="AY103" s="243" t="s">
        <v>154</v>
      </c>
    </row>
    <row r="104" s="14" customFormat="1">
      <c r="A104" s="14"/>
      <c r="B104" s="244"/>
      <c r="C104" s="245"/>
      <c r="D104" s="235" t="s">
        <v>166</v>
      </c>
      <c r="E104" s="246" t="s">
        <v>19</v>
      </c>
      <c r="F104" s="247" t="s">
        <v>2591</v>
      </c>
      <c r="G104" s="245"/>
      <c r="H104" s="248">
        <v>31.547999999999998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4" t="s">
        <v>166</v>
      </c>
      <c r="AU104" s="254" t="s">
        <v>81</v>
      </c>
      <c r="AV104" s="14" t="s">
        <v>81</v>
      </c>
      <c r="AW104" s="14" t="s">
        <v>33</v>
      </c>
      <c r="AX104" s="14" t="s">
        <v>79</v>
      </c>
      <c r="AY104" s="254" t="s">
        <v>154</v>
      </c>
    </row>
    <row r="105" s="2" customFormat="1" ht="16.5" customHeight="1">
      <c r="A105" s="41"/>
      <c r="B105" s="42"/>
      <c r="C105" s="215" t="s">
        <v>81</v>
      </c>
      <c r="D105" s="215" t="s">
        <v>157</v>
      </c>
      <c r="E105" s="216" t="s">
        <v>267</v>
      </c>
      <c r="F105" s="217" t="s">
        <v>268</v>
      </c>
      <c r="G105" s="218" t="s">
        <v>160</v>
      </c>
      <c r="H105" s="219">
        <v>105.16</v>
      </c>
      <c r="I105" s="220"/>
      <c r="J105" s="221">
        <f>ROUND(I105*H105,2)</f>
        <v>0</v>
      </c>
      <c r="K105" s="217" t="s">
        <v>161</v>
      </c>
      <c r="L105" s="47"/>
      <c r="M105" s="222" t="s">
        <v>19</v>
      </c>
      <c r="N105" s="223" t="s">
        <v>43</v>
      </c>
      <c r="O105" s="87"/>
      <c r="P105" s="224">
        <f>O105*H105</f>
        <v>0</v>
      </c>
      <c r="Q105" s="224">
        <v>0.00025999999999999998</v>
      </c>
      <c r="R105" s="224">
        <f>Q105*H105</f>
        <v>0.027341599999999997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162</v>
      </c>
      <c r="AT105" s="226" t="s">
        <v>157</v>
      </c>
      <c r="AU105" s="226" t="s">
        <v>81</v>
      </c>
      <c r="AY105" s="20" t="s">
        <v>154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162</v>
      </c>
      <c r="BM105" s="226" t="s">
        <v>2592</v>
      </c>
    </row>
    <row r="106" s="2" customFormat="1">
      <c r="A106" s="41"/>
      <c r="B106" s="42"/>
      <c r="C106" s="43"/>
      <c r="D106" s="228" t="s">
        <v>164</v>
      </c>
      <c r="E106" s="43"/>
      <c r="F106" s="229" t="s">
        <v>270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164</v>
      </c>
      <c r="AU106" s="20" t="s">
        <v>81</v>
      </c>
    </row>
    <row r="107" s="13" customFormat="1">
      <c r="A107" s="13"/>
      <c r="B107" s="233"/>
      <c r="C107" s="234"/>
      <c r="D107" s="235" t="s">
        <v>166</v>
      </c>
      <c r="E107" s="236" t="s">
        <v>19</v>
      </c>
      <c r="F107" s="237" t="s">
        <v>2590</v>
      </c>
      <c r="G107" s="234"/>
      <c r="H107" s="236" t="s">
        <v>19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166</v>
      </c>
      <c r="AU107" s="243" t="s">
        <v>81</v>
      </c>
      <c r="AV107" s="13" t="s">
        <v>79</v>
      </c>
      <c r="AW107" s="13" t="s">
        <v>33</v>
      </c>
      <c r="AX107" s="13" t="s">
        <v>72</v>
      </c>
      <c r="AY107" s="243" t="s">
        <v>154</v>
      </c>
    </row>
    <row r="108" s="14" customFormat="1">
      <c r="A108" s="14"/>
      <c r="B108" s="244"/>
      <c r="C108" s="245"/>
      <c r="D108" s="235" t="s">
        <v>166</v>
      </c>
      <c r="E108" s="246" t="s">
        <v>19</v>
      </c>
      <c r="F108" s="247" t="s">
        <v>2593</v>
      </c>
      <c r="G108" s="245"/>
      <c r="H108" s="248">
        <v>105.16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166</v>
      </c>
      <c r="AU108" s="254" t="s">
        <v>81</v>
      </c>
      <c r="AV108" s="14" t="s">
        <v>81</v>
      </c>
      <c r="AW108" s="14" t="s">
        <v>33</v>
      </c>
      <c r="AX108" s="14" t="s">
        <v>79</v>
      </c>
      <c r="AY108" s="254" t="s">
        <v>154</v>
      </c>
    </row>
    <row r="109" s="2" customFormat="1" ht="24.15" customHeight="1">
      <c r="A109" s="41"/>
      <c r="B109" s="42"/>
      <c r="C109" s="215" t="s">
        <v>155</v>
      </c>
      <c r="D109" s="215" t="s">
        <v>157</v>
      </c>
      <c r="E109" s="216" t="s">
        <v>275</v>
      </c>
      <c r="F109" s="217" t="s">
        <v>276</v>
      </c>
      <c r="G109" s="218" t="s">
        <v>160</v>
      </c>
      <c r="H109" s="219">
        <v>105.16</v>
      </c>
      <c r="I109" s="220"/>
      <c r="J109" s="221">
        <f>ROUND(I109*H109,2)</f>
        <v>0</v>
      </c>
      <c r="K109" s="217" t="s">
        <v>161</v>
      </c>
      <c r="L109" s="47"/>
      <c r="M109" s="222" t="s">
        <v>19</v>
      </c>
      <c r="N109" s="223" t="s">
        <v>43</v>
      </c>
      <c r="O109" s="87"/>
      <c r="P109" s="224">
        <f>O109*H109</f>
        <v>0</v>
      </c>
      <c r="Q109" s="224">
        <v>0.0043800000000000002</v>
      </c>
      <c r="R109" s="224">
        <f>Q109*H109</f>
        <v>0.46060080000000003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162</v>
      </c>
      <c r="AT109" s="226" t="s">
        <v>157</v>
      </c>
      <c r="AU109" s="226" t="s">
        <v>81</v>
      </c>
      <c r="AY109" s="20" t="s">
        <v>154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162</v>
      </c>
      <c r="BM109" s="226" t="s">
        <v>2594</v>
      </c>
    </row>
    <row r="110" s="2" customFormat="1">
      <c r="A110" s="41"/>
      <c r="B110" s="42"/>
      <c r="C110" s="43"/>
      <c r="D110" s="228" t="s">
        <v>164</v>
      </c>
      <c r="E110" s="43"/>
      <c r="F110" s="229" t="s">
        <v>278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164</v>
      </c>
      <c r="AU110" s="20" t="s">
        <v>81</v>
      </c>
    </row>
    <row r="111" s="13" customFormat="1">
      <c r="A111" s="13"/>
      <c r="B111" s="233"/>
      <c r="C111" s="234"/>
      <c r="D111" s="235" t="s">
        <v>166</v>
      </c>
      <c r="E111" s="236" t="s">
        <v>19</v>
      </c>
      <c r="F111" s="237" t="s">
        <v>2590</v>
      </c>
      <c r="G111" s="234"/>
      <c r="H111" s="236" t="s">
        <v>19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166</v>
      </c>
      <c r="AU111" s="243" t="s">
        <v>81</v>
      </c>
      <c r="AV111" s="13" t="s">
        <v>79</v>
      </c>
      <c r="AW111" s="13" t="s">
        <v>33</v>
      </c>
      <c r="AX111" s="13" t="s">
        <v>72</v>
      </c>
      <c r="AY111" s="243" t="s">
        <v>154</v>
      </c>
    </row>
    <row r="112" s="14" customFormat="1">
      <c r="A112" s="14"/>
      <c r="B112" s="244"/>
      <c r="C112" s="245"/>
      <c r="D112" s="235" t="s">
        <v>166</v>
      </c>
      <c r="E112" s="246" t="s">
        <v>19</v>
      </c>
      <c r="F112" s="247" t="s">
        <v>2593</v>
      </c>
      <c r="G112" s="245"/>
      <c r="H112" s="248">
        <v>105.16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166</v>
      </c>
      <c r="AU112" s="254" t="s">
        <v>81</v>
      </c>
      <c r="AV112" s="14" t="s">
        <v>81</v>
      </c>
      <c r="AW112" s="14" t="s">
        <v>33</v>
      </c>
      <c r="AX112" s="14" t="s">
        <v>79</v>
      </c>
      <c r="AY112" s="254" t="s">
        <v>154</v>
      </c>
    </row>
    <row r="113" s="2" customFormat="1" ht="24.15" customHeight="1">
      <c r="A113" s="41"/>
      <c r="B113" s="42"/>
      <c r="C113" s="215" t="s">
        <v>162</v>
      </c>
      <c r="D113" s="215" t="s">
        <v>157</v>
      </c>
      <c r="E113" s="216" t="s">
        <v>284</v>
      </c>
      <c r="F113" s="217" t="s">
        <v>285</v>
      </c>
      <c r="G113" s="218" t="s">
        <v>160</v>
      </c>
      <c r="H113" s="219">
        <v>105.16</v>
      </c>
      <c r="I113" s="220"/>
      <c r="J113" s="221">
        <f>ROUND(I113*H113,2)</f>
        <v>0</v>
      </c>
      <c r="K113" s="217" t="s">
        <v>161</v>
      </c>
      <c r="L113" s="47"/>
      <c r="M113" s="222" t="s">
        <v>19</v>
      </c>
      <c r="N113" s="223" t="s">
        <v>43</v>
      </c>
      <c r="O113" s="87"/>
      <c r="P113" s="224">
        <f>O113*H113</f>
        <v>0</v>
      </c>
      <c r="Q113" s="224">
        <v>0.015699999999999999</v>
      </c>
      <c r="R113" s="224">
        <f>Q113*H113</f>
        <v>1.6510119999999997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162</v>
      </c>
      <c r="AT113" s="226" t="s">
        <v>157</v>
      </c>
      <c r="AU113" s="226" t="s">
        <v>81</v>
      </c>
      <c r="AY113" s="20" t="s">
        <v>154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162</v>
      </c>
      <c r="BM113" s="226" t="s">
        <v>2595</v>
      </c>
    </row>
    <row r="114" s="2" customFormat="1">
      <c r="A114" s="41"/>
      <c r="B114" s="42"/>
      <c r="C114" s="43"/>
      <c r="D114" s="228" t="s">
        <v>164</v>
      </c>
      <c r="E114" s="43"/>
      <c r="F114" s="229" t="s">
        <v>287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164</v>
      </c>
      <c r="AU114" s="20" t="s">
        <v>81</v>
      </c>
    </row>
    <row r="115" s="13" customFormat="1">
      <c r="A115" s="13"/>
      <c r="B115" s="233"/>
      <c r="C115" s="234"/>
      <c r="D115" s="235" t="s">
        <v>166</v>
      </c>
      <c r="E115" s="236" t="s">
        <v>19</v>
      </c>
      <c r="F115" s="237" t="s">
        <v>2590</v>
      </c>
      <c r="G115" s="234"/>
      <c r="H115" s="236" t="s">
        <v>19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166</v>
      </c>
      <c r="AU115" s="243" t="s">
        <v>81</v>
      </c>
      <c r="AV115" s="13" t="s">
        <v>79</v>
      </c>
      <c r="AW115" s="13" t="s">
        <v>33</v>
      </c>
      <c r="AX115" s="13" t="s">
        <v>72</v>
      </c>
      <c r="AY115" s="243" t="s">
        <v>154</v>
      </c>
    </row>
    <row r="116" s="14" customFormat="1">
      <c r="A116" s="14"/>
      <c r="B116" s="244"/>
      <c r="C116" s="245"/>
      <c r="D116" s="235" t="s">
        <v>166</v>
      </c>
      <c r="E116" s="246" t="s">
        <v>19</v>
      </c>
      <c r="F116" s="247" t="s">
        <v>2593</v>
      </c>
      <c r="G116" s="245"/>
      <c r="H116" s="248">
        <v>105.16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166</v>
      </c>
      <c r="AU116" s="254" t="s">
        <v>81</v>
      </c>
      <c r="AV116" s="14" t="s">
        <v>81</v>
      </c>
      <c r="AW116" s="14" t="s">
        <v>33</v>
      </c>
      <c r="AX116" s="14" t="s">
        <v>79</v>
      </c>
      <c r="AY116" s="254" t="s">
        <v>154</v>
      </c>
    </row>
    <row r="117" s="2" customFormat="1" ht="24.15" customHeight="1">
      <c r="A117" s="41"/>
      <c r="B117" s="42"/>
      <c r="C117" s="215" t="s">
        <v>188</v>
      </c>
      <c r="D117" s="215" t="s">
        <v>157</v>
      </c>
      <c r="E117" s="216" t="s">
        <v>289</v>
      </c>
      <c r="F117" s="217" t="s">
        <v>290</v>
      </c>
      <c r="G117" s="218" t="s">
        <v>160</v>
      </c>
      <c r="H117" s="219">
        <v>105.16</v>
      </c>
      <c r="I117" s="220"/>
      <c r="J117" s="221">
        <f>ROUND(I117*H117,2)</f>
        <v>0</v>
      </c>
      <c r="K117" s="217" t="s">
        <v>161</v>
      </c>
      <c r="L117" s="47"/>
      <c r="M117" s="222" t="s">
        <v>19</v>
      </c>
      <c r="N117" s="223" t="s">
        <v>43</v>
      </c>
      <c r="O117" s="87"/>
      <c r="P117" s="224">
        <f>O117*H117</f>
        <v>0</v>
      </c>
      <c r="Q117" s="224">
        <v>0.0061999999999999998</v>
      </c>
      <c r="R117" s="224">
        <f>Q117*H117</f>
        <v>0.6519919999999999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162</v>
      </c>
      <c r="AT117" s="226" t="s">
        <v>157</v>
      </c>
      <c r="AU117" s="226" t="s">
        <v>81</v>
      </c>
      <c r="AY117" s="20" t="s">
        <v>154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162</v>
      </c>
      <c r="BM117" s="226" t="s">
        <v>2596</v>
      </c>
    </row>
    <row r="118" s="2" customFormat="1">
      <c r="A118" s="41"/>
      <c r="B118" s="42"/>
      <c r="C118" s="43"/>
      <c r="D118" s="228" t="s">
        <v>164</v>
      </c>
      <c r="E118" s="43"/>
      <c r="F118" s="229" t="s">
        <v>292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164</v>
      </c>
      <c r="AU118" s="20" t="s">
        <v>81</v>
      </c>
    </row>
    <row r="119" s="13" customFormat="1">
      <c r="A119" s="13"/>
      <c r="B119" s="233"/>
      <c r="C119" s="234"/>
      <c r="D119" s="235" t="s">
        <v>166</v>
      </c>
      <c r="E119" s="236" t="s">
        <v>19</v>
      </c>
      <c r="F119" s="237" t="s">
        <v>2590</v>
      </c>
      <c r="G119" s="234"/>
      <c r="H119" s="236" t="s">
        <v>19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166</v>
      </c>
      <c r="AU119" s="243" t="s">
        <v>81</v>
      </c>
      <c r="AV119" s="13" t="s">
        <v>79</v>
      </c>
      <c r="AW119" s="13" t="s">
        <v>33</v>
      </c>
      <c r="AX119" s="13" t="s">
        <v>72</v>
      </c>
      <c r="AY119" s="243" t="s">
        <v>154</v>
      </c>
    </row>
    <row r="120" s="14" customFormat="1">
      <c r="A120" s="14"/>
      <c r="B120" s="244"/>
      <c r="C120" s="245"/>
      <c r="D120" s="235" t="s">
        <v>166</v>
      </c>
      <c r="E120" s="246" t="s">
        <v>19</v>
      </c>
      <c r="F120" s="247" t="s">
        <v>2593</v>
      </c>
      <c r="G120" s="245"/>
      <c r="H120" s="248">
        <v>105.16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166</v>
      </c>
      <c r="AU120" s="254" t="s">
        <v>81</v>
      </c>
      <c r="AV120" s="14" t="s">
        <v>81</v>
      </c>
      <c r="AW120" s="14" t="s">
        <v>33</v>
      </c>
      <c r="AX120" s="14" t="s">
        <v>79</v>
      </c>
      <c r="AY120" s="254" t="s">
        <v>154</v>
      </c>
    </row>
    <row r="121" s="2" customFormat="1" ht="16.5" customHeight="1">
      <c r="A121" s="41"/>
      <c r="B121" s="42"/>
      <c r="C121" s="215" t="s">
        <v>196</v>
      </c>
      <c r="D121" s="215" t="s">
        <v>157</v>
      </c>
      <c r="E121" s="216" t="s">
        <v>296</v>
      </c>
      <c r="F121" s="217" t="s">
        <v>297</v>
      </c>
      <c r="G121" s="218" t="s">
        <v>160</v>
      </c>
      <c r="H121" s="219">
        <v>105.16</v>
      </c>
      <c r="I121" s="220"/>
      <c r="J121" s="221">
        <f>ROUND(I121*H121,2)</f>
        <v>0</v>
      </c>
      <c r="K121" s="217" t="s">
        <v>161</v>
      </c>
      <c r="L121" s="47"/>
      <c r="M121" s="222" t="s">
        <v>19</v>
      </c>
      <c r="N121" s="223" t="s">
        <v>43</v>
      </c>
      <c r="O121" s="87"/>
      <c r="P121" s="224">
        <f>O121*H121</f>
        <v>0</v>
      </c>
      <c r="Q121" s="224">
        <v>0.0035000000000000001</v>
      </c>
      <c r="R121" s="224">
        <f>Q121*H121</f>
        <v>0.36806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162</v>
      </c>
      <c r="AT121" s="226" t="s">
        <v>157</v>
      </c>
      <c r="AU121" s="226" t="s">
        <v>81</v>
      </c>
      <c r="AY121" s="20" t="s">
        <v>154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162</v>
      </c>
      <c r="BM121" s="226" t="s">
        <v>2597</v>
      </c>
    </row>
    <row r="122" s="2" customFormat="1">
      <c r="A122" s="41"/>
      <c r="B122" s="42"/>
      <c r="C122" s="43"/>
      <c r="D122" s="228" t="s">
        <v>164</v>
      </c>
      <c r="E122" s="43"/>
      <c r="F122" s="229" t="s">
        <v>299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164</v>
      </c>
      <c r="AU122" s="20" t="s">
        <v>81</v>
      </c>
    </row>
    <row r="123" s="13" customFormat="1">
      <c r="A123" s="13"/>
      <c r="B123" s="233"/>
      <c r="C123" s="234"/>
      <c r="D123" s="235" t="s">
        <v>166</v>
      </c>
      <c r="E123" s="236" t="s">
        <v>19</v>
      </c>
      <c r="F123" s="237" t="s">
        <v>2590</v>
      </c>
      <c r="G123" s="234"/>
      <c r="H123" s="236" t="s">
        <v>19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166</v>
      </c>
      <c r="AU123" s="243" t="s">
        <v>81</v>
      </c>
      <c r="AV123" s="13" t="s">
        <v>79</v>
      </c>
      <c r="AW123" s="13" t="s">
        <v>33</v>
      </c>
      <c r="AX123" s="13" t="s">
        <v>72</v>
      </c>
      <c r="AY123" s="243" t="s">
        <v>154</v>
      </c>
    </row>
    <row r="124" s="14" customFormat="1">
      <c r="A124" s="14"/>
      <c r="B124" s="244"/>
      <c r="C124" s="245"/>
      <c r="D124" s="235" t="s">
        <v>166</v>
      </c>
      <c r="E124" s="246" t="s">
        <v>19</v>
      </c>
      <c r="F124" s="247" t="s">
        <v>2593</v>
      </c>
      <c r="G124" s="245"/>
      <c r="H124" s="248">
        <v>105.16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166</v>
      </c>
      <c r="AU124" s="254" t="s">
        <v>81</v>
      </c>
      <c r="AV124" s="14" t="s">
        <v>81</v>
      </c>
      <c r="AW124" s="14" t="s">
        <v>33</v>
      </c>
      <c r="AX124" s="14" t="s">
        <v>79</v>
      </c>
      <c r="AY124" s="254" t="s">
        <v>154</v>
      </c>
    </row>
    <row r="125" s="2" customFormat="1" ht="24.15" customHeight="1">
      <c r="A125" s="41"/>
      <c r="B125" s="42"/>
      <c r="C125" s="215" t="s">
        <v>206</v>
      </c>
      <c r="D125" s="215" t="s">
        <v>157</v>
      </c>
      <c r="E125" s="216" t="s">
        <v>301</v>
      </c>
      <c r="F125" s="217" t="s">
        <v>302</v>
      </c>
      <c r="G125" s="218" t="s">
        <v>160</v>
      </c>
      <c r="H125" s="219">
        <v>104.09999999999999</v>
      </c>
      <c r="I125" s="220"/>
      <c r="J125" s="221">
        <f>ROUND(I125*H125,2)</f>
        <v>0</v>
      </c>
      <c r="K125" s="217" t="s">
        <v>161</v>
      </c>
      <c r="L125" s="47"/>
      <c r="M125" s="222" t="s">
        <v>19</v>
      </c>
      <c r="N125" s="223" t="s">
        <v>43</v>
      </c>
      <c r="O125" s="87"/>
      <c r="P125" s="224">
        <f>O125*H125</f>
        <v>0</v>
      </c>
      <c r="Q125" s="224">
        <v>0.0049399999999999999</v>
      </c>
      <c r="R125" s="224">
        <f>Q125*H125</f>
        <v>0.51425399999999999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162</v>
      </c>
      <c r="AT125" s="226" t="s">
        <v>157</v>
      </c>
      <c r="AU125" s="226" t="s">
        <v>81</v>
      </c>
      <c r="AY125" s="20" t="s">
        <v>154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162</v>
      </c>
      <c r="BM125" s="226" t="s">
        <v>2598</v>
      </c>
    </row>
    <row r="126" s="2" customFormat="1">
      <c r="A126" s="41"/>
      <c r="B126" s="42"/>
      <c r="C126" s="43"/>
      <c r="D126" s="228" t="s">
        <v>164</v>
      </c>
      <c r="E126" s="43"/>
      <c r="F126" s="229" t="s">
        <v>304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164</v>
      </c>
      <c r="AU126" s="20" t="s">
        <v>81</v>
      </c>
    </row>
    <row r="127" s="13" customFormat="1">
      <c r="A127" s="13"/>
      <c r="B127" s="233"/>
      <c r="C127" s="234"/>
      <c r="D127" s="235" t="s">
        <v>166</v>
      </c>
      <c r="E127" s="236" t="s">
        <v>19</v>
      </c>
      <c r="F127" s="237" t="s">
        <v>2599</v>
      </c>
      <c r="G127" s="234"/>
      <c r="H127" s="236" t="s">
        <v>19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166</v>
      </c>
      <c r="AU127" s="243" t="s">
        <v>81</v>
      </c>
      <c r="AV127" s="13" t="s">
        <v>79</v>
      </c>
      <c r="AW127" s="13" t="s">
        <v>33</v>
      </c>
      <c r="AX127" s="13" t="s">
        <v>72</v>
      </c>
      <c r="AY127" s="243" t="s">
        <v>154</v>
      </c>
    </row>
    <row r="128" s="14" customFormat="1">
      <c r="A128" s="14"/>
      <c r="B128" s="244"/>
      <c r="C128" s="245"/>
      <c r="D128" s="235" t="s">
        <v>166</v>
      </c>
      <c r="E128" s="246" t="s">
        <v>19</v>
      </c>
      <c r="F128" s="247" t="s">
        <v>2600</v>
      </c>
      <c r="G128" s="245"/>
      <c r="H128" s="248">
        <v>104.09999999999999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166</v>
      </c>
      <c r="AU128" s="254" t="s">
        <v>81</v>
      </c>
      <c r="AV128" s="14" t="s">
        <v>81</v>
      </c>
      <c r="AW128" s="14" t="s">
        <v>33</v>
      </c>
      <c r="AX128" s="14" t="s">
        <v>79</v>
      </c>
      <c r="AY128" s="254" t="s">
        <v>154</v>
      </c>
    </row>
    <row r="129" s="2" customFormat="1" ht="16.5" customHeight="1">
      <c r="A129" s="41"/>
      <c r="B129" s="42"/>
      <c r="C129" s="215" t="s">
        <v>219</v>
      </c>
      <c r="D129" s="215" t="s">
        <v>157</v>
      </c>
      <c r="E129" s="216" t="s">
        <v>308</v>
      </c>
      <c r="F129" s="217" t="s">
        <v>309</v>
      </c>
      <c r="G129" s="218" t="s">
        <v>160</v>
      </c>
      <c r="H129" s="219">
        <v>346.18799999999999</v>
      </c>
      <c r="I129" s="220"/>
      <c r="J129" s="221">
        <f>ROUND(I129*H129,2)</f>
        <v>0</v>
      </c>
      <c r="K129" s="217" t="s">
        <v>161</v>
      </c>
      <c r="L129" s="47"/>
      <c r="M129" s="222" t="s">
        <v>19</v>
      </c>
      <c r="N129" s="223" t="s">
        <v>43</v>
      </c>
      <c r="O129" s="87"/>
      <c r="P129" s="224">
        <f>O129*H129</f>
        <v>0</v>
      </c>
      <c r="Q129" s="224">
        <v>0.00025999999999999998</v>
      </c>
      <c r="R129" s="224">
        <f>Q129*H129</f>
        <v>0.090008879999999986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162</v>
      </c>
      <c r="AT129" s="226" t="s">
        <v>157</v>
      </c>
      <c r="AU129" s="226" t="s">
        <v>81</v>
      </c>
      <c r="AY129" s="20" t="s">
        <v>154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162</v>
      </c>
      <c r="BM129" s="226" t="s">
        <v>2601</v>
      </c>
    </row>
    <row r="130" s="2" customFormat="1">
      <c r="A130" s="41"/>
      <c r="B130" s="42"/>
      <c r="C130" s="43"/>
      <c r="D130" s="228" t="s">
        <v>164</v>
      </c>
      <c r="E130" s="43"/>
      <c r="F130" s="229" t="s">
        <v>311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164</v>
      </c>
      <c r="AU130" s="20" t="s">
        <v>81</v>
      </c>
    </row>
    <row r="131" s="13" customFormat="1">
      <c r="A131" s="13"/>
      <c r="B131" s="233"/>
      <c r="C131" s="234"/>
      <c r="D131" s="235" t="s">
        <v>166</v>
      </c>
      <c r="E131" s="236" t="s">
        <v>19</v>
      </c>
      <c r="F131" s="237" t="s">
        <v>2602</v>
      </c>
      <c r="G131" s="234"/>
      <c r="H131" s="236" t="s">
        <v>19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166</v>
      </c>
      <c r="AU131" s="243" t="s">
        <v>81</v>
      </c>
      <c r="AV131" s="13" t="s">
        <v>79</v>
      </c>
      <c r="AW131" s="13" t="s">
        <v>33</v>
      </c>
      <c r="AX131" s="13" t="s">
        <v>72</v>
      </c>
      <c r="AY131" s="243" t="s">
        <v>154</v>
      </c>
    </row>
    <row r="132" s="14" customFormat="1">
      <c r="A132" s="14"/>
      <c r="B132" s="244"/>
      <c r="C132" s="245"/>
      <c r="D132" s="235" t="s">
        <v>166</v>
      </c>
      <c r="E132" s="246" t="s">
        <v>19</v>
      </c>
      <c r="F132" s="247" t="s">
        <v>2603</v>
      </c>
      <c r="G132" s="245"/>
      <c r="H132" s="248">
        <v>83.305999999999997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166</v>
      </c>
      <c r="AU132" s="254" t="s">
        <v>81</v>
      </c>
      <c r="AV132" s="14" t="s">
        <v>81</v>
      </c>
      <c r="AW132" s="14" t="s">
        <v>33</v>
      </c>
      <c r="AX132" s="14" t="s">
        <v>72</v>
      </c>
      <c r="AY132" s="254" t="s">
        <v>154</v>
      </c>
    </row>
    <row r="133" s="14" customFormat="1">
      <c r="A133" s="14"/>
      <c r="B133" s="244"/>
      <c r="C133" s="245"/>
      <c r="D133" s="235" t="s">
        <v>166</v>
      </c>
      <c r="E133" s="246" t="s">
        <v>19</v>
      </c>
      <c r="F133" s="247" t="s">
        <v>2604</v>
      </c>
      <c r="G133" s="245"/>
      <c r="H133" s="248">
        <v>-1.8899999999999999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166</v>
      </c>
      <c r="AU133" s="254" t="s">
        <v>81</v>
      </c>
      <c r="AV133" s="14" t="s">
        <v>81</v>
      </c>
      <c r="AW133" s="14" t="s">
        <v>33</v>
      </c>
      <c r="AX133" s="14" t="s">
        <v>72</v>
      </c>
      <c r="AY133" s="254" t="s">
        <v>154</v>
      </c>
    </row>
    <row r="134" s="13" customFormat="1">
      <c r="A134" s="13"/>
      <c r="B134" s="233"/>
      <c r="C134" s="234"/>
      <c r="D134" s="235" t="s">
        <v>166</v>
      </c>
      <c r="E134" s="236" t="s">
        <v>19</v>
      </c>
      <c r="F134" s="237" t="s">
        <v>2605</v>
      </c>
      <c r="G134" s="234"/>
      <c r="H134" s="236" t="s">
        <v>19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166</v>
      </c>
      <c r="AU134" s="243" t="s">
        <v>81</v>
      </c>
      <c r="AV134" s="13" t="s">
        <v>79</v>
      </c>
      <c r="AW134" s="13" t="s">
        <v>33</v>
      </c>
      <c r="AX134" s="13" t="s">
        <v>72</v>
      </c>
      <c r="AY134" s="243" t="s">
        <v>154</v>
      </c>
    </row>
    <row r="135" s="14" customFormat="1">
      <c r="A135" s="14"/>
      <c r="B135" s="244"/>
      <c r="C135" s="245"/>
      <c r="D135" s="235" t="s">
        <v>166</v>
      </c>
      <c r="E135" s="246" t="s">
        <v>19</v>
      </c>
      <c r="F135" s="247" t="s">
        <v>2606</v>
      </c>
      <c r="G135" s="245"/>
      <c r="H135" s="248">
        <v>66.156000000000006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166</v>
      </c>
      <c r="AU135" s="254" t="s">
        <v>81</v>
      </c>
      <c r="AV135" s="14" t="s">
        <v>81</v>
      </c>
      <c r="AW135" s="14" t="s">
        <v>33</v>
      </c>
      <c r="AX135" s="14" t="s">
        <v>72</v>
      </c>
      <c r="AY135" s="254" t="s">
        <v>154</v>
      </c>
    </row>
    <row r="136" s="14" customFormat="1">
      <c r="A136" s="14"/>
      <c r="B136" s="244"/>
      <c r="C136" s="245"/>
      <c r="D136" s="235" t="s">
        <v>166</v>
      </c>
      <c r="E136" s="246" t="s">
        <v>19</v>
      </c>
      <c r="F136" s="247" t="s">
        <v>2604</v>
      </c>
      <c r="G136" s="245"/>
      <c r="H136" s="248">
        <v>-1.8899999999999999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166</v>
      </c>
      <c r="AU136" s="254" t="s">
        <v>81</v>
      </c>
      <c r="AV136" s="14" t="s">
        <v>81</v>
      </c>
      <c r="AW136" s="14" t="s">
        <v>33</v>
      </c>
      <c r="AX136" s="14" t="s">
        <v>72</v>
      </c>
      <c r="AY136" s="254" t="s">
        <v>154</v>
      </c>
    </row>
    <row r="137" s="13" customFormat="1">
      <c r="A137" s="13"/>
      <c r="B137" s="233"/>
      <c r="C137" s="234"/>
      <c r="D137" s="235" t="s">
        <v>166</v>
      </c>
      <c r="E137" s="236" t="s">
        <v>19</v>
      </c>
      <c r="F137" s="237" t="s">
        <v>1532</v>
      </c>
      <c r="G137" s="234"/>
      <c r="H137" s="236" t="s">
        <v>19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166</v>
      </c>
      <c r="AU137" s="243" t="s">
        <v>81</v>
      </c>
      <c r="AV137" s="13" t="s">
        <v>79</v>
      </c>
      <c r="AW137" s="13" t="s">
        <v>33</v>
      </c>
      <c r="AX137" s="13" t="s">
        <v>72</v>
      </c>
      <c r="AY137" s="243" t="s">
        <v>154</v>
      </c>
    </row>
    <row r="138" s="14" customFormat="1">
      <c r="A138" s="14"/>
      <c r="B138" s="244"/>
      <c r="C138" s="245"/>
      <c r="D138" s="235" t="s">
        <v>166</v>
      </c>
      <c r="E138" s="246" t="s">
        <v>19</v>
      </c>
      <c r="F138" s="247" t="s">
        <v>2607</v>
      </c>
      <c r="G138" s="245"/>
      <c r="H138" s="248">
        <v>44.289000000000001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166</v>
      </c>
      <c r="AU138" s="254" t="s">
        <v>81</v>
      </c>
      <c r="AV138" s="14" t="s">
        <v>81</v>
      </c>
      <c r="AW138" s="14" t="s">
        <v>33</v>
      </c>
      <c r="AX138" s="14" t="s">
        <v>72</v>
      </c>
      <c r="AY138" s="254" t="s">
        <v>154</v>
      </c>
    </row>
    <row r="139" s="14" customFormat="1">
      <c r="A139" s="14"/>
      <c r="B139" s="244"/>
      <c r="C139" s="245"/>
      <c r="D139" s="235" t="s">
        <v>166</v>
      </c>
      <c r="E139" s="246" t="s">
        <v>19</v>
      </c>
      <c r="F139" s="247" t="s">
        <v>2608</v>
      </c>
      <c r="G139" s="245"/>
      <c r="H139" s="248">
        <v>-3.6299999999999999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166</v>
      </c>
      <c r="AU139" s="254" t="s">
        <v>81</v>
      </c>
      <c r="AV139" s="14" t="s">
        <v>81</v>
      </c>
      <c r="AW139" s="14" t="s">
        <v>33</v>
      </c>
      <c r="AX139" s="14" t="s">
        <v>72</v>
      </c>
      <c r="AY139" s="254" t="s">
        <v>154</v>
      </c>
    </row>
    <row r="140" s="13" customFormat="1">
      <c r="A140" s="13"/>
      <c r="B140" s="233"/>
      <c r="C140" s="234"/>
      <c r="D140" s="235" t="s">
        <v>166</v>
      </c>
      <c r="E140" s="236" t="s">
        <v>19</v>
      </c>
      <c r="F140" s="237" t="s">
        <v>2609</v>
      </c>
      <c r="G140" s="234"/>
      <c r="H140" s="236" t="s">
        <v>19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166</v>
      </c>
      <c r="AU140" s="243" t="s">
        <v>81</v>
      </c>
      <c r="AV140" s="13" t="s">
        <v>79</v>
      </c>
      <c r="AW140" s="13" t="s">
        <v>33</v>
      </c>
      <c r="AX140" s="13" t="s">
        <v>72</v>
      </c>
      <c r="AY140" s="243" t="s">
        <v>154</v>
      </c>
    </row>
    <row r="141" s="14" customFormat="1">
      <c r="A141" s="14"/>
      <c r="B141" s="244"/>
      <c r="C141" s="245"/>
      <c r="D141" s="235" t="s">
        <v>166</v>
      </c>
      <c r="E141" s="246" t="s">
        <v>19</v>
      </c>
      <c r="F141" s="247" t="s">
        <v>2610</v>
      </c>
      <c r="G141" s="245"/>
      <c r="H141" s="248">
        <v>61.494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166</v>
      </c>
      <c r="AU141" s="254" t="s">
        <v>81</v>
      </c>
      <c r="AV141" s="14" t="s">
        <v>81</v>
      </c>
      <c r="AW141" s="14" t="s">
        <v>33</v>
      </c>
      <c r="AX141" s="14" t="s">
        <v>72</v>
      </c>
      <c r="AY141" s="254" t="s">
        <v>154</v>
      </c>
    </row>
    <row r="142" s="14" customFormat="1">
      <c r="A142" s="14"/>
      <c r="B142" s="244"/>
      <c r="C142" s="245"/>
      <c r="D142" s="235" t="s">
        <v>166</v>
      </c>
      <c r="E142" s="246" t="s">
        <v>19</v>
      </c>
      <c r="F142" s="247" t="s">
        <v>2604</v>
      </c>
      <c r="G142" s="245"/>
      <c r="H142" s="248">
        <v>-1.8899999999999999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166</v>
      </c>
      <c r="AU142" s="254" t="s">
        <v>81</v>
      </c>
      <c r="AV142" s="14" t="s">
        <v>81</v>
      </c>
      <c r="AW142" s="14" t="s">
        <v>33</v>
      </c>
      <c r="AX142" s="14" t="s">
        <v>72</v>
      </c>
      <c r="AY142" s="254" t="s">
        <v>154</v>
      </c>
    </row>
    <row r="143" s="13" customFormat="1">
      <c r="A143" s="13"/>
      <c r="B143" s="233"/>
      <c r="C143" s="234"/>
      <c r="D143" s="235" t="s">
        <v>166</v>
      </c>
      <c r="E143" s="236" t="s">
        <v>19</v>
      </c>
      <c r="F143" s="237" t="s">
        <v>2611</v>
      </c>
      <c r="G143" s="234"/>
      <c r="H143" s="236" t="s">
        <v>19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166</v>
      </c>
      <c r="AU143" s="243" t="s">
        <v>81</v>
      </c>
      <c r="AV143" s="13" t="s">
        <v>79</v>
      </c>
      <c r="AW143" s="13" t="s">
        <v>33</v>
      </c>
      <c r="AX143" s="13" t="s">
        <v>72</v>
      </c>
      <c r="AY143" s="243" t="s">
        <v>154</v>
      </c>
    </row>
    <row r="144" s="14" customFormat="1">
      <c r="A144" s="14"/>
      <c r="B144" s="244"/>
      <c r="C144" s="245"/>
      <c r="D144" s="235" t="s">
        <v>166</v>
      </c>
      <c r="E144" s="246" t="s">
        <v>19</v>
      </c>
      <c r="F144" s="247" t="s">
        <v>2612</v>
      </c>
      <c r="G144" s="245"/>
      <c r="H144" s="248">
        <v>47.767000000000003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166</v>
      </c>
      <c r="AU144" s="254" t="s">
        <v>81</v>
      </c>
      <c r="AV144" s="14" t="s">
        <v>81</v>
      </c>
      <c r="AW144" s="14" t="s">
        <v>33</v>
      </c>
      <c r="AX144" s="14" t="s">
        <v>72</v>
      </c>
      <c r="AY144" s="254" t="s">
        <v>154</v>
      </c>
    </row>
    <row r="145" s="14" customFormat="1">
      <c r="A145" s="14"/>
      <c r="B145" s="244"/>
      <c r="C145" s="245"/>
      <c r="D145" s="235" t="s">
        <v>166</v>
      </c>
      <c r="E145" s="246" t="s">
        <v>19</v>
      </c>
      <c r="F145" s="247" t="s">
        <v>2604</v>
      </c>
      <c r="G145" s="245"/>
      <c r="H145" s="248">
        <v>-1.8899999999999999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166</v>
      </c>
      <c r="AU145" s="254" t="s">
        <v>81</v>
      </c>
      <c r="AV145" s="14" t="s">
        <v>81</v>
      </c>
      <c r="AW145" s="14" t="s">
        <v>33</v>
      </c>
      <c r="AX145" s="14" t="s">
        <v>72</v>
      </c>
      <c r="AY145" s="254" t="s">
        <v>154</v>
      </c>
    </row>
    <row r="146" s="13" customFormat="1">
      <c r="A146" s="13"/>
      <c r="B146" s="233"/>
      <c r="C146" s="234"/>
      <c r="D146" s="235" t="s">
        <v>166</v>
      </c>
      <c r="E146" s="236" t="s">
        <v>19</v>
      </c>
      <c r="F146" s="237" t="s">
        <v>2613</v>
      </c>
      <c r="G146" s="234"/>
      <c r="H146" s="236" t="s">
        <v>19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166</v>
      </c>
      <c r="AU146" s="243" t="s">
        <v>81</v>
      </c>
      <c r="AV146" s="13" t="s">
        <v>79</v>
      </c>
      <c r="AW146" s="13" t="s">
        <v>33</v>
      </c>
      <c r="AX146" s="13" t="s">
        <v>72</v>
      </c>
      <c r="AY146" s="243" t="s">
        <v>154</v>
      </c>
    </row>
    <row r="147" s="14" customFormat="1">
      <c r="A147" s="14"/>
      <c r="B147" s="244"/>
      <c r="C147" s="245"/>
      <c r="D147" s="235" t="s">
        <v>166</v>
      </c>
      <c r="E147" s="246" t="s">
        <v>19</v>
      </c>
      <c r="F147" s="247" t="s">
        <v>2614</v>
      </c>
      <c r="G147" s="245"/>
      <c r="H147" s="248">
        <v>51.725999999999999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166</v>
      </c>
      <c r="AU147" s="254" t="s">
        <v>81</v>
      </c>
      <c r="AV147" s="14" t="s">
        <v>81</v>
      </c>
      <c r="AW147" s="14" t="s">
        <v>33</v>
      </c>
      <c r="AX147" s="14" t="s">
        <v>72</v>
      </c>
      <c r="AY147" s="254" t="s">
        <v>154</v>
      </c>
    </row>
    <row r="148" s="14" customFormat="1">
      <c r="A148" s="14"/>
      <c r="B148" s="244"/>
      <c r="C148" s="245"/>
      <c r="D148" s="235" t="s">
        <v>166</v>
      </c>
      <c r="E148" s="246" t="s">
        <v>19</v>
      </c>
      <c r="F148" s="247" t="s">
        <v>2615</v>
      </c>
      <c r="G148" s="245"/>
      <c r="H148" s="248">
        <v>-3.1200000000000001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166</v>
      </c>
      <c r="AU148" s="254" t="s">
        <v>81</v>
      </c>
      <c r="AV148" s="14" t="s">
        <v>81</v>
      </c>
      <c r="AW148" s="14" t="s">
        <v>33</v>
      </c>
      <c r="AX148" s="14" t="s">
        <v>72</v>
      </c>
      <c r="AY148" s="254" t="s">
        <v>154</v>
      </c>
    </row>
    <row r="149" s="13" customFormat="1">
      <c r="A149" s="13"/>
      <c r="B149" s="233"/>
      <c r="C149" s="234"/>
      <c r="D149" s="235" t="s">
        <v>166</v>
      </c>
      <c r="E149" s="236" t="s">
        <v>19</v>
      </c>
      <c r="F149" s="237" t="s">
        <v>380</v>
      </c>
      <c r="G149" s="234"/>
      <c r="H149" s="236" t="s">
        <v>19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166</v>
      </c>
      <c r="AU149" s="243" t="s">
        <v>81</v>
      </c>
      <c r="AV149" s="13" t="s">
        <v>79</v>
      </c>
      <c r="AW149" s="13" t="s">
        <v>33</v>
      </c>
      <c r="AX149" s="13" t="s">
        <v>72</v>
      </c>
      <c r="AY149" s="243" t="s">
        <v>154</v>
      </c>
    </row>
    <row r="150" s="14" customFormat="1">
      <c r="A150" s="14"/>
      <c r="B150" s="244"/>
      <c r="C150" s="245"/>
      <c r="D150" s="235" t="s">
        <v>166</v>
      </c>
      <c r="E150" s="246" t="s">
        <v>19</v>
      </c>
      <c r="F150" s="247" t="s">
        <v>381</v>
      </c>
      <c r="G150" s="245"/>
      <c r="H150" s="248">
        <v>5.7599999999999998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166</v>
      </c>
      <c r="AU150" s="254" t="s">
        <v>81</v>
      </c>
      <c r="AV150" s="14" t="s">
        <v>81</v>
      </c>
      <c r="AW150" s="14" t="s">
        <v>33</v>
      </c>
      <c r="AX150" s="14" t="s">
        <v>72</v>
      </c>
      <c r="AY150" s="254" t="s">
        <v>154</v>
      </c>
    </row>
    <row r="151" s="15" customFormat="1">
      <c r="A151" s="15"/>
      <c r="B151" s="255"/>
      <c r="C151" s="256"/>
      <c r="D151" s="235" t="s">
        <v>166</v>
      </c>
      <c r="E151" s="257" t="s">
        <v>19</v>
      </c>
      <c r="F151" s="258" t="s">
        <v>181</v>
      </c>
      <c r="G151" s="256"/>
      <c r="H151" s="259">
        <v>346.18799999999999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5" t="s">
        <v>166</v>
      </c>
      <c r="AU151" s="265" t="s">
        <v>81</v>
      </c>
      <c r="AV151" s="15" t="s">
        <v>162</v>
      </c>
      <c r="AW151" s="15" t="s">
        <v>33</v>
      </c>
      <c r="AX151" s="15" t="s">
        <v>79</v>
      </c>
      <c r="AY151" s="265" t="s">
        <v>154</v>
      </c>
    </row>
    <row r="152" s="2" customFormat="1" ht="24.15" customHeight="1">
      <c r="A152" s="41"/>
      <c r="B152" s="42"/>
      <c r="C152" s="215" t="s">
        <v>230</v>
      </c>
      <c r="D152" s="215" t="s">
        <v>157</v>
      </c>
      <c r="E152" s="216" t="s">
        <v>338</v>
      </c>
      <c r="F152" s="217" t="s">
        <v>339</v>
      </c>
      <c r="G152" s="218" t="s">
        <v>160</v>
      </c>
      <c r="H152" s="219">
        <v>347</v>
      </c>
      <c r="I152" s="220"/>
      <c r="J152" s="221">
        <f>ROUND(I152*H152,2)</f>
        <v>0</v>
      </c>
      <c r="K152" s="217" t="s">
        <v>161</v>
      </c>
      <c r="L152" s="47"/>
      <c r="M152" s="222" t="s">
        <v>19</v>
      </c>
      <c r="N152" s="223" t="s">
        <v>43</v>
      </c>
      <c r="O152" s="87"/>
      <c r="P152" s="224">
        <f>O152*H152</f>
        <v>0</v>
      </c>
      <c r="Q152" s="224">
        <v>0.0043800000000000002</v>
      </c>
      <c r="R152" s="224">
        <f>Q152*H152</f>
        <v>1.51986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162</v>
      </c>
      <c r="AT152" s="226" t="s">
        <v>157</v>
      </c>
      <c r="AU152" s="226" t="s">
        <v>81</v>
      </c>
      <c r="AY152" s="20" t="s">
        <v>154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162</v>
      </c>
      <c r="BM152" s="226" t="s">
        <v>2616</v>
      </c>
    </row>
    <row r="153" s="2" customFormat="1">
      <c r="A153" s="41"/>
      <c r="B153" s="42"/>
      <c r="C153" s="43"/>
      <c r="D153" s="228" t="s">
        <v>164</v>
      </c>
      <c r="E153" s="43"/>
      <c r="F153" s="229" t="s">
        <v>341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164</v>
      </c>
      <c r="AU153" s="20" t="s">
        <v>81</v>
      </c>
    </row>
    <row r="154" s="2" customFormat="1" ht="24.15" customHeight="1">
      <c r="A154" s="41"/>
      <c r="B154" s="42"/>
      <c r="C154" s="215" t="s">
        <v>236</v>
      </c>
      <c r="D154" s="215" t="s">
        <v>157</v>
      </c>
      <c r="E154" s="216" t="s">
        <v>352</v>
      </c>
      <c r="F154" s="217" t="s">
        <v>353</v>
      </c>
      <c r="G154" s="218" t="s">
        <v>160</v>
      </c>
      <c r="H154" s="219">
        <v>347</v>
      </c>
      <c r="I154" s="220"/>
      <c r="J154" s="221">
        <f>ROUND(I154*H154,2)</f>
        <v>0</v>
      </c>
      <c r="K154" s="217" t="s">
        <v>161</v>
      </c>
      <c r="L154" s="47"/>
      <c r="M154" s="222" t="s">
        <v>19</v>
      </c>
      <c r="N154" s="223" t="s">
        <v>43</v>
      </c>
      <c r="O154" s="87"/>
      <c r="P154" s="224">
        <f>O154*H154</f>
        <v>0</v>
      </c>
      <c r="Q154" s="224">
        <v>0.015699999999999999</v>
      </c>
      <c r="R154" s="224">
        <f>Q154*H154</f>
        <v>5.4478999999999997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162</v>
      </c>
      <c r="AT154" s="226" t="s">
        <v>157</v>
      </c>
      <c r="AU154" s="226" t="s">
        <v>81</v>
      </c>
      <c r="AY154" s="20" t="s">
        <v>154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162</v>
      </c>
      <c r="BM154" s="226" t="s">
        <v>2617</v>
      </c>
    </row>
    <row r="155" s="2" customFormat="1">
      <c r="A155" s="41"/>
      <c r="B155" s="42"/>
      <c r="C155" s="43"/>
      <c r="D155" s="228" t="s">
        <v>164</v>
      </c>
      <c r="E155" s="43"/>
      <c r="F155" s="229" t="s">
        <v>355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164</v>
      </c>
      <c r="AU155" s="20" t="s">
        <v>81</v>
      </c>
    </row>
    <row r="156" s="2" customFormat="1" ht="24.15" customHeight="1">
      <c r="A156" s="41"/>
      <c r="B156" s="42"/>
      <c r="C156" s="215" t="s">
        <v>247</v>
      </c>
      <c r="D156" s="215" t="s">
        <v>157</v>
      </c>
      <c r="E156" s="216" t="s">
        <v>401</v>
      </c>
      <c r="F156" s="217" t="s">
        <v>402</v>
      </c>
      <c r="G156" s="218" t="s">
        <v>160</v>
      </c>
      <c r="H156" s="219">
        <v>347</v>
      </c>
      <c r="I156" s="220"/>
      <c r="J156" s="221">
        <f>ROUND(I156*H156,2)</f>
        <v>0</v>
      </c>
      <c r="K156" s="217" t="s">
        <v>161</v>
      </c>
      <c r="L156" s="47"/>
      <c r="M156" s="222" t="s">
        <v>19</v>
      </c>
      <c r="N156" s="223" t="s">
        <v>43</v>
      </c>
      <c r="O156" s="87"/>
      <c r="P156" s="224">
        <f>O156*H156</f>
        <v>0</v>
      </c>
      <c r="Q156" s="224">
        <v>0.0061999999999999998</v>
      </c>
      <c r="R156" s="224">
        <f>Q156*H156</f>
        <v>2.1513999999999998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162</v>
      </c>
      <c r="AT156" s="226" t="s">
        <v>157</v>
      </c>
      <c r="AU156" s="226" t="s">
        <v>81</v>
      </c>
      <c r="AY156" s="20" t="s">
        <v>154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79</v>
      </c>
      <c r="BK156" s="227">
        <f>ROUND(I156*H156,2)</f>
        <v>0</v>
      </c>
      <c r="BL156" s="20" t="s">
        <v>162</v>
      </c>
      <c r="BM156" s="226" t="s">
        <v>2618</v>
      </c>
    </row>
    <row r="157" s="2" customFormat="1">
      <c r="A157" s="41"/>
      <c r="B157" s="42"/>
      <c r="C157" s="43"/>
      <c r="D157" s="228" t="s">
        <v>164</v>
      </c>
      <c r="E157" s="43"/>
      <c r="F157" s="229" t="s">
        <v>404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164</v>
      </c>
      <c r="AU157" s="20" t="s">
        <v>81</v>
      </c>
    </row>
    <row r="158" s="2" customFormat="1" ht="16.5" customHeight="1">
      <c r="A158" s="41"/>
      <c r="B158" s="42"/>
      <c r="C158" s="215" t="s">
        <v>8</v>
      </c>
      <c r="D158" s="215" t="s">
        <v>157</v>
      </c>
      <c r="E158" s="216" t="s">
        <v>406</v>
      </c>
      <c r="F158" s="217" t="s">
        <v>407</v>
      </c>
      <c r="G158" s="218" t="s">
        <v>160</v>
      </c>
      <c r="H158" s="219">
        <v>347</v>
      </c>
      <c r="I158" s="220"/>
      <c r="J158" s="221">
        <f>ROUND(I158*H158,2)</f>
        <v>0</v>
      </c>
      <c r="K158" s="217" t="s">
        <v>161</v>
      </c>
      <c r="L158" s="47"/>
      <c r="M158" s="222" t="s">
        <v>19</v>
      </c>
      <c r="N158" s="223" t="s">
        <v>43</v>
      </c>
      <c r="O158" s="87"/>
      <c r="P158" s="224">
        <f>O158*H158</f>
        <v>0</v>
      </c>
      <c r="Q158" s="224">
        <v>0.0035000000000000001</v>
      </c>
      <c r="R158" s="224">
        <f>Q158*H158</f>
        <v>1.2145000000000001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162</v>
      </c>
      <c r="AT158" s="226" t="s">
        <v>157</v>
      </c>
      <c r="AU158" s="226" t="s">
        <v>81</v>
      </c>
      <c r="AY158" s="20" t="s">
        <v>154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79</v>
      </c>
      <c r="BK158" s="227">
        <f>ROUND(I158*H158,2)</f>
        <v>0</v>
      </c>
      <c r="BL158" s="20" t="s">
        <v>162</v>
      </c>
      <c r="BM158" s="226" t="s">
        <v>2619</v>
      </c>
    </row>
    <row r="159" s="2" customFormat="1">
      <c r="A159" s="41"/>
      <c r="B159" s="42"/>
      <c r="C159" s="43"/>
      <c r="D159" s="228" t="s">
        <v>164</v>
      </c>
      <c r="E159" s="43"/>
      <c r="F159" s="229" t="s">
        <v>409</v>
      </c>
      <c r="G159" s="43"/>
      <c r="H159" s="43"/>
      <c r="I159" s="230"/>
      <c r="J159" s="43"/>
      <c r="K159" s="43"/>
      <c r="L159" s="47"/>
      <c r="M159" s="231"/>
      <c r="N159" s="232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164</v>
      </c>
      <c r="AU159" s="20" t="s">
        <v>81</v>
      </c>
    </row>
    <row r="160" s="2" customFormat="1" ht="33" customHeight="1">
      <c r="A160" s="41"/>
      <c r="B160" s="42"/>
      <c r="C160" s="215" t="s">
        <v>266</v>
      </c>
      <c r="D160" s="215" t="s">
        <v>157</v>
      </c>
      <c r="E160" s="216" t="s">
        <v>2620</v>
      </c>
      <c r="F160" s="217" t="s">
        <v>419</v>
      </c>
      <c r="G160" s="218" t="s">
        <v>160</v>
      </c>
      <c r="H160" s="219">
        <v>1.2</v>
      </c>
      <c r="I160" s="220"/>
      <c r="J160" s="221">
        <f>ROUND(I160*H160,2)</f>
        <v>0</v>
      </c>
      <c r="K160" s="217" t="s">
        <v>19</v>
      </c>
      <c r="L160" s="47"/>
      <c r="M160" s="222" t="s">
        <v>19</v>
      </c>
      <c r="N160" s="223" t="s">
        <v>43</v>
      </c>
      <c r="O160" s="87"/>
      <c r="P160" s="224">
        <f>O160*H160</f>
        <v>0</v>
      </c>
      <c r="Q160" s="224">
        <v>0.093359999999999999</v>
      </c>
      <c r="R160" s="224">
        <f>Q160*H160</f>
        <v>0.11203199999999999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162</v>
      </c>
      <c r="AT160" s="226" t="s">
        <v>157</v>
      </c>
      <c r="AU160" s="226" t="s">
        <v>81</v>
      </c>
      <c r="AY160" s="20" t="s">
        <v>154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79</v>
      </c>
      <c r="BK160" s="227">
        <f>ROUND(I160*H160,2)</f>
        <v>0</v>
      </c>
      <c r="BL160" s="20" t="s">
        <v>162</v>
      </c>
      <c r="BM160" s="226" t="s">
        <v>2621</v>
      </c>
    </row>
    <row r="161" s="13" customFormat="1">
      <c r="A161" s="13"/>
      <c r="B161" s="233"/>
      <c r="C161" s="234"/>
      <c r="D161" s="235" t="s">
        <v>166</v>
      </c>
      <c r="E161" s="236" t="s">
        <v>19</v>
      </c>
      <c r="F161" s="237" t="s">
        <v>421</v>
      </c>
      <c r="G161" s="234"/>
      <c r="H161" s="236" t="s">
        <v>19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166</v>
      </c>
      <c r="AU161" s="243" t="s">
        <v>81</v>
      </c>
      <c r="AV161" s="13" t="s">
        <v>79</v>
      </c>
      <c r="AW161" s="13" t="s">
        <v>33</v>
      </c>
      <c r="AX161" s="13" t="s">
        <v>72</v>
      </c>
      <c r="AY161" s="243" t="s">
        <v>154</v>
      </c>
    </row>
    <row r="162" s="14" customFormat="1">
      <c r="A162" s="14"/>
      <c r="B162" s="244"/>
      <c r="C162" s="245"/>
      <c r="D162" s="235" t="s">
        <v>166</v>
      </c>
      <c r="E162" s="246" t="s">
        <v>19</v>
      </c>
      <c r="F162" s="247" t="s">
        <v>2622</v>
      </c>
      <c r="G162" s="245"/>
      <c r="H162" s="248">
        <v>1.2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166</v>
      </c>
      <c r="AU162" s="254" t="s">
        <v>81</v>
      </c>
      <c r="AV162" s="14" t="s">
        <v>81</v>
      </c>
      <c r="AW162" s="14" t="s">
        <v>33</v>
      </c>
      <c r="AX162" s="14" t="s">
        <v>79</v>
      </c>
      <c r="AY162" s="254" t="s">
        <v>154</v>
      </c>
    </row>
    <row r="163" s="2" customFormat="1" ht="24.15" customHeight="1">
      <c r="A163" s="41"/>
      <c r="B163" s="42"/>
      <c r="C163" s="215" t="s">
        <v>274</v>
      </c>
      <c r="D163" s="215" t="s">
        <v>157</v>
      </c>
      <c r="E163" s="216" t="s">
        <v>439</v>
      </c>
      <c r="F163" s="217" t="s">
        <v>440</v>
      </c>
      <c r="G163" s="218" t="s">
        <v>191</v>
      </c>
      <c r="H163" s="219">
        <v>4</v>
      </c>
      <c r="I163" s="220"/>
      <c r="J163" s="221">
        <f>ROUND(I163*H163,2)</f>
        <v>0</v>
      </c>
      <c r="K163" s="217" t="s">
        <v>161</v>
      </c>
      <c r="L163" s="47"/>
      <c r="M163" s="222" t="s">
        <v>19</v>
      </c>
      <c r="N163" s="223" t="s">
        <v>43</v>
      </c>
      <c r="O163" s="87"/>
      <c r="P163" s="224">
        <f>O163*H163</f>
        <v>0</v>
      </c>
      <c r="Q163" s="224">
        <v>0.04684</v>
      </c>
      <c r="R163" s="224">
        <f>Q163*H163</f>
        <v>0.18736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162</v>
      </c>
      <c r="AT163" s="226" t="s">
        <v>157</v>
      </c>
      <c r="AU163" s="226" t="s">
        <v>81</v>
      </c>
      <c r="AY163" s="20" t="s">
        <v>154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162</v>
      </c>
      <c r="BM163" s="226" t="s">
        <v>2623</v>
      </c>
    </row>
    <row r="164" s="2" customFormat="1">
      <c r="A164" s="41"/>
      <c r="B164" s="42"/>
      <c r="C164" s="43"/>
      <c r="D164" s="228" t="s">
        <v>164</v>
      </c>
      <c r="E164" s="43"/>
      <c r="F164" s="229" t="s">
        <v>442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164</v>
      </c>
      <c r="AU164" s="20" t="s">
        <v>81</v>
      </c>
    </row>
    <row r="165" s="13" customFormat="1">
      <c r="A165" s="13"/>
      <c r="B165" s="233"/>
      <c r="C165" s="234"/>
      <c r="D165" s="235" t="s">
        <v>166</v>
      </c>
      <c r="E165" s="236" t="s">
        <v>19</v>
      </c>
      <c r="F165" s="237" t="s">
        <v>2624</v>
      </c>
      <c r="G165" s="234"/>
      <c r="H165" s="236" t="s">
        <v>19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166</v>
      </c>
      <c r="AU165" s="243" t="s">
        <v>81</v>
      </c>
      <c r="AV165" s="13" t="s">
        <v>79</v>
      </c>
      <c r="AW165" s="13" t="s">
        <v>33</v>
      </c>
      <c r="AX165" s="13" t="s">
        <v>72</v>
      </c>
      <c r="AY165" s="243" t="s">
        <v>154</v>
      </c>
    </row>
    <row r="166" s="14" customFormat="1">
      <c r="A166" s="14"/>
      <c r="B166" s="244"/>
      <c r="C166" s="245"/>
      <c r="D166" s="235" t="s">
        <v>166</v>
      </c>
      <c r="E166" s="246" t="s">
        <v>19</v>
      </c>
      <c r="F166" s="247" t="s">
        <v>162</v>
      </c>
      <c r="G166" s="245"/>
      <c r="H166" s="248">
        <v>4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166</v>
      </c>
      <c r="AU166" s="254" t="s">
        <v>81</v>
      </c>
      <c r="AV166" s="14" t="s">
        <v>81</v>
      </c>
      <c r="AW166" s="14" t="s">
        <v>33</v>
      </c>
      <c r="AX166" s="14" t="s">
        <v>79</v>
      </c>
      <c r="AY166" s="254" t="s">
        <v>154</v>
      </c>
    </row>
    <row r="167" s="2" customFormat="1" ht="21.75" customHeight="1">
      <c r="A167" s="41"/>
      <c r="B167" s="42"/>
      <c r="C167" s="277" t="s">
        <v>283</v>
      </c>
      <c r="D167" s="277" t="s">
        <v>432</v>
      </c>
      <c r="E167" s="278" t="s">
        <v>446</v>
      </c>
      <c r="F167" s="279" t="s">
        <v>447</v>
      </c>
      <c r="G167" s="280" t="s">
        <v>191</v>
      </c>
      <c r="H167" s="281">
        <v>4</v>
      </c>
      <c r="I167" s="282"/>
      <c r="J167" s="283">
        <f>ROUND(I167*H167,2)</f>
        <v>0</v>
      </c>
      <c r="K167" s="279" t="s">
        <v>161</v>
      </c>
      <c r="L167" s="284"/>
      <c r="M167" s="285" t="s">
        <v>19</v>
      </c>
      <c r="N167" s="286" t="s">
        <v>43</v>
      </c>
      <c r="O167" s="87"/>
      <c r="P167" s="224">
        <f>O167*H167</f>
        <v>0</v>
      </c>
      <c r="Q167" s="224">
        <v>0.01272</v>
      </c>
      <c r="R167" s="224">
        <f>Q167*H167</f>
        <v>0.050880000000000002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219</v>
      </c>
      <c r="AT167" s="226" t="s">
        <v>432</v>
      </c>
      <c r="AU167" s="226" t="s">
        <v>81</v>
      </c>
      <c r="AY167" s="20" t="s">
        <v>154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162</v>
      </c>
      <c r="BM167" s="226" t="s">
        <v>2625</v>
      </c>
    </row>
    <row r="168" s="2" customFormat="1">
      <c r="A168" s="41"/>
      <c r="B168" s="42"/>
      <c r="C168" s="43"/>
      <c r="D168" s="235" t="s">
        <v>436</v>
      </c>
      <c r="E168" s="43"/>
      <c r="F168" s="287" t="s">
        <v>449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436</v>
      </c>
      <c r="AU168" s="20" t="s">
        <v>81</v>
      </c>
    </row>
    <row r="169" s="12" customFormat="1" ht="22.8" customHeight="1">
      <c r="A169" s="12"/>
      <c r="B169" s="199"/>
      <c r="C169" s="200"/>
      <c r="D169" s="201" t="s">
        <v>71</v>
      </c>
      <c r="E169" s="213" t="s">
        <v>230</v>
      </c>
      <c r="F169" s="213" t="s">
        <v>562</v>
      </c>
      <c r="G169" s="200"/>
      <c r="H169" s="200"/>
      <c r="I169" s="203"/>
      <c r="J169" s="214">
        <f>BK169</f>
        <v>0</v>
      </c>
      <c r="K169" s="200"/>
      <c r="L169" s="205"/>
      <c r="M169" s="206"/>
      <c r="N169" s="207"/>
      <c r="O169" s="207"/>
      <c r="P169" s="208">
        <f>SUM(P170:P217)</f>
        <v>0</v>
      </c>
      <c r="Q169" s="207"/>
      <c r="R169" s="208">
        <f>SUM(R170:R217)</f>
        <v>0.0038999999999999998</v>
      </c>
      <c r="S169" s="207"/>
      <c r="T169" s="209">
        <f>SUM(T170:T217)</f>
        <v>6.3992399999999998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0" t="s">
        <v>79</v>
      </c>
      <c r="AT169" s="211" t="s">
        <v>71</v>
      </c>
      <c r="AU169" s="211" t="s">
        <v>79</v>
      </c>
      <c r="AY169" s="210" t="s">
        <v>154</v>
      </c>
      <c r="BK169" s="212">
        <f>SUM(BK170:BK217)</f>
        <v>0</v>
      </c>
    </row>
    <row r="170" s="2" customFormat="1" ht="24.15" customHeight="1">
      <c r="A170" s="41"/>
      <c r="B170" s="42"/>
      <c r="C170" s="215" t="s">
        <v>288</v>
      </c>
      <c r="D170" s="215" t="s">
        <v>157</v>
      </c>
      <c r="E170" s="216" t="s">
        <v>603</v>
      </c>
      <c r="F170" s="217" t="s">
        <v>604</v>
      </c>
      <c r="G170" s="218" t="s">
        <v>160</v>
      </c>
      <c r="H170" s="219">
        <v>30</v>
      </c>
      <c r="I170" s="220"/>
      <c r="J170" s="221">
        <f>ROUND(I170*H170,2)</f>
        <v>0</v>
      </c>
      <c r="K170" s="217" t="s">
        <v>161</v>
      </c>
      <c r="L170" s="47"/>
      <c r="M170" s="222" t="s">
        <v>19</v>
      </c>
      <c r="N170" s="223" t="s">
        <v>43</v>
      </c>
      <c r="O170" s="87"/>
      <c r="P170" s="224">
        <f>O170*H170</f>
        <v>0</v>
      </c>
      <c r="Q170" s="224">
        <v>0.00012999999999999999</v>
      </c>
      <c r="R170" s="224">
        <f>Q170*H170</f>
        <v>0.0038999999999999998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162</v>
      </c>
      <c r="AT170" s="226" t="s">
        <v>157</v>
      </c>
      <c r="AU170" s="226" t="s">
        <v>81</v>
      </c>
      <c r="AY170" s="20" t="s">
        <v>154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162</v>
      </c>
      <c r="BM170" s="226" t="s">
        <v>2626</v>
      </c>
    </row>
    <row r="171" s="2" customFormat="1">
      <c r="A171" s="41"/>
      <c r="B171" s="42"/>
      <c r="C171" s="43"/>
      <c r="D171" s="228" t="s">
        <v>164</v>
      </c>
      <c r="E171" s="43"/>
      <c r="F171" s="229" t="s">
        <v>606</v>
      </c>
      <c r="G171" s="43"/>
      <c r="H171" s="43"/>
      <c r="I171" s="230"/>
      <c r="J171" s="43"/>
      <c r="K171" s="43"/>
      <c r="L171" s="47"/>
      <c r="M171" s="231"/>
      <c r="N171" s="232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164</v>
      </c>
      <c r="AU171" s="20" t="s">
        <v>81</v>
      </c>
    </row>
    <row r="172" s="2" customFormat="1" ht="24.15" customHeight="1">
      <c r="A172" s="41"/>
      <c r="B172" s="42"/>
      <c r="C172" s="215" t="s">
        <v>295</v>
      </c>
      <c r="D172" s="215" t="s">
        <v>157</v>
      </c>
      <c r="E172" s="216" t="s">
        <v>647</v>
      </c>
      <c r="F172" s="217" t="s">
        <v>648</v>
      </c>
      <c r="G172" s="218" t="s">
        <v>160</v>
      </c>
      <c r="H172" s="219">
        <v>10.800000000000001</v>
      </c>
      <c r="I172" s="220"/>
      <c r="J172" s="221">
        <f>ROUND(I172*H172,2)</f>
        <v>0</v>
      </c>
      <c r="K172" s="217" t="s">
        <v>161</v>
      </c>
      <c r="L172" s="47"/>
      <c r="M172" s="222" t="s">
        <v>19</v>
      </c>
      <c r="N172" s="223" t="s">
        <v>43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0.075999999999999998</v>
      </c>
      <c r="T172" s="225">
        <f>S172*H172</f>
        <v>0.82080000000000009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162</v>
      </c>
      <c r="AT172" s="226" t="s">
        <v>157</v>
      </c>
      <c r="AU172" s="226" t="s">
        <v>81</v>
      </c>
      <c r="AY172" s="20" t="s">
        <v>154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79</v>
      </c>
      <c r="BK172" s="227">
        <f>ROUND(I172*H172,2)</f>
        <v>0</v>
      </c>
      <c r="BL172" s="20" t="s">
        <v>162</v>
      </c>
      <c r="BM172" s="226" t="s">
        <v>2627</v>
      </c>
    </row>
    <row r="173" s="2" customFormat="1">
      <c r="A173" s="41"/>
      <c r="B173" s="42"/>
      <c r="C173" s="43"/>
      <c r="D173" s="228" t="s">
        <v>164</v>
      </c>
      <c r="E173" s="43"/>
      <c r="F173" s="229" t="s">
        <v>650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164</v>
      </c>
      <c r="AU173" s="20" t="s">
        <v>81</v>
      </c>
    </row>
    <row r="174" s="13" customFormat="1">
      <c r="A174" s="13"/>
      <c r="B174" s="233"/>
      <c r="C174" s="234"/>
      <c r="D174" s="235" t="s">
        <v>166</v>
      </c>
      <c r="E174" s="236" t="s">
        <v>19</v>
      </c>
      <c r="F174" s="237" t="s">
        <v>2628</v>
      </c>
      <c r="G174" s="234"/>
      <c r="H174" s="236" t="s">
        <v>19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166</v>
      </c>
      <c r="AU174" s="243" t="s">
        <v>81</v>
      </c>
      <c r="AV174" s="13" t="s">
        <v>79</v>
      </c>
      <c r="AW174" s="13" t="s">
        <v>33</v>
      </c>
      <c r="AX174" s="13" t="s">
        <v>72</v>
      </c>
      <c r="AY174" s="243" t="s">
        <v>154</v>
      </c>
    </row>
    <row r="175" s="14" customFormat="1">
      <c r="A175" s="14"/>
      <c r="B175" s="244"/>
      <c r="C175" s="245"/>
      <c r="D175" s="235" t="s">
        <v>166</v>
      </c>
      <c r="E175" s="246" t="s">
        <v>19</v>
      </c>
      <c r="F175" s="247" t="s">
        <v>664</v>
      </c>
      <c r="G175" s="245"/>
      <c r="H175" s="248">
        <v>5.4000000000000004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166</v>
      </c>
      <c r="AU175" s="254" t="s">
        <v>81</v>
      </c>
      <c r="AV175" s="14" t="s">
        <v>81</v>
      </c>
      <c r="AW175" s="14" t="s">
        <v>33</v>
      </c>
      <c r="AX175" s="14" t="s">
        <v>72</v>
      </c>
      <c r="AY175" s="254" t="s">
        <v>154</v>
      </c>
    </row>
    <row r="176" s="13" customFormat="1">
      <c r="A176" s="13"/>
      <c r="B176" s="233"/>
      <c r="C176" s="234"/>
      <c r="D176" s="235" t="s">
        <v>166</v>
      </c>
      <c r="E176" s="236" t="s">
        <v>19</v>
      </c>
      <c r="F176" s="237" t="s">
        <v>2629</v>
      </c>
      <c r="G176" s="234"/>
      <c r="H176" s="236" t="s">
        <v>19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166</v>
      </c>
      <c r="AU176" s="243" t="s">
        <v>81</v>
      </c>
      <c r="AV176" s="13" t="s">
        <v>79</v>
      </c>
      <c r="AW176" s="13" t="s">
        <v>33</v>
      </c>
      <c r="AX176" s="13" t="s">
        <v>72</v>
      </c>
      <c r="AY176" s="243" t="s">
        <v>154</v>
      </c>
    </row>
    <row r="177" s="14" customFormat="1">
      <c r="A177" s="14"/>
      <c r="B177" s="244"/>
      <c r="C177" s="245"/>
      <c r="D177" s="235" t="s">
        <v>166</v>
      </c>
      <c r="E177" s="246" t="s">
        <v>19</v>
      </c>
      <c r="F177" s="247" t="s">
        <v>664</v>
      </c>
      <c r="G177" s="245"/>
      <c r="H177" s="248">
        <v>5.4000000000000004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166</v>
      </c>
      <c r="AU177" s="254" t="s">
        <v>81</v>
      </c>
      <c r="AV177" s="14" t="s">
        <v>81</v>
      </c>
      <c r="AW177" s="14" t="s">
        <v>33</v>
      </c>
      <c r="AX177" s="14" t="s">
        <v>72</v>
      </c>
      <c r="AY177" s="254" t="s">
        <v>154</v>
      </c>
    </row>
    <row r="178" s="15" customFormat="1">
      <c r="A178" s="15"/>
      <c r="B178" s="255"/>
      <c r="C178" s="256"/>
      <c r="D178" s="235" t="s">
        <v>166</v>
      </c>
      <c r="E178" s="257" t="s">
        <v>19</v>
      </c>
      <c r="F178" s="258" t="s">
        <v>181</v>
      </c>
      <c r="G178" s="256"/>
      <c r="H178" s="259">
        <v>10.800000000000001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5" t="s">
        <v>166</v>
      </c>
      <c r="AU178" s="265" t="s">
        <v>81</v>
      </c>
      <c r="AV178" s="15" t="s">
        <v>162</v>
      </c>
      <c r="AW178" s="15" t="s">
        <v>33</v>
      </c>
      <c r="AX178" s="15" t="s">
        <v>79</v>
      </c>
      <c r="AY178" s="265" t="s">
        <v>154</v>
      </c>
    </row>
    <row r="179" s="2" customFormat="1" ht="24.15" customHeight="1">
      <c r="A179" s="41"/>
      <c r="B179" s="42"/>
      <c r="C179" s="215" t="s">
        <v>300</v>
      </c>
      <c r="D179" s="215" t="s">
        <v>157</v>
      </c>
      <c r="E179" s="216" t="s">
        <v>722</v>
      </c>
      <c r="F179" s="217" t="s">
        <v>723</v>
      </c>
      <c r="G179" s="218" t="s">
        <v>239</v>
      </c>
      <c r="H179" s="219">
        <v>12</v>
      </c>
      <c r="I179" s="220"/>
      <c r="J179" s="221">
        <f>ROUND(I179*H179,2)</f>
        <v>0</v>
      </c>
      <c r="K179" s="217" t="s">
        <v>161</v>
      </c>
      <c r="L179" s="47"/>
      <c r="M179" s="222" t="s">
        <v>19</v>
      </c>
      <c r="N179" s="223" t="s">
        <v>43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0.010999999999999999</v>
      </c>
      <c r="T179" s="225">
        <f>S179*H179</f>
        <v>0.13200000000000001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162</v>
      </c>
      <c r="AT179" s="226" t="s">
        <v>157</v>
      </c>
      <c r="AU179" s="226" t="s">
        <v>81</v>
      </c>
      <c r="AY179" s="20" t="s">
        <v>154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79</v>
      </c>
      <c r="BK179" s="227">
        <f>ROUND(I179*H179,2)</f>
        <v>0</v>
      </c>
      <c r="BL179" s="20" t="s">
        <v>162</v>
      </c>
      <c r="BM179" s="226" t="s">
        <v>2630</v>
      </c>
    </row>
    <row r="180" s="2" customFormat="1">
      <c r="A180" s="41"/>
      <c r="B180" s="42"/>
      <c r="C180" s="43"/>
      <c r="D180" s="228" t="s">
        <v>164</v>
      </c>
      <c r="E180" s="43"/>
      <c r="F180" s="229" t="s">
        <v>725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164</v>
      </c>
      <c r="AU180" s="20" t="s">
        <v>81</v>
      </c>
    </row>
    <row r="181" s="13" customFormat="1">
      <c r="A181" s="13"/>
      <c r="B181" s="233"/>
      <c r="C181" s="234"/>
      <c r="D181" s="235" t="s">
        <v>166</v>
      </c>
      <c r="E181" s="236" t="s">
        <v>19</v>
      </c>
      <c r="F181" s="237" t="s">
        <v>726</v>
      </c>
      <c r="G181" s="234"/>
      <c r="H181" s="236" t="s">
        <v>19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166</v>
      </c>
      <c r="AU181" s="243" t="s">
        <v>81</v>
      </c>
      <c r="AV181" s="13" t="s">
        <v>79</v>
      </c>
      <c r="AW181" s="13" t="s">
        <v>33</v>
      </c>
      <c r="AX181" s="13" t="s">
        <v>72</v>
      </c>
      <c r="AY181" s="243" t="s">
        <v>154</v>
      </c>
    </row>
    <row r="182" s="14" customFormat="1">
      <c r="A182" s="14"/>
      <c r="B182" s="244"/>
      <c r="C182" s="245"/>
      <c r="D182" s="235" t="s">
        <v>166</v>
      </c>
      <c r="E182" s="246" t="s">
        <v>19</v>
      </c>
      <c r="F182" s="247" t="s">
        <v>2631</v>
      </c>
      <c r="G182" s="245"/>
      <c r="H182" s="248">
        <v>12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166</v>
      </c>
      <c r="AU182" s="254" t="s">
        <v>81</v>
      </c>
      <c r="AV182" s="14" t="s">
        <v>81</v>
      </c>
      <c r="AW182" s="14" t="s">
        <v>33</v>
      </c>
      <c r="AX182" s="14" t="s">
        <v>79</v>
      </c>
      <c r="AY182" s="254" t="s">
        <v>154</v>
      </c>
    </row>
    <row r="183" s="2" customFormat="1" ht="16.5" customHeight="1">
      <c r="A183" s="41"/>
      <c r="B183" s="42"/>
      <c r="C183" s="215" t="s">
        <v>307</v>
      </c>
      <c r="D183" s="215" t="s">
        <v>157</v>
      </c>
      <c r="E183" s="216" t="s">
        <v>750</v>
      </c>
      <c r="F183" s="217" t="s">
        <v>751</v>
      </c>
      <c r="G183" s="218" t="s">
        <v>239</v>
      </c>
      <c r="H183" s="219">
        <v>12</v>
      </c>
      <c r="I183" s="220"/>
      <c r="J183" s="221">
        <f>ROUND(I183*H183,2)</f>
        <v>0</v>
      </c>
      <c r="K183" s="217" t="s">
        <v>161</v>
      </c>
      <c r="L183" s="47"/>
      <c r="M183" s="222" t="s">
        <v>19</v>
      </c>
      <c r="N183" s="223" t="s">
        <v>43</v>
      </c>
      <c r="O183" s="87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162</v>
      </c>
      <c r="AT183" s="226" t="s">
        <v>157</v>
      </c>
      <c r="AU183" s="226" t="s">
        <v>81</v>
      </c>
      <c r="AY183" s="20" t="s">
        <v>154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20" t="s">
        <v>79</v>
      </c>
      <c r="BK183" s="227">
        <f>ROUND(I183*H183,2)</f>
        <v>0</v>
      </c>
      <c r="BL183" s="20" t="s">
        <v>162</v>
      </c>
      <c r="BM183" s="226" t="s">
        <v>2632</v>
      </c>
    </row>
    <row r="184" s="2" customFormat="1">
      <c r="A184" s="41"/>
      <c r="B184" s="42"/>
      <c r="C184" s="43"/>
      <c r="D184" s="228" t="s">
        <v>164</v>
      </c>
      <c r="E184" s="43"/>
      <c r="F184" s="229" t="s">
        <v>753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164</v>
      </c>
      <c r="AU184" s="20" t="s">
        <v>81</v>
      </c>
    </row>
    <row r="185" s="13" customFormat="1">
      <c r="A185" s="13"/>
      <c r="B185" s="233"/>
      <c r="C185" s="234"/>
      <c r="D185" s="235" t="s">
        <v>166</v>
      </c>
      <c r="E185" s="236" t="s">
        <v>19</v>
      </c>
      <c r="F185" s="237" t="s">
        <v>726</v>
      </c>
      <c r="G185" s="234"/>
      <c r="H185" s="236" t="s">
        <v>19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166</v>
      </c>
      <c r="AU185" s="243" t="s">
        <v>81</v>
      </c>
      <c r="AV185" s="13" t="s">
        <v>79</v>
      </c>
      <c r="AW185" s="13" t="s">
        <v>33</v>
      </c>
      <c r="AX185" s="13" t="s">
        <v>72</v>
      </c>
      <c r="AY185" s="243" t="s">
        <v>154</v>
      </c>
    </row>
    <row r="186" s="14" customFormat="1">
      <c r="A186" s="14"/>
      <c r="B186" s="244"/>
      <c r="C186" s="245"/>
      <c r="D186" s="235" t="s">
        <v>166</v>
      </c>
      <c r="E186" s="246" t="s">
        <v>19</v>
      </c>
      <c r="F186" s="247" t="s">
        <v>2631</v>
      </c>
      <c r="G186" s="245"/>
      <c r="H186" s="248">
        <v>12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166</v>
      </c>
      <c r="AU186" s="254" t="s">
        <v>81</v>
      </c>
      <c r="AV186" s="14" t="s">
        <v>81</v>
      </c>
      <c r="AW186" s="14" t="s">
        <v>33</v>
      </c>
      <c r="AX186" s="14" t="s">
        <v>79</v>
      </c>
      <c r="AY186" s="254" t="s">
        <v>154</v>
      </c>
    </row>
    <row r="187" s="2" customFormat="1" ht="21.75" customHeight="1">
      <c r="A187" s="41"/>
      <c r="B187" s="42"/>
      <c r="C187" s="215" t="s">
        <v>323</v>
      </c>
      <c r="D187" s="215" t="s">
        <v>157</v>
      </c>
      <c r="E187" s="216" t="s">
        <v>756</v>
      </c>
      <c r="F187" s="217" t="s">
        <v>757</v>
      </c>
      <c r="G187" s="218" t="s">
        <v>160</v>
      </c>
      <c r="H187" s="219">
        <v>105.16</v>
      </c>
      <c r="I187" s="220"/>
      <c r="J187" s="221">
        <f>ROUND(I187*H187,2)</f>
        <v>0</v>
      </c>
      <c r="K187" s="217" t="s">
        <v>161</v>
      </c>
      <c r="L187" s="47"/>
      <c r="M187" s="222" t="s">
        <v>19</v>
      </c>
      <c r="N187" s="223" t="s">
        <v>43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0.01</v>
      </c>
      <c r="T187" s="225">
        <f>S187*H187</f>
        <v>1.0516000000000001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162</v>
      </c>
      <c r="AT187" s="226" t="s">
        <v>157</v>
      </c>
      <c r="AU187" s="226" t="s">
        <v>81</v>
      </c>
      <c r="AY187" s="20" t="s">
        <v>154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79</v>
      </c>
      <c r="BK187" s="227">
        <f>ROUND(I187*H187,2)</f>
        <v>0</v>
      </c>
      <c r="BL187" s="20" t="s">
        <v>162</v>
      </c>
      <c r="BM187" s="226" t="s">
        <v>2633</v>
      </c>
    </row>
    <row r="188" s="2" customFormat="1">
      <c r="A188" s="41"/>
      <c r="B188" s="42"/>
      <c r="C188" s="43"/>
      <c r="D188" s="228" t="s">
        <v>164</v>
      </c>
      <c r="E188" s="43"/>
      <c r="F188" s="229" t="s">
        <v>759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164</v>
      </c>
      <c r="AU188" s="20" t="s">
        <v>81</v>
      </c>
    </row>
    <row r="189" s="13" customFormat="1">
      <c r="A189" s="13"/>
      <c r="B189" s="233"/>
      <c r="C189" s="234"/>
      <c r="D189" s="235" t="s">
        <v>166</v>
      </c>
      <c r="E189" s="236" t="s">
        <v>19</v>
      </c>
      <c r="F189" s="237" t="s">
        <v>2590</v>
      </c>
      <c r="G189" s="234"/>
      <c r="H189" s="236" t="s">
        <v>19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166</v>
      </c>
      <c r="AU189" s="243" t="s">
        <v>81</v>
      </c>
      <c r="AV189" s="13" t="s">
        <v>79</v>
      </c>
      <c r="AW189" s="13" t="s">
        <v>33</v>
      </c>
      <c r="AX189" s="13" t="s">
        <v>72</v>
      </c>
      <c r="AY189" s="243" t="s">
        <v>154</v>
      </c>
    </row>
    <row r="190" s="14" customFormat="1">
      <c r="A190" s="14"/>
      <c r="B190" s="244"/>
      <c r="C190" s="245"/>
      <c r="D190" s="235" t="s">
        <v>166</v>
      </c>
      <c r="E190" s="246" t="s">
        <v>19</v>
      </c>
      <c r="F190" s="247" t="s">
        <v>2593</v>
      </c>
      <c r="G190" s="245"/>
      <c r="H190" s="248">
        <v>105.16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166</v>
      </c>
      <c r="AU190" s="254" t="s">
        <v>81</v>
      </c>
      <c r="AV190" s="14" t="s">
        <v>81</v>
      </c>
      <c r="AW190" s="14" t="s">
        <v>33</v>
      </c>
      <c r="AX190" s="14" t="s">
        <v>79</v>
      </c>
      <c r="AY190" s="254" t="s">
        <v>154</v>
      </c>
    </row>
    <row r="191" s="2" customFormat="1" ht="24.15" customHeight="1">
      <c r="A191" s="41"/>
      <c r="B191" s="42"/>
      <c r="C191" s="215" t="s">
        <v>7</v>
      </c>
      <c r="D191" s="215" t="s">
        <v>157</v>
      </c>
      <c r="E191" s="216" t="s">
        <v>761</v>
      </c>
      <c r="F191" s="217" t="s">
        <v>762</v>
      </c>
      <c r="G191" s="218" t="s">
        <v>160</v>
      </c>
      <c r="H191" s="219">
        <v>346.18799999999999</v>
      </c>
      <c r="I191" s="220"/>
      <c r="J191" s="221">
        <f>ROUND(I191*H191,2)</f>
        <v>0</v>
      </c>
      <c r="K191" s="217" t="s">
        <v>161</v>
      </c>
      <c r="L191" s="47"/>
      <c r="M191" s="222" t="s">
        <v>19</v>
      </c>
      <c r="N191" s="223" t="s">
        <v>43</v>
      </c>
      <c r="O191" s="87"/>
      <c r="P191" s="224">
        <f>O191*H191</f>
        <v>0</v>
      </c>
      <c r="Q191" s="224">
        <v>0</v>
      </c>
      <c r="R191" s="224">
        <f>Q191*H191</f>
        <v>0</v>
      </c>
      <c r="S191" s="224">
        <v>0.01</v>
      </c>
      <c r="T191" s="225">
        <f>S191*H191</f>
        <v>3.4618799999999998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162</v>
      </c>
      <c r="AT191" s="226" t="s">
        <v>157</v>
      </c>
      <c r="AU191" s="226" t="s">
        <v>81</v>
      </c>
      <c r="AY191" s="20" t="s">
        <v>154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0" t="s">
        <v>79</v>
      </c>
      <c r="BK191" s="227">
        <f>ROUND(I191*H191,2)</f>
        <v>0</v>
      </c>
      <c r="BL191" s="20" t="s">
        <v>162</v>
      </c>
      <c r="BM191" s="226" t="s">
        <v>2634</v>
      </c>
    </row>
    <row r="192" s="2" customFormat="1">
      <c r="A192" s="41"/>
      <c r="B192" s="42"/>
      <c r="C192" s="43"/>
      <c r="D192" s="228" t="s">
        <v>164</v>
      </c>
      <c r="E192" s="43"/>
      <c r="F192" s="229" t="s">
        <v>764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164</v>
      </c>
      <c r="AU192" s="20" t="s">
        <v>81</v>
      </c>
    </row>
    <row r="193" s="13" customFormat="1">
      <c r="A193" s="13"/>
      <c r="B193" s="233"/>
      <c r="C193" s="234"/>
      <c r="D193" s="235" t="s">
        <v>166</v>
      </c>
      <c r="E193" s="236" t="s">
        <v>19</v>
      </c>
      <c r="F193" s="237" t="s">
        <v>2602</v>
      </c>
      <c r="G193" s="234"/>
      <c r="H193" s="236" t="s">
        <v>19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166</v>
      </c>
      <c r="AU193" s="243" t="s">
        <v>81</v>
      </c>
      <c r="AV193" s="13" t="s">
        <v>79</v>
      </c>
      <c r="AW193" s="13" t="s">
        <v>33</v>
      </c>
      <c r="AX193" s="13" t="s">
        <v>72</v>
      </c>
      <c r="AY193" s="243" t="s">
        <v>154</v>
      </c>
    </row>
    <row r="194" s="14" customFormat="1">
      <c r="A194" s="14"/>
      <c r="B194" s="244"/>
      <c r="C194" s="245"/>
      <c r="D194" s="235" t="s">
        <v>166</v>
      </c>
      <c r="E194" s="246" t="s">
        <v>19</v>
      </c>
      <c r="F194" s="247" t="s">
        <v>2603</v>
      </c>
      <c r="G194" s="245"/>
      <c r="H194" s="248">
        <v>83.305999999999997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166</v>
      </c>
      <c r="AU194" s="254" t="s">
        <v>81</v>
      </c>
      <c r="AV194" s="14" t="s">
        <v>81</v>
      </c>
      <c r="AW194" s="14" t="s">
        <v>33</v>
      </c>
      <c r="AX194" s="14" t="s">
        <v>72</v>
      </c>
      <c r="AY194" s="254" t="s">
        <v>154</v>
      </c>
    </row>
    <row r="195" s="14" customFormat="1">
      <c r="A195" s="14"/>
      <c r="B195" s="244"/>
      <c r="C195" s="245"/>
      <c r="D195" s="235" t="s">
        <v>166</v>
      </c>
      <c r="E195" s="246" t="s">
        <v>19</v>
      </c>
      <c r="F195" s="247" t="s">
        <v>2604</v>
      </c>
      <c r="G195" s="245"/>
      <c r="H195" s="248">
        <v>-1.8899999999999999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166</v>
      </c>
      <c r="AU195" s="254" t="s">
        <v>81</v>
      </c>
      <c r="AV195" s="14" t="s">
        <v>81</v>
      </c>
      <c r="AW195" s="14" t="s">
        <v>33</v>
      </c>
      <c r="AX195" s="14" t="s">
        <v>72</v>
      </c>
      <c r="AY195" s="254" t="s">
        <v>154</v>
      </c>
    </row>
    <row r="196" s="13" customFormat="1">
      <c r="A196" s="13"/>
      <c r="B196" s="233"/>
      <c r="C196" s="234"/>
      <c r="D196" s="235" t="s">
        <v>166</v>
      </c>
      <c r="E196" s="236" t="s">
        <v>19</v>
      </c>
      <c r="F196" s="237" t="s">
        <v>2605</v>
      </c>
      <c r="G196" s="234"/>
      <c r="H196" s="236" t="s">
        <v>19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166</v>
      </c>
      <c r="AU196" s="243" t="s">
        <v>81</v>
      </c>
      <c r="AV196" s="13" t="s">
        <v>79</v>
      </c>
      <c r="AW196" s="13" t="s">
        <v>33</v>
      </c>
      <c r="AX196" s="13" t="s">
        <v>72</v>
      </c>
      <c r="AY196" s="243" t="s">
        <v>154</v>
      </c>
    </row>
    <row r="197" s="14" customFormat="1">
      <c r="A197" s="14"/>
      <c r="B197" s="244"/>
      <c r="C197" s="245"/>
      <c r="D197" s="235" t="s">
        <v>166</v>
      </c>
      <c r="E197" s="246" t="s">
        <v>19</v>
      </c>
      <c r="F197" s="247" t="s">
        <v>2606</v>
      </c>
      <c r="G197" s="245"/>
      <c r="H197" s="248">
        <v>66.156000000000006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166</v>
      </c>
      <c r="AU197" s="254" t="s">
        <v>81</v>
      </c>
      <c r="AV197" s="14" t="s">
        <v>81</v>
      </c>
      <c r="AW197" s="14" t="s">
        <v>33</v>
      </c>
      <c r="AX197" s="14" t="s">
        <v>72</v>
      </c>
      <c r="AY197" s="254" t="s">
        <v>154</v>
      </c>
    </row>
    <row r="198" s="14" customFormat="1">
      <c r="A198" s="14"/>
      <c r="B198" s="244"/>
      <c r="C198" s="245"/>
      <c r="D198" s="235" t="s">
        <v>166</v>
      </c>
      <c r="E198" s="246" t="s">
        <v>19</v>
      </c>
      <c r="F198" s="247" t="s">
        <v>2604</v>
      </c>
      <c r="G198" s="245"/>
      <c r="H198" s="248">
        <v>-1.8899999999999999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166</v>
      </c>
      <c r="AU198" s="254" t="s">
        <v>81</v>
      </c>
      <c r="AV198" s="14" t="s">
        <v>81</v>
      </c>
      <c r="AW198" s="14" t="s">
        <v>33</v>
      </c>
      <c r="AX198" s="14" t="s">
        <v>72</v>
      </c>
      <c r="AY198" s="254" t="s">
        <v>154</v>
      </c>
    </row>
    <row r="199" s="13" customFormat="1">
      <c r="A199" s="13"/>
      <c r="B199" s="233"/>
      <c r="C199" s="234"/>
      <c r="D199" s="235" t="s">
        <v>166</v>
      </c>
      <c r="E199" s="236" t="s">
        <v>19</v>
      </c>
      <c r="F199" s="237" t="s">
        <v>1532</v>
      </c>
      <c r="G199" s="234"/>
      <c r="H199" s="236" t="s">
        <v>19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166</v>
      </c>
      <c r="AU199" s="243" t="s">
        <v>81</v>
      </c>
      <c r="AV199" s="13" t="s">
        <v>79</v>
      </c>
      <c r="AW199" s="13" t="s">
        <v>33</v>
      </c>
      <c r="AX199" s="13" t="s">
        <v>72</v>
      </c>
      <c r="AY199" s="243" t="s">
        <v>154</v>
      </c>
    </row>
    <row r="200" s="14" customFormat="1">
      <c r="A200" s="14"/>
      <c r="B200" s="244"/>
      <c r="C200" s="245"/>
      <c r="D200" s="235" t="s">
        <v>166</v>
      </c>
      <c r="E200" s="246" t="s">
        <v>19</v>
      </c>
      <c r="F200" s="247" t="s">
        <v>2607</v>
      </c>
      <c r="G200" s="245"/>
      <c r="H200" s="248">
        <v>44.289000000000001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166</v>
      </c>
      <c r="AU200" s="254" t="s">
        <v>81</v>
      </c>
      <c r="AV200" s="14" t="s">
        <v>81</v>
      </c>
      <c r="AW200" s="14" t="s">
        <v>33</v>
      </c>
      <c r="AX200" s="14" t="s">
        <v>72</v>
      </c>
      <c r="AY200" s="254" t="s">
        <v>154</v>
      </c>
    </row>
    <row r="201" s="14" customFormat="1">
      <c r="A201" s="14"/>
      <c r="B201" s="244"/>
      <c r="C201" s="245"/>
      <c r="D201" s="235" t="s">
        <v>166</v>
      </c>
      <c r="E201" s="246" t="s">
        <v>19</v>
      </c>
      <c r="F201" s="247" t="s">
        <v>2608</v>
      </c>
      <c r="G201" s="245"/>
      <c r="H201" s="248">
        <v>-3.6299999999999999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166</v>
      </c>
      <c r="AU201" s="254" t="s">
        <v>81</v>
      </c>
      <c r="AV201" s="14" t="s">
        <v>81</v>
      </c>
      <c r="AW201" s="14" t="s">
        <v>33</v>
      </c>
      <c r="AX201" s="14" t="s">
        <v>72</v>
      </c>
      <c r="AY201" s="254" t="s">
        <v>154</v>
      </c>
    </row>
    <row r="202" s="13" customFormat="1">
      <c r="A202" s="13"/>
      <c r="B202" s="233"/>
      <c r="C202" s="234"/>
      <c r="D202" s="235" t="s">
        <v>166</v>
      </c>
      <c r="E202" s="236" t="s">
        <v>19</v>
      </c>
      <c r="F202" s="237" t="s">
        <v>2609</v>
      </c>
      <c r="G202" s="234"/>
      <c r="H202" s="236" t="s">
        <v>19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166</v>
      </c>
      <c r="AU202" s="243" t="s">
        <v>81</v>
      </c>
      <c r="AV202" s="13" t="s">
        <v>79</v>
      </c>
      <c r="AW202" s="13" t="s">
        <v>33</v>
      </c>
      <c r="AX202" s="13" t="s">
        <v>72</v>
      </c>
      <c r="AY202" s="243" t="s">
        <v>154</v>
      </c>
    </row>
    <row r="203" s="14" customFormat="1">
      <c r="A203" s="14"/>
      <c r="B203" s="244"/>
      <c r="C203" s="245"/>
      <c r="D203" s="235" t="s">
        <v>166</v>
      </c>
      <c r="E203" s="246" t="s">
        <v>19</v>
      </c>
      <c r="F203" s="247" t="s">
        <v>2610</v>
      </c>
      <c r="G203" s="245"/>
      <c r="H203" s="248">
        <v>61.494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166</v>
      </c>
      <c r="AU203" s="254" t="s">
        <v>81</v>
      </c>
      <c r="AV203" s="14" t="s">
        <v>81</v>
      </c>
      <c r="AW203" s="14" t="s">
        <v>33</v>
      </c>
      <c r="AX203" s="14" t="s">
        <v>72</v>
      </c>
      <c r="AY203" s="254" t="s">
        <v>154</v>
      </c>
    </row>
    <row r="204" s="14" customFormat="1">
      <c r="A204" s="14"/>
      <c r="B204" s="244"/>
      <c r="C204" s="245"/>
      <c r="D204" s="235" t="s">
        <v>166</v>
      </c>
      <c r="E204" s="246" t="s">
        <v>19</v>
      </c>
      <c r="F204" s="247" t="s">
        <v>2604</v>
      </c>
      <c r="G204" s="245"/>
      <c r="H204" s="248">
        <v>-1.8899999999999999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166</v>
      </c>
      <c r="AU204" s="254" t="s">
        <v>81</v>
      </c>
      <c r="AV204" s="14" t="s">
        <v>81</v>
      </c>
      <c r="AW204" s="14" t="s">
        <v>33</v>
      </c>
      <c r="AX204" s="14" t="s">
        <v>72</v>
      </c>
      <c r="AY204" s="254" t="s">
        <v>154</v>
      </c>
    </row>
    <row r="205" s="13" customFormat="1">
      <c r="A205" s="13"/>
      <c r="B205" s="233"/>
      <c r="C205" s="234"/>
      <c r="D205" s="235" t="s">
        <v>166</v>
      </c>
      <c r="E205" s="236" t="s">
        <v>19</v>
      </c>
      <c r="F205" s="237" t="s">
        <v>2611</v>
      </c>
      <c r="G205" s="234"/>
      <c r="H205" s="236" t="s">
        <v>19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166</v>
      </c>
      <c r="AU205" s="243" t="s">
        <v>81</v>
      </c>
      <c r="AV205" s="13" t="s">
        <v>79</v>
      </c>
      <c r="AW205" s="13" t="s">
        <v>33</v>
      </c>
      <c r="AX205" s="13" t="s">
        <v>72</v>
      </c>
      <c r="AY205" s="243" t="s">
        <v>154</v>
      </c>
    </row>
    <row r="206" s="14" customFormat="1">
      <c r="A206" s="14"/>
      <c r="B206" s="244"/>
      <c r="C206" s="245"/>
      <c r="D206" s="235" t="s">
        <v>166</v>
      </c>
      <c r="E206" s="246" t="s">
        <v>19</v>
      </c>
      <c r="F206" s="247" t="s">
        <v>2612</v>
      </c>
      <c r="G206" s="245"/>
      <c r="H206" s="248">
        <v>47.767000000000003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166</v>
      </c>
      <c r="AU206" s="254" t="s">
        <v>81</v>
      </c>
      <c r="AV206" s="14" t="s">
        <v>81</v>
      </c>
      <c r="AW206" s="14" t="s">
        <v>33</v>
      </c>
      <c r="AX206" s="14" t="s">
        <v>72</v>
      </c>
      <c r="AY206" s="254" t="s">
        <v>154</v>
      </c>
    </row>
    <row r="207" s="14" customFormat="1">
      <c r="A207" s="14"/>
      <c r="B207" s="244"/>
      <c r="C207" s="245"/>
      <c r="D207" s="235" t="s">
        <v>166</v>
      </c>
      <c r="E207" s="246" t="s">
        <v>19</v>
      </c>
      <c r="F207" s="247" t="s">
        <v>2604</v>
      </c>
      <c r="G207" s="245"/>
      <c r="H207" s="248">
        <v>-1.8899999999999999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166</v>
      </c>
      <c r="AU207" s="254" t="s">
        <v>81</v>
      </c>
      <c r="AV207" s="14" t="s">
        <v>81</v>
      </c>
      <c r="AW207" s="14" t="s">
        <v>33</v>
      </c>
      <c r="AX207" s="14" t="s">
        <v>72</v>
      </c>
      <c r="AY207" s="254" t="s">
        <v>154</v>
      </c>
    </row>
    <row r="208" s="13" customFormat="1">
      <c r="A208" s="13"/>
      <c r="B208" s="233"/>
      <c r="C208" s="234"/>
      <c r="D208" s="235" t="s">
        <v>166</v>
      </c>
      <c r="E208" s="236" t="s">
        <v>19</v>
      </c>
      <c r="F208" s="237" t="s">
        <v>2613</v>
      </c>
      <c r="G208" s="234"/>
      <c r="H208" s="236" t="s">
        <v>19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166</v>
      </c>
      <c r="AU208" s="243" t="s">
        <v>81</v>
      </c>
      <c r="AV208" s="13" t="s">
        <v>79</v>
      </c>
      <c r="AW208" s="13" t="s">
        <v>33</v>
      </c>
      <c r="AX208" s="13" t="s">
        <v>72</v>
      </c>
      <c r="AY208" s="243" t="s">
        <v>154</v>
      </c>
    </row>
    <row r="209" s="14" customFormat="1">
      <c r="A209" s="14"/>
      <c r="B209" s="244"/>
      <c r="C209" s="245"/>
      <c r="D209" s="235" t="s">
        <v>166</v>
      </c>
      <c r="E209" s="246" t="s">
        <v>19</v>
      </c>
      <c r="F209" s="247" t="s">
        <v>2614</v>
      </c>
      <c r="G209" s="245"/>
      <c r="H209" s="248">
        <v>51.725999999999999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166</v>
      </c>
      <c r="AU209" s="254" t="s">
        <v>81</v>
      </c>
      <c r="AV209" s="14" t="s">
        <v>81</v>
      </c>
      <c r="AW209" s="14" t="s">
        <v>33</v>
      </c>
      <c r="AX209" s="14" t="s">
        <v>72</v>
      </c>
      <c r="AY209" s="254" t="s">
        <v>154</v>
      </c>
    </row>
    <row r="210" s="14" customFormat="1">
      <c r="A210" s="14"/>
      <c r="B210" s="244"/>
      <c r="C210" s="245"/>
      <c r="D210" s="235" t="s">
        <v>166</v>
      </c>
      <c r="E210" s="246" t="s">
        <v>19</v>
      </c>
      <c r="F210" s="247" t="s">
        <v>2615</v>
      </c>
      <c r="G210" s="245"/>
      <c r="H210" s="248">
        <v>-3.1200000000000001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166</v>
      </c>
      <c r="AU210" s="254" t="s">
        <v>81</v>
      </c>
      <c r="AV210" s="14" t="s">
        <v>81</v>
      </c>
      <c r="AW210" s="14" t="s">
        <v>33</v>
      </c>
      <c r="AX210" s="14" t="s">
        <v>72</v>
      </c>
      <c r="AY210" s="254" t="s">
        <v>154</v>
      </c>
    </row>
    <row r="211" s="13" customFormat="1">
      <c r="A211" s="13"/>
      <c r="B211" s="233"/>
      <c r="C211" s="234"/>
      <c r="D211" s="235" t="s">
        <v>166</v>
      </c>
      <c r="E211" s="236" t="s">
        <v>19</v>
      </c>
      <c r="F211" s="237" t="s">
        <v>380</v>
      </c>
      <c r="G211" s="234"/>
      <c r="H211" s="236" t="s">
        <v>19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166</v>
      </c>
      <c r="AU211" s="243" t="s">
        <v>81</v>
      </c>
      <c r="AV211" s="13" t="s">
        <v>79</v>
      </c>
      <c r="AW211" s="13" t="s">
        <v>33</v>
      </c>
      <c r="AX211" s="13" t="s">
        <v>72</v>
      </c>
      <c r="AY211" s="243" t="s">
        <v>154</v>
      </c>
    </row>
    <row r="212" s="14" customFormat="1">
      <c r="A212" s="14"/>
      <c r="B212" s="244"/>
      <c r="C212" s="245"/>
      <c r="D212" s="235" t="s">
        <v>166</v>
      </c>
      <c r="E212" s="246" t="s">
        <v>19</v>
      </c>
      <c r="F212" s="247" t="s">
        <v>381</v>
      </c>
      <c r="G212" s="245"/>
      <c r="H212" s="248">
        <v>5.7599999999999998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166</v>
      </c>
      <c r="AU212" s="254" t="s">
        <v>81</v>
      </c>
      <c r="AV212" s="14" t="s">
        <v>81</v>
      </c>
      <c r="AW212" s="14" t="s">
        <v>33</v>
      </c>
      <c r="AX212" s="14" t="s">
        <v>72</v>
      </c>
      <c r="AY212" s="254" t="s">
        <v>154</v>
      </c>
    </row>
    <row r="213" s="15" customFormat="1">
      <c r="A213" s="15"/>
      <c r="B213" s="255"/>
      <c r="C213" s="256"/>
      <c r="D213" s="235" t="s">
        <v>166</v>
      </c>
      <c r="E213" s="257" t="s">
        <v>19</v>
      </c>
      <c r="F213" s="258" t="s">
        <v>181</v>
      </c>
      <c r="G213" s="256"/>
      <c r="H213" s="259">
        <v>346.18799999999999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5" t="s">
        <v>166</v>
      </c>
      <c r="AU213" s="265" t="s">
        <v>81</v>
      </c>
      <c r="AV213" s="15" t="s">
        <v>162</v>
      </c>
      <c r="AW213" s="15" t="s">
        <v>33</v>
      </c>
      <c r="AX213" s="15" t="s">
        <v>79</v>
      </c>
      <c r="AY213" s="265" t="s">
        <v>154</v>
      </c>
    </row>
    <row r="214" s="2" customFormat="1" ht="24.15" customHeight="1">
      <c r="A214" s="41"/>
      <c r="B214" s="42"/>
      <c r="C214" s="215" t="s">
        <v>344</v>
      </c>
      <c r="D214" s="215" t="s">
        <v>157</v>
      </c>
      <c r="E214" s="216" t="s">
        <v>766</v>
      </c>
      <c r="F214" s="217" t="s">
        <v>767</v>
      </c>
      <c r="G214" s="218" t="s">
        <v>160</v>
      </c>
      <c r="H214" s="219">
        <v>13.720000000000001</v>
      </c>
      <c r="I214" s="220"/>
      <c r="J214" s="221">
        <f>ROUND(I214*H214,2)</f>
        <v>0</v>
      </c>
      <c r="K214" s="217" t="s">
        <v>161</v>
      </c>
      <c r="L214" s="47"/>
      <c r="M214" s="222" t="s">
        <v>19</v>
      </c>
      <c r="N214" s="223" t="s">
        <v>43</v>
      </c>
      <c r="O214" s="87"/>
      <c r="P214" s="224">
        <f>O214*H214</f>
        <v>0</v>
      </c>
      <c r="Q214" s="224">
        <v>0</v>
      </c>
      <c r="R214" s="224">
        <f>Q214*H214</f>
        <v>0</v>
      </c>
      <c r="S214" s="224">
        <v>0.068000000000000005</v>
      </c>
      <c r="T214" s="225">
        <f>S214*H214</f>
        <v>0.93296000000000012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162</v>
      </c>
      <c r="AT214" s="226" t="s">
        <v>157</v>
      </c>
      <c r="AU214" s="226" t="s">
        <v>81</v>
      </c>
      <c r="AY214" s="20" t="s">
        <v>154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79</v>
      </c>
      <c r="BK214" s="227">
        <f>ROUND(I214*H214,2)</f>
        <v>0</v>
      </c>
      <c r="BL214" s="20" t="s">
        <v>162</v>
      </c>
      <c r="BM214" s="226" t="s">
        <v>2635</v>
      </c>
    </row>
    <row r="215" s="2" customFormat="1">
      <c r="A215" s="41"/>
      <c r="B215" s="42"/>
      <c r="C215" s="43"/>
      <c r="D215" s="228" t="s">
        <v>164</v>
      </c>
      <c r="E215" s="43"/>
      <c r="F215" s="229" t="s">
        <v>769</v>
      </c>
      <c r="G215" s="43"/>
      <c r="H215" s="43"/>
      <c r="I215" s="230"/>
      <c r="J215" s="43"/>
      <c r="K215" s="43"/>
      <c r="L215" s="47"/>
      <c r="M215" s="231"/>
      <c r="N215" s="232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164</v>
      </c>
      <c r="AU215" s="20" t="s">
        <v>81</v>
      </c>
    </row>
    <row r="216" s="13" customFormat="1">
      <c r="A216" s="13"/>
      <c r="B216" s="233"/>
      <c r="C216" s="234"/>
      <c r="D216" s="235" t="s">
        <v>166</v>
      </c>
      <c r="E216" s="236" t="s">
        <v>19</v>
      </c>
      <c r="F216" s="237" t="s">
        <v>2636</v>
      </c>
      <c r="G216" s="234"/>
      <c r="H216" s="236" t="s">
        <v>19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166</v>
      </c>
      <c r="AU216" s="243" t="s">
        <v>81</v>
      </c>
      <c r="AV216" s="13" t="s">
        <v>79</v>
      </c>
      <c r="AW216" s="13" t="s">
        <v>33</v>
      </c>
      <c r="AX216" s="13" t="s">
        <v>72</v>
      </c>
      <c r="AY216" s="243" t="s">
        <v>154</v>
      </c>
    </row>
    <row r="217" s="14" customFormat="1">
      <c r="A217" s="14"/>
      <c r="B217" s="244"/>
      <c r="C217" s="245"/>
      <c r="D217" s="235" t="s">
        <v>166</v>
      </c>
      <c r="E217" s="246" t="s">
        <v>19</v>
      </c>
      <c r="F217" s="247" t="s">
        <v>2637</v>
      </c>
      <c r="G217" s="245"/>
      <c r="H217" s="248">
        <v>13.720000000000001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166</v>
      </c>
      <c r="AU217" s="254" t="s">
        <v>81</v>
      </c>
      <c r="AV217" s="14" t="s">
        <v>81</v>
      </c>
      <c r="AW217" s="14" t="s">
        <v>33</v>
      </c>
      <c r="AX217" s="14" t="s">
        <v>79</v>
      </c>
      <c r="AY217" s="254" t="s">
        <v>154</v>
      </c>
    </row>
    <row r="218" s="12" customFormat="1" ht="22.8" customHeight="1">
      <c r="A218" s="12"/>
      <c r="B218" s="199"/>
      <c r="C218" s="200"/>
      <c r="D218" s="201" t="s">
        <v>71</v>
      </c>
      <c r="E218" s="213" t="s">
        <v>782</v>
      </c>
      <c r="F218" s="213" t="s">
        <v>783</v>
      </c>
      <c r="G218" s="200"/>
      <c r="H218" s="200"/>
      <c r="I218" s="203"/>
      <c r="J218" s="214">
        <f>BK218</f>
        <v>0</v>
      </c>
      <c r="K218" s="200"/>
      <c r="L218" s="205"/>
      <c r="M218" s="206"/>
      <c r="N218" s="207"/>
      <c r="O218" s="207"/>
      <c r="P218" s="208">
        <f>SUM(P219:P240)</f>
        <v>0</v>
      </c>
      <c r="Q218" s="207"/>
      <c r="R218" s="208">
        <f>SUM(R219:R240)</f>
        <v>0</v>
      </c>
      <c r="S218" s="207"/>
      <c r="T218" s="209">
        <f>SUM(T219:T240)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0" t="s">
        <v>79</v>
      </c>
      <c r="AT218" s="211" t="s">
        <v>71</v>
      </c>
      <c r="AU218" s="211" t="s">
        <v>79</v>
      </c>
      <c r="AY218" s="210" t="s">
        <v>154</v>
      </c>
      <c r="BK218" s="212">
        <f>SUM(BK219:BK240)</f>
        <v>0</v>
      </c>
    </row>
    <row r="219" s="2" customFormat="1" ht="16.5" customHeight="1">
      <c r="A219" s="41"/>
      <c r="B219" s="42"/>
      <c r="C219" s="215" t="s">
        <v>351</v>
      </c>
      <c r="D219" s="215" t="s">
        <v>157</v>
      </c>
      <c r="E219" s="216" t="s">
        <v>785</v>
      </c>
      <c r="F219" s="217" t="s">
        <v>786</v>
      </c>
      <c r="G219" s="218" t="s">
        <v>209</v>
      </c>
      <c r="H219" s="219">
        <v>8.4800000000000004</v>
      </c>
      <c r="I219" s="220"/>
      <c r="J219" s="221">
        <f>ROUND(I219*H219,2)</f>
        <v>0</v>
      </c>
      <c r="K219" s="217" t="s">
        <v>787</v>
      </c>
      <c r="L219" s="47"/>
      <c r="M219" s="222" t="s">
        <v>19</v>
      </c>
      <c r="N219" s="223" t="s">
        <v>43</v>
      </c>
      <c r="O219" s="87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162</v>
      </c>
      <c r="AT219" s="226" t="s">
        <v>157</v>
      </c>
      <c r="AU219" s="226" t="s">
        <v>81</v>
      </c>
      <c r="AY219" s="20" t="s">
        <v>154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0" t="s">
        <v>79</v>
      </c>
      <c r="BK219" s="227">
        <f>ROUND(I219*H219,2)</f>
        <v>0</v>
      </c>
      <c r="BL219" s="20" t="s">
        <v>162</v>
      </c>
      <c r="BM219" s="226" t="s">
        <v>2638</v>
      </c>
    </row>
    <row r="220" s="2" customFormat="1">
      <c r="A220" s="41"/>
      <c r="B220" s="42"/>
      <c r="C220" s="43"/>
      <c r="D220" s="228" t="s">
        <v>164</v>
      </c>
      <c r="E220" s="43"/>
      <c r="F220" s="229" t="s">
        <v>789</v>
      </c>
      <c r="G220" s="43"/>
      <c r="H220" s="43"/>
      <c r="I220" s="230"/>
      <c r="J220" s="43"/>
      <c r="K220" s="43"/>
      <c r="L220" s="47"/>
      <c r="M220" s="231"/>
      <c r="N220" s="232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164</v>
      </c>
      <c r="AU220" s="20" t="s">
        <v>81</v>
      </c>
    </row>
    <row r="221" s="2" customFormat="1" ht="24.15" customHeight="1">
      <c r="A221" s="41"/>
      <c r="B221" s="42"/>
      <c r="C221" s="215" t="s">
        <v>400</v>
      </c>
      <c r="D221" s="215" t="s">
        <v>157</v>
      </c>
      <c r="E221" s="216" t="s">
        <v>791</v>
      </c>
      <c r="F221" s="217" t="s">
        <v>792</v>
      </c>
      <c r="G221" s="218" t="s">
        <v>209</v>
      </c>
      <c r="H221" s="219">
        <v>8.4800000000000004</v>
      </c>
      <c r="I221" s="220"/>
      <c r="J221" s="221">
        <f>ROUND(I221*H221,2)</f>
        <v>0</v>
      </c>
      <c r="K221" s="217" t="s">
        <v>161</v>
      </c>
      <c r="L221" s="47"/>
      <c r="M221" s="222" t="s">
        <v>19</v>
      </c>
      <c r="N221" s="223" t="s">
        <v>43</v>
      </c>
      <c r="O221" s="87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162</v>
      </c>
      <c r="AT221" s="226" t="s">
        <v>157</v>
      </c>
      <c r="AU221" s="226" t="s">
        <v>81</v>
      </c>
      <c r="AY221" s="20" t="s">
        <v>154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0" t="s">
        <v>79</v>
      </c>
      <c r="BK221" s="227">
        <f>ROUND(I221*H221,2)</f>
        <v>0</v>
      </c>
      <c r="BL221" s="20" t="s">
        <v>162</v>
      </c>
      <c r="BM221" s="226" t="s">
        <v>2639</v>
      </c>
    </row>
    <row r="222" s="2" customFormat="1">
      <c r="A222" s="41"/>
      <c r="B222" s="42"/>
      <c r="C222" s="43"/>
      <c r="D222" s="228" t="s">
        <v>164</v>
      </c>
      <c r="E222" s="43"/>
      <c r="F222" s="229" t="s">
        <v>794</v>
      </c>
      <c r="G222" s="43"/>
      <c r="H222" s="43"/>
      <c r="I222" s="230"/>
      <c r="J222" s="43"/>
      <c r="K222" s="43"/>
      <c r="L222" s="47"/>
      <c r="M222" s="231"/>
      <c r="N222" s="232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164</v>
      </c>
      <c r="AU222" s="20" t="s">
        <v>81</v>
      </c>
    </row>
    <row r="223" s="2" customFormat="1" ht="21.75" customHeight="1">
      <c r="A223" s="41"/>
      <c r="B223" s="42"/>
      <c r="C223" s="215" t="s">
        <v>405</v>
      </c>
      <c r="D223" s="215" t="s">
        <v>157</v>
      </c>
      <c r="E223" s="216" t="s">
        <v>800</v>
      </c>
      <c r="F223" s="217" t="s">
        <v>801</v>
      </c>
      <c r="G223" s="218" t="s">
        <v>209</v>
      </c>
      <c r="H223" s="219">
        <v>8.4800000000000004</v>
      </c>
      <c r="I223" s="220"/>
      <c r="J223" s="221">
        <f>ROUND(I223*H223,2)</f>
        <v>0</v>
      </c>
      <c r="K223" s="217" t="s">
        <v>161</v>
      </c>
      <c r="L223" s="47"/>
      <c r="M223" s="222" t="s">
        <v>19</v>
      </c>
      <c r="N223" s="223" t="s">
        <v>43</v>
      </c>
      <c r="O223" s="87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162</v>
      </c>
      <c r="AT223" s="226" t="s">
        <v>157</v>
      </c>
      <c r="AU223" s="226" t="s">
        <v>81</v>
      </c>
      <c r="AY223" s="20" t="s">
        <v>154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0" t="s">
        <v>79</v>
      </c>
      <c r="BK223" s="227">
        <f>ROUND(I223*H223,2)</f>
        <v>0</v>
      </c>
      <c r="BL223" s="20" t="s">
        <v>162</v>
      </c>
      <c r="BM223" s="226" t="s">
        <v>2640</v>
      </c>
    </row>
    <row r="224" s="2" customFormat="1">
      <c r="A224" s="41"/>
      <c r="B224" s="42"/>
      <c r="C224" s="43"/>
      <c r="D224" s="228" t="s">
        <v>164</v>
      </c>
      <c r="E224" s="43"/>
      <c r="F224" s="229" t="s">
        <v>803</v>
      </c>
      <c r="G224" s="43"/>
      <c r="H224" s="43"/>
      <c r="I224" s="230"/>
      <c r="J224" s="43"/>
      <c r="K224" s="43"/>
      <c r="L224" s="47"/>
      <c r="M224" s="231"/>
      <c r="N224" s="232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164</v>
      </c>
      <c r="AU224" s="20" t="s">
        <v>81</v>
      </c>
    </row>
    <row r="225" s="2" customFormat="1" ht="24.15" customHeight="1">
      <c r="A225" s="41"/>
      <c r="B225" s="42"/>
      <c r="C225" s="215" t="s">
        <v>410</v>
      </c>
      <c r="D225" s="215" t="s">
        <v>157</v>
      </c>
      <c r="E225" s="216" t="s">
        <v>808</v>
      </c>
      <c r="F225" s="217" t="s">
        <v>809</v>
      </c>
      <c r="G225" s="218" t="s">
        <v>209</v>
      </c>
      <c r="H225" s="219">
        <v>161.12000000000001</v>
      </c>
      <c r="I225" s="220"/>
      <c r="J225" s="221">
        <f>ROUND(I225*H225,2)</f>
        <v>0</v>
      </c>
      <c r="K225" s="217" t="s">
        <v>161</v>
      </c>
      <c r="L225" s="47"/>
      <c r="M225" s="222" t="s">
        <v>19</v>
      </c>
      <c r="N225" s="223" t="s">
        <v>43</v>
      </c>
      <c r="O225" s="87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162</v>
      </c>
      <c r="AT225" s="226" t="s">
        <v>157</v>
      </c>
      <c r="AU225" s="226" t="s">
        <v>81</v>
      </c>
      <c r="AY225" s="20" t="s">
        <v>154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20" t="s">
        <v>79</v>
      </c>
      <c r="BK225" s="227">
        <f>ROUND(I225*H225,2)</f>
        <v>0</v>
      </c>
      <c r="BL225" s="20" t="s">
        <v>162</v>
      </c>
      <c r="BM225" s="226" t="s">
        <v>2641</v>
      </c>
    </row>
    <row r="226" s="2" customFormat="1">
      <c r="A226" s="41"/>
      <c r="B226" s="42"/>
      <c r="C226" s="43"/>
      <c r="D226" s="228" t="s">
        <v>164</v>
      </c>
      <c r="E226" s="43"/>
      <c r="F226" s="229" t="s">
        <v>811</v>
      </c>
      <c r="G226" s="43"/>
      <c r="H226" s="43"/>
      <c r="I226" s="230"/>
      <c r="J226" s="43"/>
      <c r="K226" s="43"/>
      <c r="L226" s="47"/>
      <c r="M226" s="231"/>
      <c r="N226" s="232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164</v>
      </c>
      <c r="AU226" s="20" t="s">
        <v>81</v>
      </c>
    </row>
    <row r="227" s="14" customFormat="1">
      <c r="A227" s="14"/>
      <c r="B227" s="244"/>
      <c r="C227" s="245"/>
      <c r="D227" s="235" t="s">
        <v>166</v>
      </c>
      <c r="E227" s="246" t="s">
        <v>19</v>
      </c>
      <c r="F227" s="247" t="s">
        <v>2642</v>
      </c>
      <c r="G227" s="245"/>
      <c r="H227" s="248">
        <v>161.12000000000001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166</v>
      </c>
      <c r="AU227" s="254" t="s">
        <v>81</v>
      </c>
      <c r="AV227" s="14" t="s">
        <v>81</v>
      </c>
      <c r="AW227" s="14" t="s">
        <v>33</v>
      </c>
      <c r="AX227" s="14" t="s">
        <v>79</v>
      </c>
      <c r="AY227" s="254" t="s">
        <v>154</v>
      </c>
    </row>
    <row r="228" s="2" customFormat="1" ht="24.15" customHeight="1">
      <c r="A228" s="41"/>
      <c r="B228" s="42"/>
      <c r="C228" s="215" t="s">
        <v>417</v>
      </c>
      <c r="D228" s="215" t="s">
        <v>157</v>
      </c>
      <c r="E228" s="216" t="s">
        <v>2643</v>
      </c>
      <c r="F228" s="217" t="s">
        <v>2644</v>
      </c>
      <c r="G228" s="218" t="s">
        <v>209</v>
      </c>
      <c r="H228" s="219">
        <v>8.4800000000000004</v>
      </c>
      <c r="I228" s="220"/>
      <c r="J228" s="221">
        <f>ROUND(I228*H228,2)</f>
        <v>0</v>
      </c>
      <c r="K228" s="217" t="s">
        <v>161</v>
      </c>
      <c r="L228" s="47"/>
      <c r="M228" s="222" t="s">
        <v>19</v>
      </c>
      <c r="N228" s="223" t="s">
        <v>43</v>
      </c>
      <c r="O228" s="87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6" t="s">
        <v>162</v>
      </c>
      <c r="AT228" s="226" t="s">
        <v>157</v>
      </c>
      <c r="AU228" s="226" t="s">
        <v>81</v>
      </c>
      <c r="AY228" s="20" t="s">
        <v>154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20" t="s">
        <v>79</v>
      </c>
      <c r="BK228" s="227">
        <f>ROUND(I228*H228,2)</f>
        <v>0</v>
      </c>
      <c r="BL228" s="20" t="s">
        <v>162</v>
      </c>
      <c r="BM228" s="226" t="s">
        <v>2645</v>
      </c>
    </row>
    <row r="229" s="2" customFormat="1">
      <c r="A229" s="41"/>
      <c r="B229" s="42"/>
      <c r="C229" s="43"/>
      <c r="D229" s="228" t="s">
        <v>164</v>
      </c>
      <c r="E229" s="43"/>
      <c r="F229" s="229" t="s">
        <v>2646</v>
      </c>
      <c r="G229" s="43"/>
      <c r="H229" s="43"/>
      <c r="I229" s="230"/>
      <c r="J229" s="43"/>
      <c r="K229" s="43"/>
      <c r="L229" s="47"/>
      <c r="M229" s="231"/>
      <c r="N229" s="232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164</v>
      </c>
      <c r="AU229" s="20" t="s">
        <v>81</v>
      </c>
    </row>
    <row r="230" s="2" customFormat="1" ht="16.5" customHeight="1">
      <c r="A230" s="41"/>
      <c r="B230" s="42"/>
      <c r="C230" s="215" t="s">
        <v>425</v>
      </c>
      <c r="D230" s="215" t="s">
        <v>157</v>
      </c>
      <c r="E230" s="216" t="s">
        <v>814</v>
      </c>
      <c r="F230" s="217" t="s">
        <v>815</v>
      </c>
      <c r="G230" s="218" t="s">
        <v>209</v>
      </c>
      <c r="H230" s="219">
        <v>0.13200000000000001</v>
      </c>
      <c r="I230" s="220"/>
      <c r="J230" s="221">
        <f>ROUND(I230*H230,2)</f>
        <v>0</v>
      </c>
      <c r="K230" s="217" t="s">
        <v>19</v>
      </c>
      <c r="L230" s="47"/>
      <c r="M230" s="222" t="s">
        <v>19</v>
      </c>
      <c r="N230" s="223" t="s">
        <v>43</v>
      </c>
      <c r="O230" s="87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162</v>
      </c>
      <c r="AT230" s="226" t="s">
        <v>157</v>
      </c>
      <c r="AU230" s="226" t="s">
        <v>81</v>
      </c>
      <c r="AY230" s="20" t="s">
        <v>154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79</v>
      </c>
      <c r="BK230" s="227">
        <f>ROUND(I230*H230,2)</f>
        <v>0</v>
      </c>
      <c r="BL230" s="20" t="s">
        <v>162</v>
      </c>
      <c r="BM230" s="226" t="s">
        <v>2647</v>
      </c>
    </row>
    <row r="231" s="13" customFormat="1">
      <c r="A231" s="13"/>
      <c r="B231" s="233"/>
      <c r="C231" s="234"/>
      <c r="D231" s="235" t="s">
        <v>166</v>
      </c>
      <c r="E231" s="236" t="s">
        <v>19</v>
      </c>
      <c r="F231" s="237" t="s">
        <v>817</v>
      </c>
      <c r="G231" s="234"/>
      <c r="H231" s="236" t="s">
        <v>19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166</v>
      </c>
      <c r="AU231" s="243" t="s">
        <v>81</v>
      </c>
      <c r="AV231" s="13" t="s">
        <v>79</v>
      </c>
      <c r="AW231" s="13" t="s">
        <v>33</v>
      </c>
      <c r="AX231" s="13" t="s">
        <v>72</v>
      </c>
      <c r="AY231" s="243" t="s">
        <v>154</v>
      </c>
    </row>
    <row r="232" s="13" customFormat="1">
      <c r="A232" s="13"/>
      <c r="B232" s="233"/>
      <c r="C232" s="234"/>
      <c r="D232" s="235" t="s">
        <v>166</v>
      </c>
      <c r="E232" s="236" t="s">
        <v>19</v>
      </c>
      <c r="F232" s="237" t="s">
        <v>818</v>
      </c>
      <c r="G232" s="234"/>
      <c r="H232" s="236" t="s">
        <v>19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166</v>
      </c>
      <c r="AU232" s="243" t="s">
        <v>81</v>
      </c>
      <c r="AV232" s="13" t="s">
        <v>79</v>
      </c>
      <c r="AW232" s="13" t="s">
        <v>33</v>
      </c>
      <c r="AX232" s="13" t="s">
        <v>72</v>
      </c>
      <c r="AY232" s="243" t="s">
        <v>154</v>
      </c>
    </row>
    <row r="233" s="14" customFormat="1">
      <c r="A233" s="14"/>
      <c r="B233" s="244"/>
      <c r="C233" s="245"/>
      <c r="D233" s="235" t="s">
        <v>166</v>
      </c>
      <c r="E233" s="246" t="s">
        <v>19</v>
      </c>
      <c r="F233" s="247" t="s">
        <v>2648</v>
      </c>
      <c r="G233" s="245"/>
      <c r="H233" s="248">
        <v>0.13200000000000001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166</v>
      </c>
      <c r="AU233" s="254" t="s">
        <v>81</v>
      </c>
      <c r="AV233" s="14" t="s">
        <v>81</v>
      </c>
      <c r="AW233" s="14" t="s">
        <v>33</v>
      </c>
      <c r="AX233" s="14" t="s">
        <v>79</v>
      </c>
      <c r="AY233" s="254" t="s">
        <v>154</v>
      </c>
    </row>
    <row r="234" s="2" customFormat="1" ht="16.5" customHeight="1">
      <c r="A234" s="41"/>
      <c r="B234" s="42"/>
      <c r="C234" s="215" t="s">
        <v>431</v>
      </c>
      <c r="D234" s="215" t="s">
        <v>157</v>
      </c>
      <c r="E234" s="216" t="s">
        <v>821</v>
      </c>
      <c r="F234" s="217" t="s">
        <v>822</v>
      </c>
      <c r="G234" s="218" t="s">
        <v>209</v>
      </c>
      <c r="H234" s="219">
        <v>5.4470000000000001</v>
      </c>
      <c r="I234" s="220"/>
      <c r="J234" s="221">
        <f>ROUND(I234*H234,2)</f>
        <v>0</v>
      </c>
      <c r="K234" s="217" t="s">
        <v>19</v>
      </c>
      <c r="L234" s="47"/>
      <c r="M234" s="222" t="s">
        <v>19</v>
      </c>
      <c r="N234" s="223" t="s">
        <v>43</v>
      </c>
      <c r="O234" s="87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6" t="s">
        <v>162</v>
      </c>
      <c r="AT234" s="226" t="s">
        <v>157</v>
      </c>
      <c r="AU234" s="226" t="s">
        <v>81</v>
      </c>
      <c r="AY234" s="20" t="s">
        <v>154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20" t="s">
        <v>79</v>
      </c>
      <c r="BK234" s="227">
        <f>ROUND(I234*H234,2)</f>
        <v>0</v>
      </c>
      <c r="BL234" s="20" t="s">
        <v>162</v>
      </c>
      <c r="BM234" s="226" t="s">
        <v>2649</v>
      </c>
    </row>
    <row r="235" s="13" customFormat="1">
      <c r="A235" s="13"/>
      <c r="B235" s="233"/>
      <c r="C235" s="234"/>
      <c r="D235" s="235" t="s">
        <v>166</v>
      </c>
      <c r="E235" s="236" t="s">
        <v>19</v>
      </c>
      <c r="F235" s="237" t="s">
        <v>824</v>
      </c>
      <c r="G235" s="234"/>
      <c r="H235" s="236" t="s">
        <v>19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166</v>
      </c>
      <c r="AU235" s="243" t="s">
        <v>81</v>
      </c>
      <c r="AV235" s="13" t="s">
        <v>79</v>
      </c>
      <c r="AW235" s="13" t="s">
        <v>33</v>
      </c>
      <c r="AX235" s="13" t="s">
        <v>72</v>
      </c>
      <c r="AY235" s="243" t="s">
        <v>154</v>
      </c>
    </row>
    <row r="236" s="14" customFormat="1">
      <c r="A236" s="14"/>
      <c r="B236" s="244"/>
      <c r="C236" s="245"/>
      <c r="D236" s="235" t="s">
        <v>166</v>
      </c>
      <c r="E236" s="246" t="s">
        <v>19</v>
      </c>
      <c r="F236" s="247" t="s">
        <v>2650</v>
      </c>
      <c r="G236" s="245"/>
      <c r="H236" s="248">
        <v>5.4470000000000001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166</v>
      </c>
      <c r="AU236" s="254" t="s">
        <v>81</v>
      </c>
      <c r="AV236" s="14" t="s">
        <v>81</v>
      </c>
      <c r="AW236" s="14" t="s">
        <v>33</v>
      </c>
      <c r="AX236" s="14" t="s">
        <v>79</v>
      </c>
      <c r="AY236" s="254" t="s">
        <v>154</v>
      </c>
    </row>
    <row r="237" s="2" customFormat="1" ht="16.5" customHeight="1">
      <c r="A237" s="41"/>
      <c r="B237" s="42"/>
      <c r="C237" s="215" t="s">
        <v>438</v>
      </c>
      <c r="D237" s="215" t="s">
        <v>157</v>
      </c>
      <c r="E237" s="216" t="s">
        <v>829</v>
      </c>
      <c r="F237" s="217" t="s">
        <v>830</v>
      </c>
      <c r="G237" s="218" t="s">
        <v>209</v>
      </c>
      <c r="H237" s="219">
        <v>2.0800000000000001</v>
      </c>
      <c r="I237" s="220"/>
      <c r="J237" s="221">
        <f>ROUND(I237*H237,2)</f>
        <v>0</v>
      </c>
      <c r="K237" s="217" t="s">
        <v>19</v>
      </c>
      <c r="L237" s="47"/>
      <c r="M237" s="222" t="s">
        <v>19</v>
      </c>
      <c r="N237" s="223" t="s">
        <v>43</v>
      </c>
      <c r="O237" s="87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162</v>
      </c>
      <c r="AT237" s="226" t="s">
        <v>157</v>
      </c>
      <c r="AU237" s="226" t="s">
        <v>81</v>
      </c>
      <c r="AY237" s="20" t="s">
        <v>154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79</v>
      </c>
      <c r="BK237" s="227">
        <f>ROUND(I237*H237,2)</f>
        <v>0</v>
      </c>
      <c r="BL237" s="20" t="s">
        <v>162</v>
      </c>
      <c r="BM237" s="226" t="s">
        <v>2651</v>
      </c>
    </row>
    <row r="238" s="13" customFormat="1">
      <c r="A238" s="13"/>
      <c r="B238" s="233"/>
      <c r="C238" s="234"/>
      <c r="D238" s="235" t="s">
        <v>166</v>
      </c>
      <c r="E238" s="236" t="s">
        <v>19</v>
      </c>
      <c r="F238" s="237" t="s">
        <v>832</v>
      </c>
      <c r="G238" s="234"/>
      <c r="H238" s="236" t="s">
        <v>19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166</v>
      </c>
      <c r="AU238" s="243" t="s">
        <v>81</v>
      </c>
      <c r="AV238" s="13" t="s">
        <v>79</v>
      </c>
      <c r="AW238" s="13" t="s">
        <v>33</v>
      </c>
      <c r="AX238" s="13" t="s">
        <v>72</v>
      </c>
      <c r="AY238" s="243" t="s">
        <v>154</v>
      </c>
    </row>
    <row r="239" s="14" customFormat="1">
      <c r="A239" s="14"/>
      <c r="B239" s="244"/>
      <c r="C239" s="245"/>
      <c r="D239" s="235" t="s">
        <v>166</v>
      </c>
      <c r="E239" s="246" t="s">
        <v>19</v>
      </c>
      <c r="F239" s="247" t="s">
        <v>2652</v>
      </c>
      <c r="G239" s="245"/>
      <c r="H239" s="248">
        <v>2.0800000000000001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166</v>
      </c>
      <c r="AU239" s="254" t="s">
        <v>81</v>
      </c>
      <c r="AV239" s="14" t="s">
        <v>81</v>
      </c>
      <c r="AW239" s="14" t="s">
        <v>33</v>
      </c>
      <c r="AX239" s="14" t="s">
        <v>79</v>
      </c>
      <c r="AY239" s="254" t="s">
        <v>154</v>
      </c>
    </row>
    <row r="240" s="2" customFormat="1" ht="16.5" customHeight="1">
      <c r="A240" s="41"/>
      <c r="B240" s="42"/>
      <c r="C240" s="215" t="s">
        <v>445</v>
      </c>
      <c r="D240" s="215" t="s">
        <v>157</v>
      </c>
      <c r="E240" s="216" t="s">
        <v>835</v>
      </c>
      <c r="F240" s="217" t="s">
        <v>836</v>
      </c>
      <c r="G240" s="218" t="s">
        <v>209</v>
      </c>
      <c r="H240" s="219">
        <v>0.82099999999999995</v>
      </c>
      <c r="I240" s="220"/>
      <c r="J240" s="221">
        <f>ROUND(I240*H240,2)</f>
        <v>0</v>
      </c>
      <c r="K240" s="217" t="s">
        <v>19</v>
      </c>
      <c r="L240" s="47"/>
      <c r="M240" s="222" t="s">
        <v>19</v>
      </c>
      <c r="N240" s="223" t="s">
        <v>43</v>
      </c>
      <c r="O240" s="87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162</v>
      </c>
      <c r="AT240" s="226" t="s">
        <v>157</v>
      </c>
      <c r="AU240" s="226" t="s">
        <v>81</v>
      </c>
      <c r="AY240" s="20" t="s">
        <v>154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20" t="s">
        <v>79</v>
      </c>
      <c r="BK240" s="227">
        <f>ROUND(I240*H240,2)</f>
        <v>0</v>
      </c>
      <c r="BL240" s="20" t="s">
        <v>162</v>
      </c>
      <c r="BM240" s="226" t="s">
        <v>2653</v>
      </c>
    </row>
    <row r="241" s="12" customFormat="1" ht="22.8" customHeight="1">
      <c r="A241" s="12"/>
      <c r="B241" s="199"/>
      <c r="C241" s="200"/>
      <c r="D241" s="201" t="s">
        <v>71</v>
      </c>
      <c r="E241" s="213" t="s">
        <v>839</v>
      </c>
      <c r="F241" s="213" t="s">
        <v>840</v>
      </c>
      <c r="G241" s="200"/>
      <c r="H241" s="200"/>
      <c r="I241" s="203"/>
      <c r="J241" s="214">
        <f>BK241</f>
        <v>0</v>
      </c>
      <c r="K241" s="200"/>
      <c r="L241" s="205"/>
      <c r="M241" s="206"/>
      <c r="N241" s="207"/>
      <c r="O241" s="207"/>
      <c r="P241" s="208">
        <f>SUM(P242:P243)</f>
        <v>0</v>
      </c>
      <c r="Q241" s="207"/>
      <c r="R241" s="208">
        <f>SUM(R242:R243)</f>
        <v>0</v>
      </c>
      <c r="S241" s="207"/>
      <c r="T241" s="209">
        <f>SUM(T242:T243)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0" t="s">
        <v>79</v>
      </c>
      <c r="AT241" s="211" t="s">
        <v>71</v>
      </c>
      <c r="AU241" s="211" t="s">
        <v>79</v>
      </c>
      <c r="AY241" s="210" t="s">
        <v>154</v>
      </c>
      <c r="BK241" s="212">
        <f>SUM(BK242:BK243)</f>
        <v>0</v>
      </c>
    </row>
    <row r="242" s="2" customFormat="1" ht="33" customHeight="1">
      <c r="A242" s="41"/>
      <c r="B242" s="42"/>
      <c r="C242" s="215" t="s">
        <v>451</v>
      </c>
      <c r="D242" s="215" t="s">
        <v>157</v>
      </c>
      <c r="E242" s="216" t="s">
        <v>842</v>
      </c>
      <c r="F242" s="217" t="s">
        <v>843</v>
      </c>
      <c r="G242" s="218" t="s">
        <v>209</v>
      </c>
      <c r="H242" s="219">
        <v>14.606999999999999</v>
      </c>
      <c r="I242" s="220"/>
      <c r="J242" s="221">
        <f>ROUND(I242*H242,2)</f>
        <v>0</v>
      </c>
      <c r="K242" s="217" t="s">
        <v>161</v>
      </c>
      <c r="L242" s="47"/>
      <c r="M242" s="222" t="s">
        <v>19</v>
      </c>
      <c r="N242" s="223" t="s">
        <v>43</v>
      </c>
      <c r="O242" s="87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162</v>
      </c>
      <c r="AT242" s="226" t="s">
        <v>157</v>
      </c>
      <c r="AU242" s="226" t="s">
        <v>81</v>
      </c>
      <c r="AY242" s="20" t="s">
        <v>154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20" t="s">
        <v>79</v>
      </c>
      <c r="BK242" s="227">
        <f>ROUND(I242*H242,2)</f>
        <v>0</v>
      </c>
      <c r="BL242" s="20" t="s">
        <v>162</v>
      </c>
      <c r="BM242" s="226" t="s">
        <v>2654</v>
      </c>
    </row>
    <row r="243" s="2" customFormat="1">
      <c r="A243" s="41"/>
      <c r="B243" s="42"/>
      <c r="C243" s="43"/>
      <c r="D243" s="228" t="s">
        <v>164</v>
      </c>
      <c r="E243" s="43"/>
      <c r="F243" s="229" t="s">
        <v>845</v>
      </c>
      <c r="G243" s="43"/>
      <c r="H243" s="43"/>
      <c r="I243" s="230"/>
      <c r="J243" s="43"/>
      <c r="K243" s="43"/>
      <c r="L243" s="47"/>
      <c r="M243" s="231"/>
      <c r="N243" s="232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164</v>
      </c>
      <c r="AU243" s="20" t="s">
        <v>81</v>
      </c>
    </row>
    <row r="244" s="12" customFormat="1" ht="25.92" customHeight="1">
      <c r="A244" s="12"/>
      <c r="B244" s="199"/>
      <c r="C244" s="200"/>
      <c r="D244" s="201" t="s">
        <v>71</v>
      </c>
      <c r="E244" s="202" t="s">
        <v>846</v>
      </c>
      <c r="F244" s="202" t="s">
        <v>847</v>
      </c>
      <c r="G244" s="200"/>
      <c r="H244" s="200"/>
      <c r="I244" s="203"/>
      <c r="J244" s="204">
        <f>BK244</f>
        <v>0</v>
      </c>
      <c r="K244" s="200"/>
      <c r="L244" s="205"/>
      <c r="M244" s="206"/>
      <c r="N244" s="207"/>
      <c r="O244" s="207"/>
      <c r="P244" s="208">
        <f>P245+P247+P259+P289+P325+P336+P355</f>
        <v>0</v>
      </c>
      <c r="Q244" s="207"/>
      <c r="R244" s="208">
        <f>R245+R247+R259+R289+R325+R336+R355</f>
        <v>2.7851472300000006</v>
      </c>
      <c r="S244" s="207"/>
      <c r="T244" s="209">
        <f>T245+T247+T259+T289+T325+T336+T355</f>
        <v>2.0808713999999999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0" t="s">
        <v>81</v>
      </c>
      <c r="AT244" s="211" t="s">
        <v>71</v>
      </c>
      <c r="AU244" s="211" t="s">
        <v>72</v>
      </c>
      <c r="AY244" s="210" t="s">
        <v>154</v>
      </c>
      <c r="BK244" s="212">
        <f>BK245+BK247+BK259+BK289+BK325+BK336+BK355</f>
        <v>0</v>
      </c>
    </row>
    <row r="245" s="12" customFormat="1" ht="22.8" customHeight="1">
      <c r="A245" s="12"/>
      <c r="B245" s="199"/>
      <c r="C245" s="200"/>
      <c r="D245" s="201" t="s">
        <v>71</v>
      </c>
      <c r="E245" s="213" t="s">
        <v>848</v>
      </c>
      <c r="F245" s="213" t="s">
        <v>849</v>
      </c>
      <c r="G245" s="200"/>
      <c r="H245" s="200"/>
      <c r="I245" s="203"/>
      <c r="J245" s="214">
        <f>BK245</f>
        <v>0</v>
      </c>
      <c r="K245" s="200"/>
      <c r="L245" s="205"/>
      <c r="M245" s="206"/>
      <c r="N245" s="207"/>
      <c r="O245" s="207"/>
      <c r="P245" s="208">
        <f>P246</f>
        <v>0</v>
      </c>
      <c r="Q245" s="207"/>
      <c r="R245" s="208">
        <f>R246</f>
        <v>0</v>
      </c>
      <c r="S245" s="207"/>
      <c r="T245" s="209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0" t="s">
        <v>81</v>
      </c>
      <c r="AT245" s="211" t="s">
        <v>71</v>
      </c>
      <c r="AU245" s="211" t="s">
        <v>79</v>
      </c>
      <c r="AY245" s="210" t="s">
        <v>154</v>
      </c>
      <c r="BK245" s="212">
        <f>BK246</f>
        <v>0</v>
      </c>
    </row>
    <row r="246" s="2" customFormat="1" ht="16.5" customHeight="1">
      <c r="A246" s="41"/>
      <c r="B246" s="42"/>
      <c r="C246" s="215" t="s">
        <v>456</v>
      </c>
      <c r="D246" s="215" t="s">
        <v>157</v>
      </c>
      <c r="E246" s="216" t="s">
        <v>906</v>
      </c>
      <c r="F246" s="217" t="s">
        <v>2655</v>
      </c>
      <c r="G246" s="218" t="s">
        <v>571</v>
      </c>
      <c r="H246" s="219">
        <v>1</v>
      </c>
      <c r="I246" s="220"/>
      <c r="J246" s="221">
        <f>ROUND(I246*H246,2)</f>
        <v>0</v>
      </c>
      <c r="K246" s="217" t="s">
        <v>19</v>
      </c>
      <c r="L246" s="47"/>
      <c r="M246" s="222" t="s">
        <v>19</v>
      </c>
      <c r="N246" s="223" t="s">
        <v>43</v>
      </c>
      <c r="O246" s="87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6" t="s">
        <v>288</v>
      </c>
      <c r="AT246" s="226" t="s">
        <v>157</v>
      </c>
      <c r="AU246" s="226" t="s">
        <v>81</v>
      </c>
      <c r="AY246" s="20" t="s">
        <v>154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20" t="s">
        <v>79</v>
      </c>
      <c r="BK246" s="227">
        <f>ROUND(I246*H246,2)</f>
        <v>0</v>
      </c>
      <c r="BL246" s="20" t="s">
        <v>288</v>
      </c>
      <c r="BM246" s="226" t="s">
        <v>2656</v>
      </c>
    </row>
    <row r="247" s="12" customFormat="1" ht="22.8" customHeight="1">
      <c r="A247" s="12"/>
      <c r="B247" s="199"/>
      <c r="C247" s="200"/>
      <c r="D247" s="201" t="s">
        <v>71</v>
      </c>
      <c r="E247" s="213" t="s">
        <v>950</v>
      </c>
      <c r="F247" s="213" t="s">
        <v>951</v>
      </c>
      <c r="G247" s="200"/>
      <c r="H247" s="200"/>
      <c r="I247" s="203"/>
      <c r="J247" s="214">
        <f>BK247</f>
        <v>0</v>
      </c>
      <c r="K247" s="200"/>
      <c r="L247" s="205"/>
      <c r="M247" s="206"/>
      <c r="N247" s="207"/>
      <c r="O247" s="207"/>
      <c r="P247" s="208">
        <f>SUM(P248:P258)</f>
        <v>0</v>
      </c>
      <c r="Q247" s="207"/>
      <c r="R247" s="208">
        <f>SUM(R248:R258)</f>
        <v>0</v>
      </c>
      <c r="S247" s="207"/>
      <c r="T247" s="209">
        <f>SUM(T248:T258)</f>
        <v>0.063509999999999997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0" t="s">
        <v>81</v>
      </c>
      <c r="AT247" s="211" t="s">
        <v>71</v>
      </c>
      <c r="AU247" s="211" t="s">
        <v>79</v>
      </c>
      <c r="AY247" s="210" t="s">
        <v>154</v>
      </c>
      <c r="BK247" s="212">
        <f>SUM(BK248:BK258)</f>
        <v>0</v>
      </c>
    </row>
    <row r="248" s="2" customFormat="1" ht="16.5" customHeight="1">
      <c r="A248" s="41"/>
      <c r="B248" s="42"/>
      <c r="C248" s="215" t="s">
        <v>461</v>
      </c>
      <c r="D248" s="215" t="s">
        <v>157</v>
      </c>
      <c r="E248" s="216" t="s">
        <v>966</v>
      </c>
      <c r="F248" s="217" t="s">
        <v>967</v>
      </c>
      <c r="G248" s="218" t="s">
        <v>955</v>
      </c>
      <c r="H248" s="219">
        <v>3</v>
      </c>
      <c r="I248" s="220"/>
      <c r="J248" s="221">
        <f>ROUND(I248*H248,2)</f>
        <v>0</v>
      </c>
      <c r="K248" s="217" t="s">
        <v>161</v>
      </c>
      <c r="L248" s="47"/>
      <c r="M248" s="222" t="s">
        <v>19</v>
      </c>
      <c r="N248" s="223" t="s">
        <v>43</v>
      </c>
      <c r="O248" s="87"/>
      <c r="P248" s="224">
        <f>O248*H248</f>
        <v>0</v>
      </c>
      <c r="Q248" s="224">
        <v>0</v>
      </c>
      <c r="R248" s="224">
        <f>Q248*H248</f>
        <v>0</v>
      </c>
      <c r="S248" s="224">
        <v>0.019460000000000002</v>
      </c>
      <c r="T248" s="225">
        <f>S248*H248</f>
        <v>0.058380000000000001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288</v>
      </c>
      <c r="AT248" s="226" t="s">
        <v>157</v>
      </c>
      <c r="AU248" s="226" t="s">
        <v>81</v>
      </c>
      <c r="AY248" s="20" t="s">
        <v>154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20" t="s">
        <v>79</v>
      </c>
      <c r="BK248" s="227">
        <f>ROUND(I248*H248,2)</f>
        <v>0</v>
      </c>
      <c r="BL248" s="20" t="s">
        <v>288</v>
      </c>
      <c r="BM248" s="226" t="s">
        <v>2657</v>
      </c>
    </row>
    <row r="249" s="2" customFormat="1">
      <c r="A249" s="41"/>
      <c r="B249" s="42"/>
      <c r="C249" s="43"/>
      <c r="D249" s="228" t="s">
        <v>164</v>
      </c>
      <c r="E249" s="43"/>
      <c r="F249" s="229" t="s">
        <v>969</v>
      </c>
      <c r="G249" s="43"/>
      <c r="H249" s="43"/>
      <c r="I249" s="230"/>
      <c r="J249" s="43"/>
      <c r="K249" s="43"/>
      <c r="L249" s="47"/>
      <c r="M249" s="231"/>
      <c r="N249" s="232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164</v>
      </c>
      <c r="AU249" s="20" t="s">
        <v>81</v>
      </c>
    </row>
    <row r="250" s="13" customFormat="1">
      <c r="A250" s="13"/>
      <c r="B250" s="233"/>
      <c r="C250" s="234"/>
      <c r="D250" s="235" t="s">
        <v>166</v>
      </c>
      <c r="E250" s="236" t="s">
        <v>19</v>
      </c>
      <c r="F250" s="237" t="s">
        <v>2658</v>
      </c>
      <c r="G250" s="234"/>
      <c r="H250" s="236" t="s">
        <v>19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166</v>
      </c>
      <c r="AU250" s="243" t="s">
        <v>81</v>
      </c>
      <c r="AV250" s="13" t="s">
        <v>79</v>
      </c>
      <c r="AW250" s="13" t="s">
        <v>33</v>
      </c>
      <c r="AX250" s="13" t="s">
        <v>72</v>
      </c>
      <c r="AY250" s="243" t="s">
        <v>154</v>
      </c>
    </row>
    <row r="251" s="14" customFormat="1">
      <c r="A251" s="14"/>
      <c r="B251" s="244"/>
      <c r="C251" s="245"/>
      <c r="D251" s="235" t="s">
        <v>166</v>
      </c>
      <c r="E251" s="246" t="s">
        <v>19</v>
      </c>
      <c r="F251" s="247" t="s">
        <v>155</v>
      </c>
      <c r="G251" s="245"/>
      <c r="H251" s="248">
        <v>3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166</v>
      </c>
      <c r="AU251" s="254" t="s">
        <v>81</v>
      </c>
      <c r="AV251" s="14" t="s">
        <v>81</v>
      </c>
      <c r="AW251" s="14" t="s">
        <v>33</v>
      </c>
      <c r="AX251" s="14" t="s">
        <v>79</v>
      </c>
      <c r="AY251" s="254" t="s">
        <v>154</v>
      </c>
    </row>
    <row r="252" s="2" customFormat="1" ht="16.5" customHeight="1">
      <c r="A252" s="41"/>
      <c r="B252" s="42"/>
      <c r="C252" s="215" t="s">
        <v>466</v>
      </c>
      <c r="D252" s="215" t="s">
        <v>157</v>
      </c>
      <c r="E252" s="216" t="s">
        <v>974</v>
      </c>
      <c r="F252" s="217" t="s">
        <v>975</v>
      </c>
      <c r="G252" s="218" t="s">
        <v>955</v>
      </c>
      <c r="H252" s="219">
        <v>3</v>
      </c>
      <c r="I252" s="220"/>
      <c r="J252" s="221">
        <f>ROUND(I252*H252,2)</f>
        <v>0</v>
      </c>
      <c r="K252" s="217" t="s">
        <v>161</v>
      </c>
      <c r="L252" s="47"/>
      <c r="M252" s="222" t="s">
        <v>19</v>
      </c>
      <c r="N252" s="223" t="s">
        <v>43</v>
      </c>
      <c r="O252" s="87"/>
      <c r="P252" s="224">
        <f>O252*H252</f>
        <v>0</v>
      </c>
      <c r="Q252" s="224">
        <v>0</v>
      </c>
      <c r="R252" s="224">
        <f>Q252*H252</f>
        <v>0</v>
      </c>
      <c r="S252" s="224">
        <v>0.00085999999999999998</v>
      </c>
      <c r="T252" s="225">
        <f>S252*H252</f>
        <v>0.0025799999999999998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288</v>
      </c>
      <c r="AT252" s="226" t="s">
        <v>157</v>
      </c>
      <c r="AU252" s="226" t="s">
        <v>81</v>
      </c>
      <c r="AY252" s="20" t="s">
        <v>154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79</v>
      </c>
      <c r="BK252" s="227">
        <f>ROUND(I252*H252,2)</f>
        <v>0</v>
      </c>
      <c r="BL252" s="20" t="s">
        <v>288</v>
      </c>
      <c r="BM252" s="226" t="s">
        <v>2659</v>
      </c>
    </row>
    <row r="253" s="2" customFormat="1">
      <c r="A253" s="41"/>
      <c r="B253" s="42"/>
      <c r="C253" s="43"/>
      <c r="D253" s="228" t="s">
        <v>164</v>
      </c>
      <c r="E253" s="43"/>
      <c r="F253" s="229" t="s">
        <v>977</v>
      </c>
      <c r="G253" s="43"/>
      <c r="H253" s="43"/>
      <c r="I253" s="230"/>
      <c r="J253" s="43"/>
      <c r="K253" s="43"/>
      <c r="L253" s="47"/>
      <c r="M253" s="231"/>
      <c r="N253" s="232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164</v>
      </c>
      <c r="AU253" s="20" t="s">
        <v>81</v>
      </c>
    </row>
    <row r="254" s="13" customFormat="1">
      <c r="A254" s="13"/>
      <c r="B254" s="233"/>
      <c r="C254" s="234"/>
      <c r="D254" s="235" t="s">
        <v>166</v>
      </c>
      <c r="E254" s="236" t="s">
        <v>19</v>
      </c>
      <c r="F254" s="237" t="s">
        <v>2658</v>
      </c>
      <c r="G254" s="234"/>
      <c r="H254" s="236" t="s">
        <v>19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166</v>
      </c>
      <c r="AU254" s="243" t="s">
        <v>81</v>
      </c>
      <c r="AV254" s="13" t="s">
        <v>79</v>
      </c>
      <c r="AW254" s="13" t="s">
        <v>33</v>
      </c>
      <c r="AX254" s="13" t="s">
        <v>72</v>
      </c>
      <c r="AY254" s="243" t="s">
        <v>154</v>
      </c>
    </row>
    <row r="255" s="14" customFormat="1">
      <c r="A255" s="14"/>
      <c r="B255" s="244"/>
      <c r="C255" s="245"/>
      <c r="D255" s="235" t="s">
        <v>166</v>
      </c>
      <c r="E255" s="246" t="s">
        <v>19</v>
      </c>
      <c r="F255" s="247" t="s">
        <v>155</v>
      </c>
      <c r="G255" s="245"/>
      <c r="H255" s="248">
        <v>3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166</v>
      </c>
      <c r="AU255" s="254" t="s">
        <v>81</v>
      </c>
      <c r="AV255" s="14" t="s">
        <v>81</v>
      </c>
      <c r="AW255" s="14" t="s">
        <v>33</v>
      </c>
      <c r="AX255" s="14" t="s">
        <v>79</v>
      </c>
      <c r="AY255" s="254" t="s">
        <v>154</v>
      </c>
    </row>
    <row r="256" s="2" customFormat="1" ht="16.5" customHeight="1">
      <c r="A256" s="41"/>
      <c r="B256" s="42"/>
      <c r="C256" s="215" t="s">
        <v>471</v>
      </c>
      <c r="D256" s="215" t="s">
        <v>157</v>
      </c>
      <c r="E256" s="216" t="s">
        <v>979</v>
      </c>
      <c r="F256" s="217" t="s">
        <v>980</v>
      </c>
      <c r="G256" s="218" t="s">
        <v>191</v>
      </c>
      <c r="H256" s="219">
        <v>3</v>
      </c>
      <c r="I256" s="220"/>
      <c r="J256" s="221">
        <f>ROUND(I256*H256,2)</f>
        <v>0</v>
      </c>
      <c r="K256" s="217" t="s">
        <v>161</v>
      </c>
      <c r="L256" s="47"/>
      <c r="M256" s="222" t="s">
        <v>19</v>
      </c>
      <c r="N256" s="223" t="s">
        <v>43</v>
      </c>
      <c r="O256" s="87"/>
      <c r="P256" s="224">
        <f>O256*H256</f>
        <v>0</v>
      </c>
      <c r="Q256" s="224">
        <v>0</v>
      </c>
      <c r="R256" s="224">
        <f>Q256*H256</f>
        <v>0</v>
      </c>
      <c r="S256" s="224">
        <v>0.00084999999999999995</v>
      </c>
      <c r="T256" s="225">
        <f>S256*H256</f>
        <v>0.0025499999999999997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6" t="s">
        <v>288</v>
      </c>
      <c r="AT256" s="226" t="s">
        <v>157</v>
      </c>
      <c r="AU256" s="226" t="s">
        <v>81</v>
      </c>
      <c r="AY256" s="20" t="s">
        <v>154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20" t="s">
        <v>79</v>
      </c>
      <c r="BK256" s="227">
        <f>ROUND(I256*H256,2)</f>
        <v>0</v>
      </c>
      <c r="BL256" s="20" t="s">
        <v>288</v>
      </c>
      <c r="BM256" s="226" t="s">
        <v>2660</v>
      </c>
    </row>
    <row r="257" s="2" customFormat="1">
      <c r="A257" s="41"/>
      <c r="B257" s="42"/>
      <c r="C257" s="43"/>
      <c r="D257" s="228" t="s">
        <v>164</v>
      </c>
      <c r="E257" s="43"/>
      <c r="F257" s="229" t="s">
        <v>982</v>
      </c>
      <c r="G257" s="43"/>
      <c r="H257" s="43"/>
      <c r="I257" s="230"/>
      <c r="J257" s="43"/>
      <c r="K257" s="43"/>
      <c r="L257" s="47"/>
      <c r="M257" s="231"/>
      <c r="N257" s="232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164</v>
      </c>
      <c r="AU257" s="20" t="s">
        <v>81</v>
      </c>
    </row>
    <row r="258" s="14" customFormat="1">
      <c r="A258" s="14"/>
      <c r="B258" s="244"/>
      <c r="C258" s="245"/>
      <c r="D258" s="235" t="s">
        <v>166</v>
      </c>
      <c r="E258" s="246" t="s">
        <v>19</v>
      </c>
      <c r="F258" s="247" t="s">
        <v>155</v>
      </c>
      <c r="G258" s="245"/>
      <c r="H258" s="248">
        <v>3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166</v>
      </c>
      <c r="AU258" s="254" t="s">
        <v>81</v>
      </c>
      <c r="AV258" s="14" t="s">
        <v>81</v>
      </c>
      <c r="AW258" s="14" t="s">
        <v>33</v>
      </c>
      <c r="AX258" s="14" t="s">
        <v>79</v>
      </c>
      <c r="AY258" s="254" t="s">
        <v>154</v>
      </c>
    </row>
    <row r="259" s="12" customFormat="1" ht="22.8" customHeight="1">
      <c r="A259" s="12"/>
      <c r="B259" s="199"/>
      <c r="C259" s="200"/>
      <c r="D259" s="201" t="s">
        <v>71</v>
      </c>
      <c r="E259" s="213" t="s">
        <v>1120</v>
      </c>
      <c r="F259" s="213" t="s">
        <v>1121</v>
      </c>
      <c r="G259" s="200"/>
      <c r="H259" s="200"/>
      <c r="I259" s="203"/>
      <c r="J259" s="214">
        <f>BK259</f>
        <v>0</v>
      </c>
      <c r="K259" s="200"/>
      <c r="L259" s="205"/>
      <c r="M259" s="206"/>
      <c r="N259" s="207"/>
      <c r="O259" s="207"/>
      <c r="P259" s="208">
        <f>SUM(P260:P288)</f>
        <v>0</v>
      </c>
      <c r="Q259" s="207"/>
      <c r="R259" s="208">
        <f>SUM(R260:R288)</f>
        <v>0.090319999999999998</v>
      </c>
      <c r="S259" s="207"/>
      <c r="T259" s="209">
        <f>SUM(T260:T288)</f>
        <v>1.6450816399999999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0" t="s">
        <v>81</v>
      </c>
      <c r="AT259" s="211" t="s">
        <v>71</v>
      </c>
      <c r="AU259" s="211" t="s">
        <v>79</v>
      </c>
      <c r="AY259" s="210" t="s">
        <v>154</v>
      </c>
      <c r="BK259" s="212">
        <f>SUM(BK260:BK288)</f>
        <v>0</v>
      </c>
    </row>
    <row r="260" s="2" customFormat="1" ht="16.5" customHeight="1">
      <c r="A260" s="41"/>
      <c r="B260" s="42"/>
      <c r="C260" s="215" t="s">
        <v>477</v>
      </c>
      <c r="D260" s="215" t="s">
        <v>157</v>
      </c>
      <c r="E260" s="216" t="s">
        <v>1129</v>
      </c>
      <c r="F260" s="217" t="s">
        <v>1130</v>
      </c>
      <c r="G260" s="218" t="s">
        <v>160</v>
      </c>
      <c r="H260" s="219">
        <v>34.799999999999997</v>
      </c>
      <c r="I260" s="220"/>
      <c r="J260" s="221">
        <f>ROUND(I260*H260,2)</f>
        <v>0</v>
      </c>
      <c r="K260" s="217" t="s">
        <v>161</v>
      </c>
      <c r="L260" s="47"/>
      <c r="M260" s="222" t="s">
        <v>19</v>
      </c>
      <c r="N260" s="223" t="s">
        <v>43</v>
      </c>
      <c r="O260" s="87"/>
      <c r="P260" s="224">
        <f>O260*H260</f>
        <v>0</v>
      </c>
      <c r="Q260" s="224">
        <v>0</v>
      </c>
      <c r="R260" s="224">
        <f>Q260*H260</f>
        <v>0</v>
      </c>
      <c r="S260" s="224">
        <v>0.024649999999999998</v>
      </c>
      <c r="T260" s="225">
        <f>S260*H260</f>
        <v>0.85781999999999992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288</v>
      </c>
      <c r="AT260" s="226" t="s">
        <v>157</v>
      </c>
      <c r="AU260" s="226" t="s">
        <v>81</v>
      </c>
      <c r="AY260" s="20" t="s">
        <v>154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0" t="s">
        <v>79</v>
      </c>
      <c r="BK260" s="227">
        <f>ROUND(I260*H260,2)</f>
        <v>0</v>
      </c>
      <c r="BL260" s="20" t="s">
        <v>288</v>
      </c>
      <c r="BM260" s="226" t="s">
        <v>2661</v>
      </c>
    </row>
    <row r="261" s="2" customFormat="1">
      <c r="A261" s="41"/>
      <c r="B261" s="42"/>
      <c r="C261" s="43"/>
      <c r="D261" s="228" t="s">
        <v>164</v>
      </c>
      <c r="E261" s="43"/>
      <c r="F261" s="229" t="s">
        <v>1132</v>
      </c>
      <c r="G261" s="43"/>
      <c r="H261" s="43"/>
      <c r="I261" s="230"/>
      <c r="J261" s="43"/>
      <c r="K261" s="43"/>
      <c r="L261" s="47"/>
      <c r="M261" s="231"/>
      <c r="N261" s="232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164</v>
      </c>
      <c r="AU261" s="20" t="s">
        <v>81</v>
      </c>
    </row>
    <row r="262" s="13" customFormat="1">
      <c r="A262" s="13"/>
      <c r="B262" s="233"/>
      <c r="C262" s="234"/>
      <c r="D262" s="235" t="s">
        <v>166</v>
      </c>
      <c r="E262" s="236" t="s">
        <v>19</v>
      </c>
      <c r="F262" s="237" t="s">
        <v>2605</v>
      </c>
      <c r="G262" s="234"/>
      <c r="H262" s="236" t="s">
        <v>19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166</v>
      </c>
      <c r="AU262" s="243" t="s">
        <v>81</v>
      </c>
      <c r="AV262" s="13" t="s">
        <v>79</v>
      </c>
      <c r="AW262" s="13" t="s">
        <v>33</v>
      </c>
      <c r="AX262" s="13" t="s">
        <v>72</v>
      </c>
      <c r="AY262" s="243" t="s">
        <v>154</v>
      </c>
    </row>
    <row r="263" s="14" customFormat="1">
      <c r="A263" s="14"/>
      <c r="B263" s="244"/>
      <c r="C263" s="245"/>
      <c r="D263" s="235" t="s">
        <v>166</v>
      </c>
      <c r="E263" s="246" t="s">
        <v>19</v>
      </c>
      <c r="F263" s="247" t="s">
        <v>2662</v>
      </c>
      <c r="G263" s="245"/>
      <c r="H263" s="248">
        <v>18.899999999999999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166</v>
      </c>
      <c r="AU263" s="254" t="s">
        <v>81</v>
      </c>
      <c r="AV263" s="14" t="s">
        <v>81</v>
      </c>
      <c r="AW263" s="14" t="s">
        <v>33</v>
      </c>
      <c r="AX263" s="14" t="s">
        <v>72</v>
      </c>
      <c r="AY263" s="254" t="s">
        <v>154</v>
      </c>
    </row>
    <row r="264" s="13" customFormat="1">
      <c r="A264" s="13"/>
      <c r="B264" s="233"/>
      <c r="C264" s="234"/>
      <c r="D264" s="235" t="s">
        <v>166</v>
      </c>
      <c r="E264" s="236" t="s">
        <v>19</v>
      </c>
      <c r="F264" s="237" t="s">
        <v>2602</v>
      </c>
      <c r="G264" s="234"/>
      <c r="H264" s="236" t="s">
        <v>19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166</v>
      </c>
      <c r="AU264" s="243" t="s">
        <v>81</v>
      </c>
      <c r="AV264" s="13" t="s">
        <v>79</v>
      </c>
      <c r="AW264" s="13" t="s">
        <v>33</v>
      </c>
      <c r="AX264" s="13" t="s">
        <v>72</v>
      </c>
      <c r="AY264" s="243" t="s">
        <v>154</v>
      </c>
    </row>
    <row r="265" s="14" customFormat="1">
      <c r="A265" s="14"/>
      <c r="B265" s="244"/>
      <c r="C265" s="245"/>
      <c r="D265" s="235" t="s">
        <v>166</v>
      </c>
      <c r="E265" s="246" t="s">
        <v>19</v>
      </c>
      <c r="F265" s="247" t="s">
        <v>2663</v>
      </c>
      <c r="G265" s="245"/>
      <c r="H265" s="248">
        <v>15.9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166</v>
      </c>
      <c r="AU265" s="254" t="s">
        <v>81</v>
      </c>
      <c r="AV265" s="14" t="s">
        <v>81</v>
      </c>
      <c r="AW265" s="14" t="s">
        <v>33</v>
      </c>
      <c r="AX265" s="14" t="s">
        <v>72</v>
      </c>
      <c r="AY265" s="254" t="s">
        <v>154</v>
      </c>
    </row>
    <row r="266" s="15" customFormat="1">
      <c r="A266" s="15"/>
      <c r="B266" s="255"/>
      <c r="C266" s="256"/>
      <c r="D266" s="235" t="s">
        <v>166</v>
      </c>
      <c r="E266" s="257" t="s">
        <v>19</v>
      </c>
      <c r="F266" s="258" t="s">
        <v>181</v>
      </c>
      <c r="G266" s="256"/>
      <c r="H266" s="259">
        <v>34.799999999999997</v>
      </c>
      <c r="I266" s="260"/>
      <c r="J266" s="256"/>
      <c r="K266" s="256"/>
      <c r="L266" s="261"/>
      <c r="M266" s="262"/>
      <c r="N266" s="263"/>
      <c r="O266" s="263"/>
      <c r="P266" s="263"/>
      <c r="Q266" s="263"/>
      <c r="R266" s="263"/>
      <c r="S266" s="263"/>
      <c r="T266" s="264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5" t="s">
        <v>166</v>
      </c>
      <c r="AU266" s="265" t="s">
        <v>81</v>
      </c>
      <c r="AV266" s="15" t="s">
        <v>162</v>
      </c>
      <c r="AW266" s="15" t="s">
        <v>33</v>
      </c>
      <c r="AX266" s="15" t="s">
        <v>79</v>
      </c>
      <c r="AY266" s="265" t="s">
        <v>154</v>
      </c>
    </row>
    <row r="267" s="2" customFormat="1" ht="16.5" customHeight="1">
      <c r="A267" s="41"/>
      <c r="B267" s="42"/>
      <c r="C267" s="215" t="s">
        <v>483</v>
      </c>
      <c r="D267" s="215" t="s">
        <v>157</v>
      </c>
      <c r="E267" s="216" t="s">
        <v>1136</v>
      </c>
      <c r="F267" s="217" t="s">
        <v>1137</v>
      </c>
      <c r="G267" s="218" t="s">
        <v>160</v>
      </c>
      <c r="H267" s="219">
        <v>26.818000000000001</v>
      </c>
      <c r="I267" s="220"/>
      <c r="J267" s="221">
        <f>ROUND(I267*H267,2)</f>
        <v>0</v>
      </c>
      <c r="K267" s="217" t="s">
        <v>161</v>
      </c>
      <c r="L267" s="47"/>
      <c r="M267" s="222" t="s">
        <v>19</v>
      </c>
      <c r="N267" s="223" t="s">
        <v>43</v>
      </c>
      <c r="O267" s="87"/>
      <c r="P267" s="224">
        <f>O267*H267</f>
        <v>0</v>
      </c>
      <c r="Q267" s="224">
        <v>0</v>
      </c>
      <c r="R267" s="224">
        <f>Q267*H267</f>
        <v>0</v>
      </c>
      <c r="S267" s="224">
        <v>0.01098</v>
      </c>
      <c r="T267" s="225">
        <f>S267*H267</f>
        <v>0.29446164000000002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288</v>
      </c>
      <c r="AT267" s="226" t="s">
        <v>157</v>
      </c>
      <c r="AU267" s="226" t="s">
        <v>81</v>
      </c>
      <c r="AY267" s="20" t="s">
        <v>154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0" t="s">
        <v>79</v>
      </c>
      <c r="BK267" s="227">
        <f>ROUND(I267*H267,2)</f>
        <v>0</v>
      </c>
      <c r="BL267" s="20" t="s">
        <v>288</v>
      </c>
      <c r="BM267" s="226" t="s">
        <v>2664</v>
      </c>
    </row>
    <row r="268" s="2" customFormat="1">
      <c r="A268" s="41"/>
      <c r="B268" s="42"/>
      <c r="C268" s="43"/>
      <c r="D268" s="228" t="s">
        <v>164</v>
      </c>
      <c r="E268" s="43"/>
      <c r="F268" s="229" t="s">
        <v>1139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164</v>
      </c>
      <c r="AU268" s="20" t="s">
        <v>81</v>
      </c>
    </row>
    <row r="269" s="13" customFormat="1">
      <c r="A269" s="13"/>
      <c r="B269" s="233"/>
      <c r="C269" s="234"/>
      <c r="D269" s="235" t="s">
        <v>166</v>
      </c>
      <c r="E269" s="236" t="s">
        <v>19</v>
      </c>
      <c r="F269" s="237" t="s">
        <v>1532</v>
      </c>
      <c r="G269" s="234"/>
      <c r="H269" s="236" t="s">
        <v>19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166</v>
      </c>
      <c r="AU269" s="243" t="s">
        <v>81</v>
      </c>
      <c r="AV269" s="13" t="s">
        <v>79</v>
      </c>
      <c r="AW269" s="13" t="s">
        <v>33</v>
      </c>
      <c r="AX269" s="13" t="s">
        <v>72</v>
      </c>
      <c r="AY269" s="243" t="s">
        <v>154</v>
      </c>
    </row>
    <row r="270" s="14" customFormat="1">
      <c r="A270" s="14"/>
      <c r="B270" s="244"/>
      <c r="C270" s="245"/>
      <c r="D270" s="235" t="s">
        <v>166</v>
      </c>
      <c r="E270" s="246" t="s">
        <v>19</v>
      </c>
      <c r="F270" s="247" t="s">
        <v>2665</v>
      </c>
      <c r="G270" s="245"/>
      <c r="H270" s="248">
        <v>12.32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166</v>
      </c>
      <c r="AU270" s="254" t="s">
        <v>81</v>
      </c>
      <c r="AV270" s="14" t="s">
        <v>81</v>
      </c>
      <c r="AW270" s="14" t="s">
        <v>33</v>
      </c>
      <c r="AX270" s="14" t="s">
        <v>72</v>
      </c>
      <c r="AY270" s="254" t="s">
        <v>154</v>
      </c>
    </row>
    <row r="271" s="13" customFormat="1">
      <c r="A271" s="13"/>
      <c r="B271" s="233"/>
      <c r="C271" s="234"/>
      <c r="D271" s="235" t="s">
        <v>166</v>
      </c>
      <c r="E271" s="236" t="s">
        <v>19</v>
      </c>
      <c r="F271" s="237" t="s">
        <v>2613</v>
      </c>
      <c r="G271" s="234"/>
      <c r="H271" s="236" t="s">
        <v>19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166</v>
      </c>
      <c r="AU271" s="243" t="s">
        <v>81</v>
      </c>
      <c r="AV271" s="13" t="s">
        <v>79</v>
      </c>
      <c r="AW271" s="13" t="s">
        <v>33</v>
      </c>
      <c r="AX271" s="13" t="s">
        <v>72</v>
      </c>
      <c r="AY271" s="243" t="s">
        <v>154</v>
      </c>
    </row>
    <row r="272" s="14" customFormat="1">
      <c r="A272" s="14"/>
      <c r="B272" s="244"/>
      <c r="C272" s="245"/>
      <c r="D272" s="235" t="s">
        <v>166</v>
      </c>
      <c r="E272" s="246" t="s">
        <v>19</v>
      </c>
      <c r="F272" s="247" t="s">
        <v>2666</v>
      </c>
      <c r="G272" s="245"/>
      <c r="H272" s="248">
        <v>14.497999999999999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166</v>
      </c>
      <c r="AU272" s="254" t="s">
        <v>81</v>
      </c>
      <c r="AV272" s="14" t="s">
        <v>81</v>
      </c>
      <c r="AW272" s="14" t="s">
        <v>33</v>
      </c>
      <c r="AX272" s="14" t="s">
        <v>72</v>
      </c>
      <c r="AY272" s="254" t="s">
        <v>154</v>
      </c>
    </row>
    <row r="273" s="15" customFormat="1">
      <c r="A273" s="15"/>
      <c r="B273" s="255"/>
      <c r="C273" s="256"/>
      <c r="D273" s="235" t="s">
        <v>166</v>
      </c>
      <c r="E273" s="257" t="s">
        <v>19</v>
      </c>
      <c r="F273" s="258" t="s">
        <v>181</v>
      </c>
      <c r="G273" s="256"/>
      <c r="H273" s="259">
        <v>26.818000000000001</v>
      </c>
      <c r="I273" s="260"/>
      <c r="J273" s="256"/>
      <c r="K273" s="256"/>
      <c r="L273" s="261"/>
      <c r="M273" s="262"/>
      <c r="N273" s="263"/>
      <c r="O273" s="263"/>
      <c r="P273" s="263"/>
      <c r="Q273" s="263"/>
      <c r="R273" s="263"/>
      <c r="S273" s="263"/>
      <c r="T273" s="264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5" t="s">
        <v>166</v>
      </c>
      <c r="AU273" s="265" t="s">
        <v>81</v>
      </c>
      <c r="AV273" s="15" t="s">
        <v>162</v>
      </c>
      <c r="AW273" s="15" t="s">
        <v>33</v>
      </c>
      <c r="AX273" s="15" t="s">
        <v>79</v>
      </c>
      <c r="AY273" s="265" t="s">
        <v>154</v>
      </c>
    </row>
    <row r="274" s="2" customFormat="1" ht="16.5" customHeight="1">
      <c r="A274" s="41"/>
      <c r="B274" s="42"/>
      <c r="C274" s="215" t="s">
        <v>507</v>
      </c>
      <c r="D274" s="215" t="s">
        <v>157</v>
      </c>
      <c r="E274" s="216" t="s">
        <v>1144</v>
      </c>
      <c r="F274" s="217" t="s">
        <v>1145</v>
      </c>
      <c r="G274" s="218" t="s">
        <v>160</v>
      </c>
      <c r="H274" s="219">
        <v>61.600000000000001</v>
      </c>
      <c r="I274" s="220"/>
      <c r="J274" s="221">
        <f>ROUND(I274*H274,2)</f>
        <v>0</v>
      </c>
      <c r="K274" s="217" t="s">
        <v>161</v>
      </c>
      <c r="L274" s="47"/>
      <c r="M274" s="222" t="s">
        <v>19</v>
      </c>
      <c r="N274" s="223" t="s">
        <v>43</v>
      </c>
      <c r="O274" s="87"/>
      <c r="P274" s="224">
        <f>O274*H274</f>
        <v>0</v>
      </c>
      <c r="Q274" s="224">
        <v>0</v>
      </c>
      <c r="R274" s="224">
        <f>Q274*H274</f>
        <v>0</v>
      </c>
      <c r="S274" s="224">
        <v>0.0080000000000000002</v>
      </c>
      <c r="T274" s="225">
        <f>S274*H274</f>
        <v>0.49280000000000002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6" t="s">
        <v>288</v>
      </c>
      <c r="AT274" s="226" t="s">
        <v>157</v>
      </c>
      <c r="AU274" s="226" t="s">
        <v>81</v>
      </c>
      <c r="AY274" s="20" t="s">
        <v>154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20" t="s">
        <v>79</v>
      </c>
      <c r="BK274" s="227">
        <f>ROUND(I274*H274,2)</f>
        <v>0</v>
      </c>
      <c r="BL274" s="20" t="s">
        <v>288</v>
      </c>
      <c r="BM274" s="226" t="s">
        <v>2667</v>
      </c>
    </row>
    <row r="275" s="2" customFormat="1">
      <c r="A275" s="41"/>
      <c r="B275" s="42"/>
      <c r="C275" s="43"/>
      <c r="D275" s="228" t="s">
        <v>164</v>
      </c>
      <c r="E275" s="43"/>
      <c r="F275" s="229" t="s">
        <v>1147</v>
      </c>
      <c r="G275" s="43"/>
      <c r="H275" s="43"/>
      <c r="I275" s="230"/>
      <c r="J275" s="43"/>
      <c r="K275" s="43"/>
      <c r="L275" s="47"/>
      <c r="M275" s="231"/>
      <c r="N275" s="232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164</v>
      </c>
      <c r="AU275" s="20" t="s">
        <v>81</v>
      </c>
    </row>
    <row r="276" s="14" customFormat="1">
      <c r="A276" s="14"/>
      <c r="B276" s="244"/>
      <c r="C276" s="245"/>
      <c r="D276" s="235" t="s">
        <v>166</v>
      </c>
      <c r="E276" s="246" t="s">
        <v>19</v>
      </c>
      <c r="F276" s="247" t="s">
        <v>2668</v>
      </c>
      <c r="G276" s="245"/>
      <c r="H276" s="248">
        <v>61.600000000000001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166</v>
      </c>
      <c r="AU276" s="254" t="s">
        <v>81</v>
      </c>
      <c r="AV276" s="14" t="s">
        <v>81</v>
      </c>
      <c r="AW276" s="14" t="s">
        <v>33</v>
      </c>
      <c r="AX276" s="14" t="s">
        <v>79</v>
      </c>
      <c r="AY276" s="254" t="s">
        <v>154</v>
      </c>
    </row>
    <row r="277" s="2" customFormat="1" ht="16.5" customHeight="1">
      <c r="A277" s="41"/>
      <c r="B277" s="42"/>
      <c r="C277" s="215" t="s">
        <v>520</v>
      </c>
      <c r="D277" s="215" t="s">
        <v>157</v>
      </c>
      <c r="E277" s="216" t="s">
        <v>1154</v>
      </c>
      <c r="F277" s="217" t="s">
        <v>2669</v>
      </c>
      <c r="G277" s="218" t="s">
        <v>571</v>
      </c>
      <c r="H277" s="219">
        <v>3</v>
      </c>
      <c r="I277" s="220"/>
      <c r="J277" s="221">
        <f>ROUND(I277*H277,2)</f>
        <v>0</v>
      </c>
      <c r="K277" s="217" t="s">
        <v>19</v>
      </c>
      <c r="L277" s="47"/>
      <c r="M277" s="222" t="s">
        <v>19</v>
      </c>
      <c r="N277" s="223" t="s">
        <v>43</v>
      </c>
      <c r="O277" s="87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6" t="s">
        <v>288</v>
      </c>
      <c r="AT277" s="226" t="s">
        <v>157</v>
      </c>
      <c r="AU277" s="226" t="s">
        <v>81</v>
      </c>
      <c r="AY277" s="20" t="s">
        <v>154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20" t="s">
        <v>79</v>
      </c>
      <c r="BK277" s="227">
        <f>ROUND(I277*H277,2)</f>
        <v>0</v>
      </c>
      <c r="BL277" s="20" t="s">
        <v>288</v>
      </c>
      <c r="BM277" s="226" t="s">
        <v>2670</v>
      </c>
    </row>
    <row r="278" s="2" customFormat="1" ht="16.5" customHeight="1">
      <c r="A278" s="41"/>
      <c r="B278" s="42"/>
      <c r="C278" s="215" t="s">
        <v>524</v>
      </c>
      <c r="D278" s="215" t="s">
        <v>157</v>
      </c>
      <c r="E278" s="216" t="s">
        <v>2671</v>
      </c>
      <c r="F278" s="217" t="s">
        <v>2672</v>
      </c>
      <c r="G278" s="218" t="s">
        <v>191</v>
      </c>
      <c r="H278" s="219">
        <v>1</v>
      </c>
      <c r="I278" s="220"/>
      <c r="J278" s="221">
        <f>ROUND(I278*H278,2)</f>
        <v>0</v>
      </c>
      <c r="K278" s="217" t="s">
        <v>19</v>
      </c>
      <c r="L278" s="47"/>
      <c r="M278" s="222" t="s">
        <v>19</v>
      </c>
      <c r="N278" s="223" t="s">
        <v>43</v>
      </c>
      <c r="O278" s="87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6" t="s">
        <v>288</v>
      </c>
      <c r="AT278" s="226" t="s">
        <v>157</v>
      </c>
      <c r="AU278" s="226" t="s">
        <v>81</v>
      </c>
      <c r="AY278" s="20" t="s">
        <v>154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20" t="s">
        <v>79</v>
      </c>
      <c r="BK278" s="227">
        <f>ROUND(I278*H278,2)</f>
        <v>0</v>
      </c>
      <c r="BL278" s="20" t="s">
        <v>288</v>
      </c>
      <c r="BM278" s="226" t="s">
        <v>2673</v>
      </c>
    </row>
    <row r="279" s="2" customFormat="1" ht="24.15" customHeight="1">
      <c r="A279" s="41"/>
      <c r="B279" s="42"/>
      <c r="C279" s="215" t="s">
        <v>528</v>
      </c>
      <c r="D279" s="215" t="s">
        <v>157</v>
      </c>
      <c r="E279" s="216" t="s">
        <v>1163</v>
      </c>
      <c r="F279" s="217" t="s">
        <v>1164</v>
      </c>
      <c r="G279" s="218" t="s">
        <v>191</v>
      </c>
      <c r="H279" s="219">
        <v>4</v>
      </c>
      <c r="I279" s="220"/>
      <c r="J279" s="221">
        <f>ROUND(I279*H279,2)</f>
        <v>0</v>
      </c>
      <c r="K279" s="217" t="s">
        <v>161</v>
      </c>
      <c r="L279" s="47"/>
      <c r="M279" s="222" t="s">
        <v>19</v>
      </c>
      <c r="N279" s="223" t="s">
        <v>43</v>
      </c>
      <c r="O279" s="87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6" t="s">
        <v>288</v>
      </c>
      <c r="AT279" s="226" t="s">
        <v>157</v>
      </c>
      <c r="AU279" s="226" t="s">
        <v>81</v>
      </c>
      <c r="AY279" s="20" t="s">
        <v>154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20" t="s">
        <v>79</v>
      </c>
      <c r="BK279" s="227">
        <f>ROUND(I279*H279,2)</f>
        <v>0</v>
      </c>
      <c r="BL279" s="20" t="s">
        <v>288</v>
      </c>
      <c r="BM279" s="226" t="s">
        <v>2674</v>
      </c>
    </row>
    <row r="280" s="2" customFormat="1">
      <c r="A280" s="41"/>
      <c r="B280" s="42"/>
      <c r="C280" s="43"/>
      <c r="D280" s="228" t="s">
        <v>164</v>
      </c>
      <c r="E280" s="43"/>
      <c r="F280" s="229" t="s">
        <v>1166</v>
      </c>
      <c r="G280" s="43"/>
      <c r="H280" s="43"/>
      <c r="I280" s="230"/>
      <c r="J280" s="43"/>
      <c r="K280" s="43"/>
      <c r="L280" s="47"/>
      <c r="M280" s="231"/>
      <c r="N280" s="232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164</v>
      </c>
      <c r="AU280" s="20" t="s">
        <v>81</v>
      </c>
    </row>
    <row r="281" s="13" customFormat="1">
      <c r="A281" s="13"/>
      <c r="B281" s="233"/>
      <c r="C281" s="234"/>
      <c r="D281" s="235" t="s">
        <v>166</v>
      </c>
      <c r="E281" s="236" t="s">
        <v>19</v>
      </c>
      <c r="F281" s="237" t="s">
        <v>2675</v>
      </c>
      <c r="G281" s="234"/>
      <c r="H281" s="236" t="s">
        <v>19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166</v>
      </c>
      <c r="AU281" s="243" t="s">
        <v>81</v>
      </c>
      <c r="AV281" s="13" t="s">
        <v>79</v>
      </c>
      <c r="AW281" s="13" t="s">
        <v>33</v>
      </c>
      <c r="AX281" s="13" t="s">
        <v>72</v>
      </c>
      <c r="AY281" s="243" t="s">
        <v>154</v>
      </c>
    </row>
    <row r="282" s="14" customFormat="1">
      <c r="A282" s="14"/>
      <c r="B282" s="244"/>
      <c r="C282" s="245"/>
      <c r="D282" s="235" t="s">
        <v>166</v>
      </c>
      <c r="E282" s="246" t="s">
        <v>19</v>
      </c>
      <c r="F282" s="247" t="s">
        <v>162</v>
      </c>
      <c r="G282" s="245"/>
      <c r="H282" s="248">
        <v>4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166</v>
      </c>
      <c r="AU282" s="254" t="s">
        <v>81</v>
      </c>
      <c r="AV282" s="14" t="s">
        <v>81</v>
      </c>
      <c r="AW282" s="14" t="s">
        <v>33</v>
      </c>
      <c r="AX282" s="14" t="s">
        <v>79</v>
      </c>
      <c r="AY282" s="254" t="s">
        <v>154</v>
      </c>
    </row>
    <row r="283" s="2" customFormat="1" ht="16.5" customHeight="1">
      <c r="A283" s="41"/>
      <c r="B283" s="42"/>
      <c r="C283" s="277" t="s">
        <v>532</v>
      </c>
      <c r="D283" s="277" t="s">
        <v>432</v>
      </c>
      <c r="E283" s="278" t="s">
        <v>1197</v>
      </c>
      <c r="F283" s="279" t="s">
        <v>1198</v>
      </c>
      <c r="G283" s="280" t="s">
        <v>191</v>
      </c>
      <c r="H283" s="281">
        <v>4</v>
      </c>
      <c r="I283" s="282"/>
      <c r="J283" s="283">
        <f>ROUND(I283*H283,2)</f>
        <v>0</v>
      </c>
      <c r="K283" s="279" t="s">
        <v>161</v>
      </c>
      <c r="L283" s="284"/>
      <c r="M283" s="285" t="s">
        <v>19</v>
      </c>
      <c r="N283" s="286" t="s">
        <v>43</v>
      </c>
      <c r="O283" s="87"/>
      <c r="P283" s="224">
        <f>O283*H283</f>
        <v>0</v>
      </c>
      <c r="Q283" s="224">
        <v>0.020500000000000001</v>
      </c>
      <c r="R283" s="224">
        <f>Q283*H283</f>
        <v>0.082000000000000003</v>
      </c>
      <c r="S283" s="224">
        <v>0</v>
      </c>
      <c r="T283" s="225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6" t="s">
        <v>451</v>
      </c>
      <c r="AT283" s="226" t="s">
        <v>432</v>
      </c>
      <c r="AU283" s="226" t="s">
        <v>81</v>
      </c>
      <c r="AY283" s="20" t="s">
        <v>154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20" t="s">
        <v>79</v>
      </c>
      <c r="BK283" s="227">
        <f>ROUND(I283*H283,2)</f>
        <v>0</v>
      </c>
      <c r="BL283" s="20" t="s">
        <v>288</v>
      </c>
      <c r="BM283" s="226" t="s">
        <v>2676</v>
      </c>
    </row>
    <row r="284" s="2" customFormat="1" ht="16.5" customHeight="1">
      <c r="A284" s="41"/>
      <c r="B284" s="42"/>
      <c r="C284" s="215" t="s">
        <v>535</v>
      </c>
      <c r="D284" s="215" t="s">
        <v>157</v>
      </c>
      <c r="E284" s="216" t="s">
        <v>1218</v>
      </c>
      <c r="F284" s="217" t="s">
        <v>1219</v>
      </c>
      <c r="G284" s="218" t="s">
        <v>191</v>
      </c>
      <c r="H284" s="219">
        <v>4</v>
      </c>
      <c r="I284" s="220"/>
      <c r="J284" s="221">
        <f>ROUND(I284*H284,2)</f>
        <v>0</v>
      </c>
      <c r="K284" s="217" t="s">
        <v>161</v>
      </c>
      <c r="L284" s="47"/>
      <c r="M284" s="222" t="s">
        <v>19</v>
      </c>
      <c r="N284" s="223" t="s">
        <v>43</v>
      </c>
      <c r="O284" s="87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288</v>
      </c>
      <c r="AT284" s="226" t="s">
        <v>157</v>
      </c>
      <c r="AU284" s="226" t="s">
        <v>81</v>
      </c>
      <c r="AY284" s="20" t="s">
        <v>154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20" t="s">
        <v>79</v>
      </c>
      <c r="BK284" s="227">
        <f>ROUND(I284*H284,2)</f>
        <v>0</v>
      </c>
      <c r="BL284" s="20" t="s">
        <v>288</v>
      </c>
      <c r="BM284" s="226" t="s">
        <v>2677</v>
      </c>
    </row>
    <row r="285" s="2" customFormat="1">
      <c r="A285" s="41"/>
      <c r="B285" s="42"/>
      <c r="C285" s="43"/>
      <c r="D285" s="228" t="s">
        <v>164</v>
      </c>
      <c r="E285" s="43"/>
      <c r="F285" s="229" t="s">
        <v>1221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164</v>
      </c>
      <c r="AU285" s="20" t="s">
        <v>81</v>
      </c>
    </row>
    <row r="286" s="2" customFormat="1" ht="16.5" customHeight="1">
      <c r="A286" s="41"/>
      <c r="B286" s="42"/>
      <c r="C286" s="277" t="s">
        <v>547</v>
      </c>
      <c r="D286" s="277" t="s">
        <v>432</v>
      </c>
      <c r="E286" s="278" t="s">
        <v>1223</v>
      </c>
      <c r="F286" s="279" t="s">
        <v>1224</v>
      </c>
      <c r="G286" s="280" t="s">
        <v>191</v>
      </c>
      <c r="H286" s="281">
        <v>4</v>
      </c>
      <c r="I286" s="282"/>
      <c r="J286" s="283">
        <f>ROUND(I286*H286,2)</f>
        <v>0</v>
      </c>
      <c r="K286" s="279" t="s">
        <v>161</v>
      </c>
      <c r="L286" s="284"/>
      <c r="M286" s="285" t="s">
        <v>19</v>
      </c>
      <c r="N286" s="286" t="s">
        <v>43</v>
      </c>
      <c r="O286" s="87"/>
      <c r="P286" s="224">
        <f>O286*H286</f>
        <v>0</v>
      </c>
      <c r="Q286" s="224">
        <v>0.0020799999999999998</v>
      </c>
      <c r="R286" s="224">
        <f>Q286*H286</f>
        <v>0.0083199999999999993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451</v>
      </c>
      <c r="AT286" s="226" t="s">
        <v>432</v>
      </c>
      <c r="AU286" s="226" t="s">
        <v>81</v>
      </c>
      <c r="AY286" s="20" t="s">
        <v>154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79</v>
      </c>
      <c r="BK286" s="227">
        <f>ROUND(I286*H286,2)</f>
        <v>0</v>
      </c>
      <c r="BL286" s="20" t="s">
        <v>288</v>
      </c>
      <c r="BM286" s="226" t="s">
        <v>2678</v>
      </c>
    </row>
    <row r="287" s="2" customFormat="1" ht="24.15" customHeight="1">
      <c r="A287" s="41"/>
      <c r="B287" s="42"/>
      <c r="C287" s="215" t="s">
        <v>554</v>
      </c>
      <c r="D287" s="215" t="s">
        <v>157</v>
      </c>
      <c r="E287" s="216" t="s">
        <v>1244</v>
      </c>
      <c r="F287" s="217" t="s">
        <v>1245</v>
      </c>
      <c r="G287" s="218" t="s">
        <v>941</v>
      </c>
      <c r="H287" s="288"/>
      <c r="I287" s="220"/>
      <c r="J287" s="221">
        <f>ROUND(I287*H287,2)</f>
        <v>0</v>
      </c>
      <c r="K287" s="217" t="s">
        <v>161</v>
      </c>
      <c r="L287" s="47"/>
      <c r="M287" s="222" t="s">
        <v>19</v>
      </c>
      <c r="N287" s="223" t="s">
        <v>43</v>
      </c>
      <c r="O287" s="87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6" t="s">
        <v>288</v>
      </c>
      <c r="AT287" s="226" t="s">
        <v>157</v>
      </c>
      <c r="AU287" s="226" t="s">
        <v>81</v>
      </c>
      <c r="AY287" s="20" t="s">
        <v>154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20" t="s">
        <v>79</v>
      </c>
      <c r="BK287" s="227">
        <f>ROUND(I287*H287,2)</f>
        <v>0</v>
      </c>
      <c r="BL287" s="20" t="s">
        <v>288</v>
      </c>
      <c r="BM287" s="226" t="s">
        <v>2679</v>
      </c>
    </row>
    <row r="288" s="2" customFormat="1">
      <c r="A288" s="41"/>
      <c r="B288" s="42"/>
      <c r="C288" s="43"/>
      <c r="D288" s="228" t="s">
        <v>164</v>
      </c>
      <c r="E288" s="43"/>
      <c r="F288" s="229" t="s">
        <v>1247</v>
      </c>
      <c r="G288" s="43"/>
      <c r="H288" s="43"/>
      <c r="I288" s="230"/>
      <c r="J288" s="43"/>
      <c r="K288" s="43"/>
      <c r="L288" s="47"/>
      <c r="M288" s="231"/>
      <c r="N288" s="232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164</v>
      </c>
      <c r="AU288" s="20" t="s">
        <v>81</v>
      </c>
    </row>
    <row r="289" s="12" customFormat="1" ht="22.8" customHeight="1">
      <c r="A289" s="12"/>
      <c r="B289" s="199"/>
      <c r="C289" s="200"/>
      <c r="D289" s="201" t="s">
        <v>71</v>
      </c>
      <c r="E289" s="213" t="s">
        <v>1440</v>
      </c>
      <c r="F289" s="213" t="s">
        <v>1441</v>
      </c>
      <c r="G289" s="200"/>
      <c r="H289" s="200"/>
      <c r="I289" s="203"/>
      <c r="J289" s="214">
        <f>BK289</f>
        <v>0</v>
      </c>
      <c r="K289" s="200"/>
      <c r="L289" s="205"/>
      <c r="M289" s="206"/>
      <c r="N289" s="207"/>
      <c r="O289" s="207"/>
      <c r="P289" s="208">
        <f>SUM(P290:P324)</f>
        <v>0</v>
      </c>
      <c r="Q289" s="207"/>
      <c r="R289" s="208">
        <f>SUM(R290:R324)</f>
        <v>2.2242193500000003</v>
      </c>
      <c r="S289" s="207"/>
      <c r="T289" s="209">
        <f>SUM(T290:T324)</f>
        <v>0.28817799999999999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0" t="s">
        <v>81</v>
      </c>
      <c r="AT289" s="211" t="s">
        <v>71</v>
      </c>
      <c r="AU289" s="211" t="s">
        <v>79</v>
      </c>
      <c r="AY289" s="210" t="s">
        <v>154</v>
      </c>
      <c r="BK289" s="212">
        <f>SUM(BK290:BK324)</f>
        <v>0</v>
      </c>
    </row>
    <row r="290" s="2" customFormat="1" ht="16.5" customHeight="1">
      <c r="A290" s="41"/>
      <c r="B290" s="42"/>
      <c r="C290" s="215" t="s">
        <v>563</v>
      </c>
      <c r="D290" s="215" t="s">
        <v>157</v>
      </c>
      <c r="E290" s="216" t="s">
        <v>1443</v>
      </c>
      <c r="F290" s="217" t="s">
        <v>1444</v>
      </c>
      <c r="G290" s="218" t="s">
        <v>160</v>
      </c>
      <c r="H290" s="219">
        <v>102.45999999999999</v>
      </c>
      <c r="I290" s="220"/>
      <c r="J290" s="221">
        <f>ROUND(I290*H290,2)</f>
        <v>0</v>
      </c>
      <c r="K290" s="217" t="s">
        <v>161</v>
      </c>
      <c r="L290" s="47"/>
      <c r="M290" s="222" t="s">
        <v>19</v>
      </c>
      <c r="N290" s="223" t="s">
        <v>43</v>
      </c>
      <c r="O290" s="87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6" t="s">
        <v>288</v>
      </c>
      <c r="AT290" s="226" t="s">
        <v>157</v>
      </c>
      <c r="AU290" s="226" t="s">
        <v>81</v>
      </c>
      <c r="AY290" s="20" t="s">
        <v>154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20" t="s">
        <v>79</v>
      </c>
      <c r="BK290" s="227">
        <f>ROUND(I290*H290,2)</f>
        <v>0</v>
      </c>
      <c r="BL290" s="20" t="s">
        <v>288</v>
      </c>
      <c r="BM290" s="226" t="s">
        <v>2680</v>
      </c>
    </row>
    <row r="291" s="2" customFormat="1">
      <c r="A291" s="41"/>
      <c r="B291" s="42"/>
      <c r="C291" s="43"/>
      <c r="D291" s="228" t="s">
        <v>164</v>
      </c>
      <c r="E291" s="43"/>
      <c r="F291" s="229" t="s">
        <v>1446</v>
      </c>
      <c r="G291" s="43"/>
      <c r="H291" s="43"/>
      <c r="I291" s="230"/>
      <c r="J291" s="43"/>
      <c r="K291" s="43"/>
      <c r="L291" s="47"/>
      <c r="M291" s="231"/>
      <c r="N291" s="232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164</v>
      </c>
      <c r="AU291" s="20" t="s">
        <v>81</v>
      </c>
    </row>
    <row r="292" s="13" customFormat="1">
      <c r="A292" s="13"/>
      <c r="B292" s="233"/>
      <c r="C292" s="234"/>
      <c r="D292" s="235" t="s">
        <v>166</v>
      </c>
      <c r="E292" s="236" t="s">
        <v>19</v>
      </c>
      <c r="F292" s="237" t="s">
        <v>2681</v>
      </c>
      <c r="G292" s="234"/>
      <c r="H292" s="236" t="s">
        <v>19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166</v>
      </c>
      <c r="AU292" s="243" t="s">
        <v>81</v>
      </c>
      <c r="AV292" s="13" t="s">
        <v>79</v>
      </c>
      <c r="AW292" s="13" t="s">
        <v>33</v>
      </c>
      <c r="AX292" s="13" t="s">
        <v>72</v>
      </c>
      <c r="AY292" s="243" t="s">
        <v>154</v>
      </c>
    </row>
    <row r="293" s="14" customFormat="1">
      <c r="A293" s="14"/>
      <c r="B293" s="244"/>
      <c r="C293" s="245"/>
      <c r="D293" s="235" t="s">
        <v>166</v>
      </c>
      <c r="E293" s="246" t="s">
        <v>19</v>
      </c>
      <c r="F293" s="247" t="s">
        <v>2682</v>
      </c>
      <c r="G293" s="245"/>
      <c r="H293" s="248">
        <v>102.45999999999999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166</v>
      </c>
      <c r="AU293" s="254" t="s">
        <v>81</v>
      </c>
      <c r="AV293" s="14" t="s">
        <v>81</v>
      </c>
      <c r="AW293" s="14" t="s">
        <v>33</v>
      </c>
      <c r="AX293" s="14" t="s">
        <v>79</v>
      </c>
      <c r="AY293" s="254" t="s">
        <v>154</v>
      </c>
    </row>
    <row r="294" s="2" customFormat="1" ht="16.5" customHeight="1">
      <c r="A294" s="41"/>
      <c r="B294" s="42"/>
      <c r="C294" s="215" t="s">
        <v>568</v>
      </c>
      <c r="D294" s="215" t="s">
        <v>157</v>
      </c>
      <c r="E294" s="216" t="s">
        <v>1452</v>
      </c>
      <c r="F294" s="217" t="s">
        <v>1453</v>
      </c>
      <c r="G294" s="218" t="s">
        <v>160</v>
      </c>
      <c r="H294" s="219">
        <v>103</v>
      </c>
      <c r="I294" s="220"/>
      <c r="J294" s="221">
        <f>ROUND(I294*H294,2)</f>
        <v>0</v>
      </c>
      <c r="K294" s="217" t="s">
        <v>161</v>
      </c>
      <c r="L294" s="47"/>
      <c r="M294" s="222" t="s">
        <v>19</v>
      </c>
      <c r="N294" s="223" t="s">
        <v>43</v>
      </c>
      <c r="O294" s="87"/>
      <c r="P294" s="224">
        <f>O294*H294</f>
        <v>0</v>
      </c>
      <c r="Q294" s="224">
        <v>0.00020000000000000001</v>
      </c>
      <c r="R294" s="224">
        <f>Q294*H294</f>
        <v>0.0206</v>
      </c>
      <c r="S294" s="224">
        <v>0</v>
      </c>
      <c r="T294" s="225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6" t="s">
        <v>288</v>
      </c>
      <c r="AT294" s="226" t="s">
        <v>157</v>
      </c>
      <c r="AU294" s="226" t="s">
        <v>81</v>
      </c>
      <c r="AY294" s="20" t="s">
        <v>154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20" t="s">
        <v>79</v>
      </c>
      <c r="BK294" s="227">
        <f>ROUND(I294*H294,2)</f>
        <v>0</v>
      </c>
      <c r="BL294" s="20" t="s">
        <v>288</v>
      </c>
      <c r="BM294" s="226" t="s">
        <v>2683</v>
      </c>
    </row>
    <row r="295" s="2" customFormat="1">
      <c r="A295" s="41"/>
      <c r="B295" s="42"/>
      <c r="C295" s="43"/>
      <c r="D295" s="228" t="s">
        <v>164</v>
      </c>
      <c r="E295" s="43"/>
      <c r="F295" s="229" t="s">
        <v>1455</v>
      </c>
      <c r="G295" s="43"/>
      <c r="H295" s="43"/>
      <c r="I295" s="230"/>
      <c r="J295" s="43"/>
      <c r="K295" s="43"/>
      <c r="L295" s="47"/>
      <c r="M295" s="231"/>
      <c r="N295" s="232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164</v>
      </c>
      <c r="AU295" s="20" t="s">
        <v>81</v>
      </c>
    </row>
    <row r="296" s="2" customFormat="1" ht="21.75" customHeight="1">
      <c r="A296" s="41"/>
      <c r="B296" s="42"/>
      <c r="C296" s="215" t="s">
        <v>573</v>
      </c>
      <c r="D296" s="215" t="s">
        <v>157</v>
      </c>
      <c r="E296" s="216" t="s">
        <v>1457</v>
      </c>
      <c r="F296" s="217" t="s">
        <v>1458</v>
      </c>
      <c r="G296" s="218" t="s">
        <v>160</v>
      </c>
      <c r="H296" s="219">
        <v>103</v>
      </c>
      <c r="I296" s="220"/>
      <c r="J296" s="221">
        <f>ROUND(I296*H296,2)</f>
        <v>0</v>
      </c>
      <c r="K296" s="217" t="s">
        <v>161</v>
      </c>
      <c r="L296" s="47"/>
      <c r="M296" s="222" t="s">
        <v>19</v>
      </c>
      <c r="N296" s="223" t="s">
        <v>43</v>
      </c>
      <c r="O296" s="87"/>
      <c r="P296" s="224">
        <f>O296*H296</f>
        <v>0</v>
      </c>
      <c r="Q296" s="224">
        <v>0.00012</v>
      </c>
      <c r="R296" s="224">
        <f>Q296*H296</f>
        <v>0.01236</v>
      </c>
      <c r="S296" s="224">
        <v>0</v>
      </c>
      <c r="T296" s="225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6" t="s">
        <v>288</v>
      </c>
      <c r="AT296" s="226" t="s">
        <v>157</v>
      </c>
      <c r="AU296" s="226" t="s">
        <v>81</v>
      </c>
      <c r="AY296" s="20" t="s">
        <v>154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20" t="s">
        <v>79</v>
      </c>
      <c r="BK296" s="227">
        <f>ROUND(I296*H296,2)</f>
        <v>0</v>
      </c>
      <c r="BL296" s="20" t="s">
        <v>288</v>
      </c>
      <c r="BM296" s="226" t="s">
        <v>2684</v>
      </c>
    </row>
    <row r="297" s="2" customFormat="1">
      <c r="A297" s="41"/>
      <c r="B297" s="42"/>
      <c r="C297" s="43"/>
      <c r="D297" s="228" t="s">
        <v>164</v>
      </c>
      <c r="E297" s="43"/>
      <c r="F297" s="229" t="s">
        <v>1460</v>
      </c>
      <c r="G297" s="43"/>
      <c r="H297" s="43"/>
      <c r="I297" s="230"/>
      <c r="J297" s="43"/>
      <c r="K297" s="43"/>
      <c r="L297" s="47"/>
      <c r="M297" s="231"/>
      <c r="N297" s="232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164</v>
      </c>
      <c r="AU297" s="20" t="s">
        <v>81</v>
      </c>
    </row>
    <row r="298" s="2" customFormat="1" ht="21.75" customHeight="1">
      <c r="A298" s="41"/>
      <c r="B298" s="42"/>
      <c r="C298" s="215" t="s">
        <v>577</v>
      </c>
      <c r="D298" s="215" t="s">
        <v>157</v>
      </c>
      <c r="E298" s="216" t="s">
        <v>1465</v>
      </c>
      <c r="F298" s="217" t="s">
        <v>1466</v>
      </c>
      <c r="G298" s="218" t="s">
        <v>160</v>
      </c>
      <c r="H298" s="219">
        <v>103</v>
      </c>
      <c r="I298" s="220"/>
      <c r="J298" s="221">
        <f>ROUND(I298*H298,2)</f>
        <v>0</v>
      </c>
      <c r="K298" s="217" t="s">
        <v>19</v>
      </c>
      <c r="L298" s="47"/>
      <c r="M298" s="222" t="s">
        <v>19</v>
      </c>
      <c r="N298" s="223" t="s">
        <v>43</v>
      </c>
      <c r="O298" s="87"/>
      <c r="P298" s="224">
        <f>O298*H298</f>
        <v>0</v>
      </c>
      <c r="Q298" s="224">
        <v>0.014999999999999999</v>
      </c>
      <c r="R298" s="224">
        <f>Q298*H298</f>
        <v>1.5449999999999999</v>
      </c>
      <c r="S298" s="224">
        <v>0</v>
      </c>
      <c r="T298" s="225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6" t="s">
        <v>288</v>
      </c>
      <c r="AT298" s="226" t="s">
        <v>157</v>
      </c>
      <c r="AU298" s="226" t="s">
        <v>81</v>
      </c>
      <c r="AY298" s="20" t="s">
        <v>154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20" t="s">
        <v>79</v>
      </c>
      <c r="BK298" s="227">
        <f>ROUND(I298*H298,2)</f>
        <v>0</v>
      </c>
      <c r="BL298" s="20" t="s">
        <v>288</v>
      </c>
      <c r="BM298" s="226" t="s">
        <v>2685</v>
      </c>
    </row>
    <row r="299" s="2" customFormat="1" ht="16.5" customHeight="1">
      <c r="A299" s="41"/>
      <c r="B299" s="42"/>
      <c r="C299" s="215" t="s">
        <v>582</v>
      </c>
      <c r="D299" s="215" t="s">
        <v>157</v>
      </c>
      <c r="E299" s="216" t="s">
        <v>1469</v>
      </c>
      <c r="F299" s="217" t="s">
        <v>1470</v>
      </c>
      <c r="G299" s="218" t="s">
        <v>160</v>
      </c>
      <c r="H299" s="219">
        <v>103</v>
      </c>
      <c r="I299" s="220"/>
      <c r="J299" s="221">
        <f>ROUND(I299*H299,2)</f>
        <v>0</v>
      </c>
      <c r="K299" s="217" t="s">
        <v>161</v>
      </c>
      <c r="L299" s="47"/>
      <c r="M299" s="222" t="s">
        <v>19</v>
      </c>
      <c r="N299" s="223" t="s">
        <v>43</v>
      </c>
      <c r="O299" s="87"/>
      <c r="P299" s="224">
        <f>O299*H299</f>
        <v>0</v>
      </c>
      <c r="Q299" s="224">
        <v>0</v>
      </c>
      <c r="R299" s="224">
        <f>Q299*H299</f>
        <v>0</v>
      </c>
      <c r="S299" s="224">
        <v>0.0025000000000000001</v>
      </c>
      <c r="T299" s="225">
        <f>S299*H299</f>
        <v>0.25750000000000001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26" t="s">
        <v>288</v>
      </c>
      <c r="AT299" s="226" t="s">
        <v>157</v>
      </c>
      <c r="AU299" s="226" t="s">
        <v>81</v>
      </c>
      <c r="AY299" s="20" t="s">
        <v>154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20" t="s">
        <v>79</v>
      </c>
      <c r="BK299" s="227">
        <f>ROUND(I299*H299,2)</f>
        <v>0</v>
      </c>
      <c r="BL299" s="20" t="s">
        <v>288</v>
      </c>
      <c r="BM299" s="226" t="s">
        <v>2686</v>
      </c>
    </row>
    <row r="300" s="2" customFormat="1">
      <c r="A300" s="41"/>
      <c r="B300" s="42"/>
      <c r="C300" s="43"/>
      <c r="D300" s="228" t="s">
        <v>164</v>
      </c>
      <c r="E300" s="43"/>
      <c r="F300" s="229" t="s">
        <v>1472</v>
      </c>
      <c r="G300" s="43"/>
      <c r="H300" s="43"/>
      <c r="I300" s="230"/>
      <c r="J300" s="43"/>
      <c r="K300" s="43"/>
      <c r="L300" s="47"/>
      <c r="M300" s="231"/>
      <c r="N300" s="232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164</v>
      </c>
      <c r="AU300" s="20" t="s">
        <v>81</v>
      </c>
    </row>
    <row r="301" s="2" customFormat="1" ht="16.5" customHeight="1">
      <c r="A301" s="41"/>
      <c r="B301" s="42"/>
      <c r="C301" s="215" t="s">
        <v>586</v>
      </c>
      <c r="D301" s="215" t="s">
        <v>157</v>
      </c>
      <c r="E301" s="216" t="s">
        <v>1478</v>
      </c>
      <c r="F301" s="217" t="s">
        <v>1479</v>
      </c>
      <c r="G301" s="218" t="s">
        <v>160</v>
      </c>
      <c r="H301" s="219">
        <v>103</v>
      </c>
      <c r="I301" s="220"/>
      <c r="J301" s="221">
        <f>ROUND(I301*H301,2)</f>
        <v>0</v>
      </c>
      <c r="K301" s="217" t="s">
        <v>161</v>
      </c>
      <c r="L301" s="47"/>
      <c r="M301" s="222" t="s">
        <v>19</v>
      </c>
      <c r="N301" s="223" t="s">
        <v>43</v>
      </c>
      <c r="O301" s="87"/>
      <c r="P301" s="224">
        <f>O301*H301</f>
        <v>0</v>
      </c>
      <c r="Q301" s="224">
        <v>0.00029999999999999997</v>
      </c>
      <c r="R301" s="224">
        <f>Q301*H301</f>
        <v>0.030899999999999997</v>
      </c>
      <c r="S301" s="224">
        <v>0</v>
      </c>
      <c r="T301" s="225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26" t="s">
        <v>288</v>
      </c>
      <c r="AT301" s="226" t="s">
        <v>157</v>
      </c>
      <c r="AU301" s="226" t="s">
        <v>81</v>
      </c>
      <c r="AY301" s="20" t="s">
        <v>154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20" t="s">
        <v>79</v>
      </c>
      <c r="BK301" s="227">
        <f>ROUND(I301*H301,2)</f>
        <v>0</v>
      </c>
      <c r="BL301" s="20" t="s">
        <v>288</v>
      </c>
      <c r="BM301" s="226" t="s">
        <v>2687</v>
      </c>
    </row>
    <row r="302" s="2" customFormat="1">
      <c r="A302" s="41"/>
      <c r="B302" s="42"/>
      <c r="C302" s="43"/>
      <c r="D302" s="228" t="s">
        <v>164</v>
      </c>
      <c r="E302" s="43"/>
      <c r="F302" s="229" t="s">
        <v>1481</v>
      </c>
      <c r="G302" s="43"/>
      <c r="H302" s="43"/>
      <c r="I302" s="230"/>
      <c r="J302" s="43"/>
      <c r="K302" s="43"/>
      <c r="L302" s="47"/>
      <c r="M302" s="231"/>
      <c r="N302" s="232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164</v>
      </c>
      <c r="AU302" s="20" t="s">
        <v>81</v>
      </c>
    </row>
    <row r="303" s="2" customFormat="1" ht="24.15" customHeight="1">
      <c r="A303" s="41"/>
      <c r="B303" s="42"/>
      <c r="C303" s="277" t="s">
        <v>590</v>
      </c>
      <c r="D303" s="277" t="s">
        <v>432</v>
      </c>
      <c r="E303" s="278" t="s">
        <v>1483</v>
      </c>
      <c r="F303" s="279" t="s">
        <v>1484</v>
      </c>
      <c r="G303" s="280" t="s">
        <v>160</v>
      </c>
      <c r="H303" s="281">
        <v>113.3</v>
      </c>
      <c r="I303" s="282"/>
      <c r="J303" s="283">
        <f>ROUND(I303*H303,2)</f>
        <v>0</v>
      </c>
      <c r="K303" s="279" t="s">
        <v>161</v>
      </c>
      <c r="L303" s="284"/>
      <c r="M303" s="285" t="s">
        <v>19</v>
      </c>
      <c r="N303" s="286" t="s">
        <v>43</v>
      </c>
      <c r="O303" s="87"/>
      <c r="P303" s="224">
        <f>O303*H303</f>
        <v>0</v>
      </c>
      <c r="Q303" s="224">
        <v>0.0051000000000000004</v>
      </c>
      <c r="R303" s="224">
        <f>Q303*H303</f>
        <v>0.57783000000000007</v>
      </c>
      <c r="S303" s="224">
        <v>0</v>
      </c>
      <c r="T303" s="225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26" t="s">
        <v>451</v>
      </c>
      <c r="AT303" s="226" t="s">
        <v>432</v>
      </c>
      <c r="AU303" s="226" t="s">
        <v>81</v>
      </c>
      <c r="AY303" s="20" t="s">
        <v>154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20" t="s">
        <v>79</v>
      </c>
      <c r="BK303" s="227">
        <f>ROUND(I303*H303,2)</f>
        <v>0</v>
      </c>
      <c r="BL303" s="20" t="s">
        <v>288</v>
      </c>
      <c r="BM303" s="226" t="s">
        <v>2688</v>
      </c>
    </row>
    <row r="304" s="14" customFormat="1">
      <c r="A304" s="14"/>
      <c r="B304" s="244"/>
      <c r="C304" s="245"/>
      <c r="D304" s="235" t="s">
        <v>166</v>
      </c>
      <c r="E304" s="245"/>
      <c r="F304" s="247" t="s">
        <v>2689</v>
      </c>
      <c r="G304" s="245"/>
      <c r="H304" s="248">
        <v>113.3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166</v>
      </c>
      <c r="AU304" s="254" t="s">
        <v>81</v>
      </c>
      <c r="AV304" s="14" t="s">
        <v>81</v>
      </c>
      <c r="AW304" s="14" t="s">
        <v>4</v>
      </c>
      <c r="AX304" s="14" t="s">
        <v>79</v>
      </c>
      <c r="AY304" s="254" t="s">
        <v>154</v>
      </c>
    </row>
    <row r="305" s="2" customFormat="1" ht="16.5" customHeight="1">
      <c r="A305" s="41"/>
      <c r="B305" s="42"/>
      <c r="C305" s="215" t="s">
        <v>594</v>
      </c>
      <c r="D305" s="215" t="s">
        <v>157</v>
      </c>
      <c r="E305" s="216" t="s">
        <v>1488</v>
      </c>
      <c r="F305" s="217" t="s">
        <v>1489</v>
      </c>
      <c r="G305" s="218" t="s">
        <v>239</v>
      </c>
      <c r="H305" s="219">
        <v>102.26000000000001</v>
      </c>
      <c r="I305" s="220"/>
      <c r="J305" s="221">
        <f>ROUND(I305*H305,2)</f>
        <v>0</v>
      </c>
      <c r="K305" s="217" t="s">
        <v>161</v>
      </c>
      <c r="L305" s="47"/>
      <c r="M305" s="222" t="s">
        <v>19</v>
      </c>
      <c r="N305" s="223" t="s">
        <v>43</v>
      </c>
      <c r="O305" s="87"/>
      <c r="P305" s="224">
        <f>O305*H305</f>
        <v>0</v>
      </c>
      <c r="Q305" s="224">
        <v>0</v>
      </c>
      <c r="R305" s="224">
        <f>Q305*H305</f>
        <v>0</v>
      </c>
      <c r="S305" s="224">
        <v>0.00029999999999999997</v>
      </c>
      <c r="T305" s="225">
        <f>S305*H305</f>
        <v>0.030678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6" t="s">
        <v>288</v>
      </c>
      <c r="AT305" s="226" t="s">
        <v>157</v>
      </c>
      <c r="AU305" s="226" t="s">
        <v>81</v>
      </c>
      <c r="AY305" s="20" t="s">
        <v>154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20" t="s">
        <v>79</v>
      </c>
      <c r="BK305" s="227">
        <f>ROUND(I305*H305,2)</f>
        <v>0</v>
      </c>
      <c r="BL305" s="20" t="s">
        <v>288</v>
      </c>
      <c r="BM305" s="226" t="s">
        <v>2690</v>
      </c>
    </row>
    <row r="306" s="2" customFormat="1">
      <c r="A306" s="41"/>
      <c r="B306" s="42"/>
      <c r="C306" s="43"/>
      <c r="D306" s="228" t="s">
        <v>164</v>
      </c>
      <c r="E306" s="43"/>
      <c r="F306" s="229" t="s">
        <v>1491</v>
      </c>
      <c r="G306" s="43"/>
      <c r="H306" s="43"/>
      <c r="I306" s="230"/>
      <c r="J306" s="43"/>
      <c r="K306" s="43"/>
      <c r="L306" s="47"/>
      <c r="M306" s="231"/>
      <c r="N306" s="232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164</v>
      </c>
      <c r="AU306" s="20" t="s">
        <v>81</v>
      </c>
    </row>
    <row r="307" s="13" customFormat="1">
      <c r="A307" s="13"/>
      <c r="B307" s="233"/>
      <c r="C307" s="234"/>
      <c r="D307" s="235" t="s">
        <v>166</v>
      </c>
      <c r="E307" s="236" t="s">
        <v>19</v>
      </c>
      <c r="F307" s="237" t="s">
        <v>1492</v>
      </c>
      <c r="G307" s="234"/>
      <c r="H307" s="236" t="s">
        <v>19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166</v>
      </c>
      <c r="AU307" s="243" t="s">
        <v>81</v>
      </c>
      <c r="AV307" s="13" t="s">
        <v>79</v>
      </c>
      <c r="AW307" s="13" t="s">
        <v>33</v>
      </c>
      <c r="AX307" s="13" t="s">
        <v>72</v>
      </c>
      <c r="AY307" s="243" t="s">
        <v>154</v>
      </c>
    </row>
    <row r="308" s="14" customFormat="1">
      <c r="A308" s="14"/>
      <c r="B308" s="244"/>
      <c r="C308" s="245"/>
      <c r="D308" s="235" t="s">
        <v>166</v>
      </c>
      <c r="E308" s="246" t="s">
        <v>19</v>
      </c>
      <c r="F308" s="247" t="s">
        <v>2691</v>
      </c>
      <c r="G308" s="245"/>
      <c r="H308" s="248">
        <v>102.26000000000001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166</v>
      </c>
      <c r="AU308" s="254" t="s">
        <v>81</v>
      </c>
      <c r="AV308" s="14" t="s">
        <v>81</v>
      </c>
      <c r="AW308" s="14" t="s">
        <v>33</v>
      </c>
      <c r="AX308" s="14" t="s">
        <v>79</v>
      </c>
      <c r="AY308" s="254" t="s">
        <v>154</v>
      </c>
    </row>
    <row r="309" s="2" customFormat="1" ht="16.5" customHeight="1">
      <c r="A309" s="41"/>
      <c r="B309" s="42"/>
      <c r="C309" s="215" t="s">
        <v>598</v>
      </c>
      <c r="D309" s="215" t="s">
        <v>157</v>
      </c>
      <c r="E309" s="216" t="s">
        <v>1494</v>
      </c>
      <c r="F309" s="217" t="s">
        <v>1495</v>
      </c>
      <c r="G309" s="218" t="s">
        <v>239</v>
      </c>
      <c r="H309" s="219">
        <v>102.26000000000001</v>
      </c>
      <c r="I309" s="220"/>
      <c r="J309" s="221">
        <f>ROUND(I309*H309,2)</f>
        <v>0</v>
      </c>
      <c r="K309" s="217" t="s">
        <v>161</v>
      </c>
      <c r="L309" s="47"/>
      <c r="M309" s="222" t="s">
        <v>19</v>
      </c>
      <c r="N309" s="223" t="s">
        <v>43</v>
      </c>
      <c r="O309" s="87"/>
      <c r="P309" s="224">
        <f>O309*H309</f>
        <v>0</v>
      </c>
      <c r="Q309" s="224">
        <v>1.0000000000000001E-05</v>
      </c>
      <c r="R309" s="224">
        <f>Q309*H309</f>
        <v>0.0010226</v>
      </c>
      <c r="S309" s="224">
        <v>0</v>
      </c>
      <c r="T309" s="225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26" t="s">
        <v>288</v>
      </c>
      <c r="AT309" s="226" t="s">
        <v>157</v>
      </c>
      <c r="AU309" s="226" t="s">
        <v>81</v>
      </c>
      <c r="AY309" s="20" t="s">
        <v>154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20" t="s">
        <v>79</v>
      </c>
      <c r="BK309" s="227">
        <f>ROUND(I309*H309,2)</f>
        <v>0</v>
      </c>
      <c r="BL309" s="20" t="s">
        <v>288</v>
      </c>
      <c r="BM309" s="226" t="s">
        <v>2692</v>
      </c>
    </row>
    <row r="310" s="2" customFormat="1">
      <c r="A310" s="41"/>
      <c r="B310" s="42"/>
      <c r="C310" s="43"/>
      <c r="D310" s="228" t="s">
        <v>164</v>
      </c>
      <c r="E310" s="43"/>
      <c r="F310" s="229" t="s">
        <v>1497</v>
      </c>
      <c r="G310" s="43"/>
      <c r="H310" s="43"/>
      <c r="I310" s="230"/>
      <c r="J310" s="43"/>
      <c r="K310" s="43"/>
      <c r="L310" s="47"/>
      <c r="M310" s="231"/>
      <c r="N310" s="232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164</v>
      </c>
      <c r="AU310" s="20" t="s">
        <v>81</v>
      </c>
    </row>
    <row r="311" s="13" customFormat="1">
      <c r="A311" s="13"/>
      <c r="B311" s="233"/>
      <c r="C311" s="234"/>
      <c r="D311" s="235" t="s">
        <v>166</v>
      </c>
      <c r="E311" s="236" t="s">
        <v>19</v>
      </c>
      <c r="F311" s="237" t="s">
        <v>2681</v>
      </c>
      <c r="G311" s="234"/>
      <c r="H311" s="236" t="s">
        <v>19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166</v>
      </c>
      <c r="AU311" s="243" t="s">
        <v>81</v>
      </c>
      <c r="AV311" s="13" t="s">
        <v>79</v>
      </c>
      <c r="AW311" s="13" t="s">
        <v>33</v>
      </c>
      <c r="AX311" s="13" t="s">
        <v>72</v>
      </c>
      <c r="AY311" s="243" t="s">
        <v>154</v>
      </c>
    </row>
    <row r="312" s="14" customFormat="1">
      <c r="A312" s="14"/>
      <c r="B312" s="244"/>
      <c r="C312" s="245"/>
      <c r="D312" s="235" t="s">
        <v>166</v>
      </c>
      <c r="E312" s="246" t="s">
        <v>19</v>
      </c>
      <c r="F312" s="247" t="s">
        <v>2693</v>
      </c>
      <c r="G312" s="245"/>
      <c r="H312" s="248">
        <v>23.300000000000001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166</v>
      </c>
      <c r="AU312" s="254" t="s">
        <v>81</v>
      </c>
      <c r="AV312" s="14" t="s">
        <v>81</v>
      </c>
      <c r="AW312" s="14" t="s">
        <v>33</v>
      </c>
      <c r="AX312" s="14" t="s">
        <v>72</v>
      </c>
      <c r="AY312" s="254" t="s">
        <v>154</v>
      </c>
    </row>
    <row r="313" s="14" customFormat="1">
      <c r="A313" s="14"/>
      <c r="B313" s="244"/>
      <c r="C313" s="245"/>
      <c r="D313" s="235" t="s">
        <v>166</v>
      </c>
      <c r="E313" s="246" t="s">
        <v>19</v>
      </c>
      <c r="F313" s="247" t="s">
        <v>2694</v>
      </c>
      <c r="G313" s="245"/>
      <c r="H313" s="248">
        <v>17.879999999999999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166</v>
      </c>
      <c r="AU313" s="254" t="s">
        <v>81</v>
      </c>
      <c r="AV313" s="14" t="s">
        <v>81</v>
      </c>
      <c r="AW313" s="14" t="s">
        <v>33</v>
      </c>
      <c r="AX313" s="14" t="s">
        <v>72</v>
      </c>
      <c r="AY313" s="254" t="s">
        <v>154</v>
      </c>
    </row>
    <row r="314" s="14" customFormat="1">
      <c r="A314" s="14"/>
      <c r="B314" s="244"/>
      <c r="C314" s="245"/>
      <c r="D314" s="235" t="s">
        <v>166</v>
      </c>
      <c r="E314" s="246" t="s">
        <v>19</v>
      </c>
      <c r="F314" s="247" t="s">
        <v>2695</v>
      </c>
      <c r="G314" s="245"/>
      <c r="H314" s="248">
        <v>12.77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166</v>
      </c>
      <c r="AU314" s="254" t="s">
        <v>81</v>
      </c>
      <c r="AV314" s="14" t="s">
        <v>81</v>
      </c>
      <c r="AW314" s="14" t="s">
        <v>33</v>
      </c>
      <c r="AX314" s="14" t="s">
        <v>72</v>
      </c>
      <c r="AY314" s="254" t="s">
        <v>154</v>
      </c>
    </row>
    <row r="315" s="14" customFormat="1">
      <c r="A315" s="14"/>
      <c r="B315" s="244"/>
      <c r="C315" s="245"/>
      <c r="D315" s="235" t="s">
        <v>166</v>
      </c>
      <c r="E315" s="246" t="s">
        <v>19</v>
      </c>
      <c r="F315" s="247" t="s">
        <v>2696</v>
      </c>
      <c r="G315" s="245"/>
      <c r="H315" s="248">
        <v>15.42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166</v>
      </c>
      <c r="AU315" s="254" t="s">
        <v>81</v>
      </c>
      <c r="AV315" s="14" t="s">
        <v>81</v>
      </c>
      <c r="AW315" s="14" t="s">
        <v>33</v>
      </c>
      <c r="AX315" s="14" t="s">
        <v>72</v>
      </c>
      <c r="AY315" s="254" t="s">
        <v>154</v>
      </c>
    </row>
    <row r="316" s="14" customFormat="1">
      <c r="A316" s="14"/>
      <c r="B316" s="244"/>
      <c r="C316" s="245"/>
      <c r="D316" s="235" t="s">
        <v>166</v>
      </c>
      <c r="E316" s="246" t="s">
        <v>19</v>
      </c>
      <c r="F316" s="247" t="s">
        <v>2697</v>
      </c>
      <c r="G316" s="245"/>
      <c r="H316" s="248">
        <v>18.91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166</v>
      </c>
      <c r="AU316" s="254" t="s">
        <v>81</v>
      </c>
      <c r="AV316" s="14" t="s">
        <v>81</v>
      </c>
      <c r="AW316" s="14" t="s">
        <v>33</v>
      </c>
      <c r="AX316" s="14" t="s">
        <v>72</v>
      </c>
      <c r="AY316" s="254" t="s">
        <v>154</v>
      </c>
    </row>
    <row r="317" s="14" customFormat="1">
      <c r="A317" s="14"/>
      <c r="B317" s="244"/>
      <c r="C317" s="245"/>
      <c r="D317" s="235" t="s">
        <v>166</v>
      </c>
      <c r="E317" s="246" t="s">
        <v>19</v>
      </c>
      <c r="F317" s="247" t="s">
        <v>2698</v>
      </c>
      <c r="G317" s="245"/>
      <c r="H317" s="248">
        <v>13.98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166</v>
      </c>
      <c r="AU317" s="254" t="s">
        <v>81</v>
      </c>
      <c r="AV317" s="14" t="s">
        <v>81</v>
      </c>
      <c r="AW317" s="14" t="s">
        <v>33</v>
      </c>
      <c r="AX317" s="14" t="s">
        <v>72</v>
      </c>
      <c r="AY317" s="254" t="s">
        <v>154</v>
      </c>
    </row>
    <row r="318" s="15" customFormat="1">
      <c r="A318" s="15"/>
      <c r="B318" s="255"/>
      <c r="C318" s="256"/>
      <c r="D318" s="235" t="s">
        <v>166</v>
      </c>
      <c r="E318" s="257" t="s">
        <v>19</v>
      </c>
      <c r="F318" s="258" t="s">
        <v>181</v>
      </c>
      <c r="G318" s="256"/>
      <c r="H318" s="259">
        <v>102.26000000000001</v>
      </c>
      <c r="I318" s="260"/>
      <c r="J318" s="256"/>
      <c r="K318" s="256"/>
      <c r="L318" s="261"/>
      <c r="M318" s="262"/>
      <c r="N318" s="263"/>
      <c r="O318" s="263"/>
      <c r="P318" s="263"/>
      <c r="Q318" s="263"/>
      <c r="R318" s="263"/>
      <c r="S318" s="263"/>
      <c r="T318" s="264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5" t="s">
        <v>166</v>
      </c>
      <c r="AU318" s="265" t="s">
        <v>81</v>
      </c>
      <c r="AV318" s="15" t="s">
        <v>162</v>
      </c>
      <c r="AW318" s="15" t="s">
        <v>33</v>
      </c>
      <c r="AX318" s="15" t="s">
        <v>79</v>
      </c>
      <c r="AY318" s="265" t="s">
        <v>154</v>
      </c>
    </row>
    <row r="319" s="2" customFormat="1" ht="16.5" customHeight="1">
      <c r="A319" s="41"/>
      <c r="B319" s="42"/>
      <c r="C319" s="277" t="s">
        <v>602</v>
      </c>
      <c r="D319" s="277" t="s">
        <v>432</v>
      </c>
      <c r="E319" s="278" t="s">
        <v>1508</v>
      </c>
      <c r="F319" s="279" t="s">
        <v>1509</v>
      </c>
      <c r="G319" s="280" t="s">
        <v>239</v>
      </c>
      <c r="H319" s="281">
        <v>104.30500000000001</v>
      </c>
      <c r="I319" s="282"/>
      <c r="J319" s="283">
        <f>ROUND(I319*H319,2)</f>
        <v>0</v>
      </c>
      <c r="K319" s="279" t="s">
        <v>161</v>
      </c>
      <c r="L319" s="284"/>
      <c r="M319" s="285" t="s">
        <v>19</v>
      </c>
      <c r="N319" s="286" t="s">
        <v>43</v>
      </c>
      <c r="O319" s="87"/>
      <c r="P319" s="224">
        <f>O319*H319</f>
        <v>0</v>
      </c>
      <c r="Q319" s="224">
        <v>0.00035</v>
      </c>
      <c r="R319" s="224">
        <f>Q319*H319</f>
        <v>0.036506750000000004</v>
      </c>
      <c r="S319" s="224">
        <v>0</v>
      </c>
      <c r="T319" s="225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26" t="s">
        <v>451</v>
      </c>
      <c r="AT319" s="226" t="s">
        <v>432</v>
      </c>
      <c r="AU319" s="226" t="s">
        <v>81</v>
      </c>
      <c r="AY319" s="20" t="s">
        <v>154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20" t="s">
        <v>79</v>
      </c>
      <c r="BK319" s="227">
        <f>ROUND(I319*H319,2)</f>
        <v>0</v>
      </c>
      <c r="BL319" s="20" t="s">
        <v>288</v>
      </c>
      <c r="BM319" s="226" t="s">
        <v>2699</v>
      </c>
    </row>
    <row r="320" s="14" customFormat="1">
      <c r="A320" s="14"/>
      <c r="B320" s="244"/>
      <c r="C320" s="245"/>
      <c r="D320" s="235" t="s">
        <v>166</v>
      </c>
      <c r="E320" s="245"/>
      <c r="F320" s="247" t="s">
        <v>2700</v>
      </c>
      <c r="G320" s="245"/>
      <c r="H320" s="248">
        <v>104.30500000000001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166</v>
      </c>
      <c r="AU320" s="254" t="s">
        <v>81</v>
      </c>
      <c r="AV320" s="14" t="s">
        <v>81</v>
      </c>
      <c r="AW320" s="14" t="s">
        <v>4</v>
      </c>
      <c r="AX320" s="14" t="s">
        <v>79</v>
      </c>
      <c r="AY320" s="254" t="s">
        <v>154</v>
      </c>
    </row>
    <row r="321" s="2" customFormat="1" ht="16.5" customHeight="1">
      <c r="A321" s="41"/>
      <c r="B321" s="42"/>
      <c r="C321" s="215" t="s">
        <v>607</v>
      </c>
      <c r="D321" s="215" t="s">
        <v>157</v>
      </c>
      <c r="E321" s="216" t="s">
        <v>1513</v>
      </c>
      <c r="F321" s="217" t="s">
        <v>1514</v>
      </c>
      <c r="G321" s="218" t="s">
        <v>160</v>
      </c>
      <c r="H321" s="219">
        <v>103</v>
      </c>
      <c r="I321" s="220"/>
      <c r="J321" s="221">
        <f>ROUND(I321*H321,2)</f>
        <v>0</v>
      </c>
      <c r="K321" s="217" t="s">
        <v>161</v>
      </c>
      <c r="L321" s="47"/>
      <c r="M321" s="222" t="s">
        <v>19</v>
      </c>
      <c r="N321" s="223" t="s">
        <v>43</v>
      </c>
      <c r="O321" s="87"/>
      <c r="P321" s="224">
        <f>O321*H321</f>
        <v>0</v>
      </c>
      <c r="Q321" s="224">
        <v>0</v>
      </c>
      <c r="R321" s="224">
        <f>Q321*H321</f>
        <v>0</v>
      </c>
      <c r="S321" s="224">
        <v>0</v>
      </c>
      <c r="T321" s="225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6" t="s">
        <v>288</v>
      </c>
      <c r="AT321" s="226" t="s">
        <v>157</v>
      </c>
      <c r="AU321" s="226" t="s">
        <v>81</v>
      </c>
      <c r="AY321" s="20" t="s">
        <v>154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20" t="s">
        <v>79</v>
      </c>
      <c r="BK321" s="227">
        <f>ROUND(I321*H321,2)</f>
        <v>0</v>
      </c>
      <c r="BL321" s="20" t="s">
        <v>288</v>
      </c>
      <c r="BM321" s="226" t="s">
        <v>2701</v>
      </c>
    </row>
    <row r="322" s="2" customFormat="1">
      <c r="A322" s="41"/>
      <c r="B322" s="42"/>
      <c r="C322" s="43"/>
      <c r="D322" s="228" t="s">
        <v>164</v>
      </c>
      <c r="E322" s="43"/>
      <c r="F322" s="229" t="s">
        <v>1516</v>
      </c>
      <c r="G322" s="43"/>
      <c r="H322" s="43"/>
      <c r="I322" s="230"/>
      <c r="J322" s="43"/>
      <c r="K322" s="43"/>
      <c r="L322" s="47"/>
      <c r="M322" s="231"/>
      <c r="N322" s="232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164</v>
      </c>
      <c r="AU322" s="20" t="s">
        <v>81</v>
      </c>
    </row>
    <row r="323" s="2" customFormat="1" ht="24.15" customHeight="1">
      <c r="A323" s="41"/>
      <c r="B323" s="42"/>
      <c r="C323" s="215" t="s">
        <v>622</v>
      </c>
      <c r="D323" s="215" t="s">
        <v>157</v>
      </c>
      <c r="E323" s="216" t="s">
        <v>1518</v>
      </c>
      <c r="F323" s="217" t="s">
        <v>1519</v>
      </c>
      <c r="G323" s="218" t="s">
        <v>941</v>
      </c>
      <c r="H323" s="288"/>
      <c r="I323" s="220"/>
      <c r="J323" s="221">
        <f>ROUND(I323*H323,2)</f>
        <v>0</v>
      </c>
      <c r="K323" s="217" t="s">
        <v>161</v>
      </c>
      <c r="L323" s="47"/>
      <c r="M323" s="222" t="s">
        <v>19</v>
      </c>
      <c r="N323" s="223" t="s">
        <v>43</v>
      </c>
      <c r="O323" s="87"/>
      <c r="P323" s="224">
        <f>O323*H323</f>
        <v>0</v>
      </c>
      <c r="Q323" s="224">
        <v>0</v>
      </c>
      <c r="R323" s="224">
        <f>Q323*H323</f>
        <v>0</v>
      </c>
      <c r="S323" s="224">
        <v>0</v>
      </c>
      <c r="T323" s="225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26" t="s">
        <v>288</v>
      </c>
      <c r="AT323" s="226" t="s">
        <v>157</v>
      </c>
      <c r="AU323" s="226" t="s">
        <v>81</v>
      </c>
      <c r="AY323" s="20" t="s">
        <v>154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20" t="s">
        <v>79</v>
      </c>
      <c r="BK323" s="227">
        <f>ROUND(I323*H323,2)</f>
        <v>0</v>
      </c>
      <c r="BL323" s="20" t="s">
        <v>288</v>
      </c>
      <c r="BM323" s="226" t="s">
        <v>2702</v>
      </c>
    </row>
    <row r="324" s="2" customFormat="1">
      <c r="A324" s="41"/>
      <c r="B324" s="42"/>
      <c r="C324" s="43"/>
      <c r="D324" s="228" t="s">
        <v>164</v>
      </c>
      <c r="E324" s="43"/>
      <c r="F324" s="229" t="s">
        <v>1521</v>
      </c>
      <c r="G324" s="43"/>
      <c r="H324" s="43"/>
      <c r="I324" s="230"/>
      <c r="J324" s="43"/>
      <c r="K324" s="43"/>
      <c r="L324" s="47"/>
      <c r="M324" s="231"/>
      <c r="N324" s="232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164</v>
      </c>
      <c r="AU324" s="20" t="s">
        <v>81</v>
      </c>
    </row>
    <row r="325" s="12" customFormat="1" ht="22.8" customHeight="1">
      <c r="A325" s="12"/>
      <c r="B325" s="199"/>
      <c r="C325" s="200"/>
      <c r="D325" s="201" t="s">
        <v>71</v>
      </c>
      <c r="E325" s="213" t="s">
        <v>1522</v>
      </c>
      <c r="F325" s="213" t="s">
        <v>1523</v>
      </c>
      <c r="G325" s="200"/>
      <c r="H325" s="200"/>
      <c r="I325" s="203"/>
      <c r="J325" s="214">
        <f>BK325</f>
        <v>0</v>
      </c>
      <c r="K325" s="200"/>
      <c r="L325" s="205"/>
      <c r="M325" s="206"/>
      <c r="N325" s="207"/>
      <c r="O325" s="207"/>
      <c r="P325" s="208">
        <f>SUM(P326:P335)</f>
        <v>0</v>
      </c>
      <c r="Q325" s="207"/>
      <c r="R325" s="208">
        <f>SUM(R326:R335)</f>
        <v>0.077021599999999996</v>
      </c>
      <c r="S325" s="207"/>
      <c r="T325" s="209">
        <f>SUM(T326:T335)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0" t="s">
        <v>81</v>
      </c>
      <c r="AT325" s="211" t="s">
        <v>71</v>
      </c>
      <c r="AU325" s="211" t="s">
        <v>79</v>
      </c>
      <c r="AY325" s="210" t="s">
        <v>154</v>
      </c>
      <c r="BK325" s="212">
        <f>SUM(BK326:BK335)</f>
        <v>0</v>
      </c>
    </row>
    <row r="326" s="2" customFormat="1" ht="16.5" customHeight="1">
      <c r="A326" s="41"/>
      <c r="B326" s="42"/>
      <c r="C326" s="215" t="s">
        <v>629</v>
      </c>
      <c r="D326" s="215" t="s">
        <v>157</v>
      </c>
      <c r="E326" s="216" t="s">
        <v>1525</v>
      </c>
      <c r="F326" s="217" t="s">
        <v>1526</v>
      </c>
      <c r="G326" s="218" t="s">
        <v>160</v>
      </c>
      <c r="H326" s="219">
        <v>4.2999999999999998</v>
      </c>
      <c r="I326" s="220"/>
      <c r="J326" s="221">
        <f>ROUND(I326*H326,2)</f>
        <v>0</v>
      </c>
      <c r="K326" s="217" t="s">
        <v>161</v>
      </c>
      <c r="L326" s="47"/>
      <c r="M326" s="222" t="s">
        <v>19</v>
      </c>
      <c r="N326" s="223" t="s">
        <v>43</v>
      </c>
      <c r="O326" s="87"/>
      <c r="P326" s="224">
        <f>O326*H326</f>
        <v>0</v>
      </c>
      <c r="Q326" s="224">
        <v>0.00029999999999999997</v>
      </c>
      <c r="R326" s="224">
        <f>Q326*H326</f>
        <v>0.0012899999999999999</v>
      </c>
      <c r="S326" s="224">
        <v>0</v>
      </c>
      <c r="T326" s="225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26" t="s">
        <v>288</v>
      </c>
      <c r="AT326" s="226" t="s">
        <v>157</v>
      </c>
      <c r="AU326" s="226" t="s">
        <v>81</v>
      </c>
      <c r="AY326" s="20" t="s">
        <v>154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20" t="s">
        <v>79</v>
      </c>
      <c r="BK326" s="227">
        <f>ROUND(I326*H326,2)</f>
        <v>0</v>
      </c>
      <c r="BL326" s="20" t="s">
        <v>288</v>
      </c>
      <c r="BM326" s="226" t="s">
        <v>2703</v>
      </c>
    </row>
    <row r="327" s="2" customFormat="1">
      <c r="A327" s="41"/>
      <c r="B327" s="42"/>
      <c r="C327" s="43"/>
      <c r="D327" s="228" t="s">
        <v>164</v>
      </c>
      <c r="E327" s="43"/>
      <c r="F327" s="229" t="s">
        <v>1528</v>
      </c>
      <c r="G327" s="43"/>
      <c r="H327" s="43"/>
      <c r="I327" s="230"/>
      <c r="J327" s="43"/>
      <c r="K327" s="43"/>
      <c r="L327" s="47"/>
      <c r="M327" s="231"/>
      <c r="N327" s="232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164</v>
      </c>
      <c r="AU327" s="20" t="s">
        <v>81</v>
      </c>
    </row>
    <row r="328" s="13" customFormat="1">
      <c r="A328" s="13"/>
      <c r="B328" s="233"/>
      <c r="C328" s="234"/>
      <c r="D328" s="235" t="s">
        <v>166</v>
      </c>
      <c r="E328" s="236" t="s">
        <v>19</v>
      </c>
      <c r="F328" s="237" t="s">
        <v>1532</v>
      </c>
      <c r="G328" s="234"/>
      <c r="H328" s="236" t="s">
        <v>19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166</v>
      </c>
      <c r="AU328" s="243" t="s">
        <v>81</v>
      </c>
      <c r="AV328" s="13" t="s">
        <v>79</v>
      </c>
      <c r="AW328" s="13" t="s">
        <v>33</v>
      </c>
      <c r="AX328" s="13" t="s">
        <v>72</v>
      </c>
      <c r="AY328" s="243" t="s">
        <v>154</v>
      </c>
    </row>
    <row r="329" s="14" customFormat="1">
      <c r="A329" s="14"/>
      <c r="B329" s="244"/>
      <c r="C329" s="245"/>
      <c r="D329" s="235" t="s">
        <v>166</v>
      </c>
      <c r="E329" s="246" t="s">
        <v>19</v>
      </c>
      <c r="F329" s="247" t="s">
        <v>1533</v>
      </c>
      <c r="G329" s="245"/>
      <c r="H329" s="248">
        <v>4.2999999999999998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166</v>
      </c>
      <c r="AU329" s="254" t="s">
        <v>81</v>
      </c>
      <c r="AV329" s="14" t="s">
        <v>81</v>
      </c>
      <c r="AW329" s="14" t="s">
        <v>33</v>
      </c>
      <c r="AX329" s="14" t="s">
        <v>79</v>
      </c>
      <c r="AY329" s="254" t="s">
        <v>154</v>
      </c>
    </row>
    <row r="330" s="2" customFormat="1" ht="21.75" customHeight="1">
      <c r="A330" s="41"/>
      <c r="B330" s="42"/>
      <c r="C330" s="215" t="s">
        <v>637</v>
      </c>
      <c r="D330" s="215" t="s">
        <v>157</v>
      </c>
      <c r="E330" s="216" t="s">
        <v>1535</v>
      </c>
      <c r="F330" s="217" t="s">
        <v>1536</v>
      </c>
      <c r="G330" s="218" t="s">
        <v>160</v>
      </c>
      <c r="H330" s="219">
        <v>4.2999999999999998</v>
      </c>
      <c r="I330" s="220"/>
      <c r="J330" s="221">
        <f>ROUND(I330*H330,2)</f>
        <v>0</v>
      </c>
      <c r="K330" s="217" t="s">
        <v>161</v>
      </c>
      <c r="L330" s="47"/>
      <c r="M330" s="222" t="s">
        <v>19</v>
      </c>
      <c r="N330" s="223" t="s">
        <v>43</v>
      </c>
      <c r="O330" s="87"/>
      <c r="P330" s="224">
        <f>O330*H330</f>
        <v>0</v>
      </c>
      <c r="Q330" s="224">
        <v>0.0053800000000000002</v>
      </c>
      <c r="R330" s="224">
        <f>Q330*H330</f>
        <v>0.023133999999999998</v>
      </c>
      <c r="S330" s="224">
        <v>0</v>
      </c>
      <c r="T330" s="225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6" t="s">
        <v>288</v>
      </c>
      <c r="AT330" s="226" t="s">
        <v>157</v>
      </c>
      <c r="AU330" s="226" t="s">
        <v>81</v>
      </c>
      <c r="AY330" s="20" t="s">
        <v>154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20" t="s">
        <v>79</v>
      </c>
      <c r="BK330" s="227">
        <f>ROUND(I330*H330,2)</f>
        <v>0</v>
      </c>
      <c r="BL330" s="20" t="s">
        <v>288</v>
      </c>
      <c r="BM330" s="226" t="s">
        <v>2704</v>
      </c>
    </row>
    <row r="331" s="2" customFormat="1">
      <c r="A331" s="41"/>
      <c r="B331" s="42"/>
      <c r="C331" s="43"/>
      <c r="D331" s="228" t="s">
        <v>164</v>
      </c>
      <c r="E331" s="43"/>
      <c r="F331" s="229" t="s">
        <v>1538</v>
      </c>
      <c r="G331" s="43"/>
      <c r="H331" s="43"/>
      <c r="I331" s="230"/>
      <c r="J331" s="43"/>
      <c r="K331" s="43"/>
      <c r="L331" s="47"/>
      <c r="M331" s="231"/>
      <c r="N331" s="232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164</v>
      </c>
      <c r="AU331" s="20" t="s">
        <v>81</v>
      </c>
    </row>
    <row r="332" s="2" customFormat="1" ht="16.5" customHeight="1">
      <c r="A332" s="41"/>
      <c r="B332" s="42"/>
      <c r="C332" s="277" t="s">
        <v>646</v>
      </c>
      <c r="D332" s="277" t="s">
        <v>432</v>
      </c>
      <c r="E332" s="278" t="s">
        <v>1540</v>
      </c>
      <c r="F332" s="279" t="s">
        <v>1541</v>
      </c>
      <c r="G332" s="280" t="s">
        <v>160</v>
      </c>
      <c r="H332" s="281">
        <v>4.7300000000000004</v>
      </c>
      <c r="I332" s="282"/>
      <c r="J332" s="283">
        <f>ROUND(I332*H332,2)</f>
        <v>0</v>
      </c>
      <c r="K332" s="279" t="s">
        <v>161</v>
      </c>
      <c r="L332" s="284"/>
      <c r="M332" s="285" t="s">
        <v>19</v>
      </c>
      <c r="N332" s="286" t="s">
        <v>43</v>
      </c>
      <c r="O332" s="87"/>
      <c r="P332" s="224">
        <f>O332*H332</f>
        <v>0</v>
      </c>
      <c r="Q332" s="224">
        <v>0.01112</v>
      </c>
      <c r="R332" s="224">
        <f>Q332*H332</f>
        <v>0.052597600000000001</v>
      </c>
      <c r="S332" s="224">
        <v>0</v>
      </c>
      <c r="T332" s="225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26" t="s">
        <v>451</v>
      </c>
      <c r="AT332" s="226" t="s">
        <v>432</v>
      </c>
      <c r="AU332" s="226" t="s">
        <v>81</v>
      </c>
      <c r="AY332" s="20" t="s">
        <v>154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20" t="s">
        <v>79</v>
      </c>
      <c r="BK332" s="227">
        <f>ROUND(I332*H332,2)</f>
        <v>0</v>
      </c>
      <c r="BL332" s="20" t="s">
        <v>288</v>
      </c>
      <c r="BM332" s="226" t="s">
        <v>2705</v>
      </c>
    </row>
    <row r="333" s="14" customFormat="1">
      <c r="A333" s="14"/>
      <c r="B333" s="244"/>
      <c r="C333" s="245"/>
      <c r="D333" s="235" t="s">
        <v>166</v>
      </c>
      <c r="E333" s="245"/>
      <c r="F333" s="247" t="s">
        <v>2706</v>
      </c>
      <c r="G333" s="245"/>
      <c r="H333" s="248">
        <v>4.7300000000000004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166</v>
      </c>
      <c r="AU333" s="254" t="s">
        <v>81</v>
      </c>
      <c r="AV333" s="14" t="s">
        <v>81</v>
      </c>
      <c r="AW333" s="14" t="s">
        <v>4</v>
      </c>
      <c r="AX333" s="14" t="s">
        <v>79</v>
      </c>
      <c r="AY333" s="254" t="s">
        <v>154</v>
      </c>
    </row>
    <row r="334" s="2" customFormat="1" ht="24.15" customHeight="1">
      <c r="A334" s="41"/>
      <c r="B334" s="42"/>
      <c r="C334" s="215" t="s">
        <v>672</v>
      </c>
      <c r="D334" s="215" t="s">
        <v>157</v>
      </c>
      <c r="E334" s="216" t="s">
        <v>1565</v>
      </c>
      <c r="F334" s="217" t="s">
        <v>1566</v>
      </c>
      <c r="G334" s="218" t="s">
        <v>941</v>
      </c>
      <c r="H334" s="288"/>
      <c r="I334" s="220"/>
      <c r="J334" s="221">
        <f>ROUND(I334*H334,2)</f>
        <v>0</v>
      </c>
      <c r="K334" s="217" t="s">
        <v>161</v>
      </c>
      <c r="L334" s="47"/>
      <c r="M334" s="222" t="s">
        <v>19</v>
      </c>
      <c r="N334" s="223" t="s">
        <v>43</v>
      </c>
      <c r="O334" s="87"/>
      <c r="P334" s="224">
        <f>O334*H334</f>
        <v>0</v>
      </c>
      <c r="Q334" s="224">
        <v>0</v>
      </c>
      <c r="R334" s="224">
        <f>Q334*H334</f>
        <v>0</v>
      </c>
      <c r="S334" s="224">
        <v>0</v>
      </c>
      <c r="T334" s="225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26" t="s">
        <v>288</v>
      </c>
      <c r="AT334" s="226" t="s">
        <v>157</v>
      </c>
      <c r="AU334" s="226" t="s">
        <v>81</v>
      </c>
      <c r="AY334" s="20" t="s">
        <v>154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20" t="s">
        <v>79</v>
      </c>
      <c r="BK334" s="227">
        <f>ROUND(I334*H334,2)</f>
        <v>0</v>
      </c>
      <c r="BL334" s="20" t="s">
        <v>288</v>
      </c>
      <c r="BM334" s="226" t="s">
        <v>2707</v>
      </c>
    </row>
    <row r="335" s="2" customFormat="1">
      <c r="A335" s="41"/>
      <c r="B335" s="42"/>
      <c r="C335" s="43"/>
      <c r="D335" s="228" t="s">
        <v>164</v>
      </c>
      <c r="E335" s="43"/>
      <c r="F335" s="229" t="s">
        <v>1568</v>
      </c>
      <c r="G335" s="43"/>
      <c r="H335" s="43"/>
      <c r="I335" s="230"/>
      <c r="J335" s="43"/>
      <c r="K335" s="43"/>
      <c r="L335" s="47"/>
      <c r="M335" s="231"/>
      <c r="N335" s="232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164</v>
      </c>
      <c r="AU335" s="20" t="s">
        <v>81</v>
      </c>
    </row>
    <row r="336" s="12" customFormat="1" ht="22.8" customHeight="1">
      <c r="A336" s="12"/>
      <c r="B336" s="199"/>
      <c r="C336" s="200"/>
      <c r="D336" s="201" t="s">
        <v>71</v>
      </c>
      <c r="E336" s="213" t="s">
        <v>1569</v>
      </c>
      <c r="F336" s="213" t="s">
        <v>1570</v>
      </c>
      <c r="G336" s="200"/>
      <c r="H336" s="200"/>
      <c r="I336" s="203"/>
      <c r="J336" s="214">
        <f>BK336</f>
        <v>0</v>
      </c>
      <c r="K336" s="200"/>
      <c r="L336" s="205"/>
      <c r="M336" s="206"/>
      <c r="N336" s="207"/>
      <c r="O336" s="207"/>
      <c r="P336" s="208">
        <f>SUM(P337:P354)</f>
        <v>0</v>
      </c>
      <c r="Q336" s="207"/>
      <c r="R336" s="208">
        <f>SUM(R337:R354)</f>
        <v>0.0027168000000000001</v>
      </c>
      <c r="S336" s="207"/>
      <c r="T336" s="209">
        <f>SUM(T337:T354)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0" t="s">
        <v>81</v>
      </c>
      <c r="AT336" s="211" t="s">
        <v>71</v>
      </c>
      <c r="AU336" s="211" t="s">
        <v>79</v>
      </c>
      <c r="AY336" s="210" t="s">
        <v>154</v>
      </c>
      <c r="BK336" s="212">
        <f>SUM(BK337:BK354)</f>
        <v>0</v>
      </c>
    </row>
    <row r="337" s="2" customFormat="1" ht="24.15" customHeight="1">
      <c r="A337" s="41"/>
      <c r="B337" s="42"/>
      <c r="C337" s="215" t="s">
        <v>678</v>
      </c>
      <c r="D337" s="215" t="s">
        <v>157</v>
      </c>
      <c r="E337" s="216" t="s">
        <v>1572</v>
      </c>
      <c r="F337" s="217" t="s">
        <v>1573</v>
      </c>
      <c r="G337" s="218" t="s">
        <v>160</v>
      </c>
      <c r="H337" s="219">
        <v>0.71999999999999997</v>
      </c>
      <c r="I337" s="220"/>
      <c r="J337" s="221">
        <f>ROUND(I337*H337,2)</f>
        <v>0</v>
      </c>
      <c r="K337" s="217" t="s">
        <v>161</v>
      </c>
      <c r="L337" s="47"/>
      <c r="M337" s="222" t="s">
        <v>19</v>
      </c>
      <c r="N337" s="223" t="s">
        <v>43</v>
      </c>
      <c r="O337" s="87"/>
      <c r="P337" s="224">
        <f>O337*H337</f>
        <v>0</v>
      </c>
      <c r="Q337" s="224">
        <v>2.0000000000000002E-05</v>
      </c>
      <c r="R337" s="224">
        <f>Q337*H337</f>
        <v>1.4400000000000001E-05</v>
      </c>
      <c r="S337" s="224">
        <v>0</v>
      </c>
      <c r="T337" s="225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26" t="s">
        <v>288</v>
      </c>
      <c r="AT337" s="226" t="s">
        <v>157</v>
      </c>
      <c r="AU337" s="226" t="s">
        <v>81</v>
      </c>
      <c r="AY337" s="20" t="s">
        <v>154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20" t="s">
        <v>79</v>
      </c>
      <c r="BK337" s="227">
        <f>ROUND(I337*H337,2)</f>
        <v>0</v>
      </c>
      <c r="BL337" s="20" t="s">
        <v>288</v>
      </c>
      <c r="BM337" s="226" t="s">
        <v>2708</v>
      </c>
    </row>
    <row r="338" s="2" customFormat="1">
      <c r="A338" s="41"/>
      <c r="B338" s="42"/>
      <c r="C338" s="43"/>
      <c r="D338" s="228" t="s">
        <v>164</v>
      </c>
      <c r="E338" s="43"/>
      <c r="F338" s="229" t="s">
        <v>1575</v>
      </c>
      <c r="G338" s="43"/>
      <c r="H338" s="43"/>
      <c r="I338" s="230"/>
      <c r="J338" s="43"/>
      <c r="K338" s="43"/>
      <c r="L338" s="47"/>
      <c r="M338" s="231"/>
      <c r="N338" s="232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164</v>
      </c>
      <c r="AU338" s="20" t="s">
        <v>81</v>
      </c>
    </row>
    <row r="339" s="13" customFormat="1">
      <c r="A339" s="13"/>
      <c r="B339" s="233"/>
      <c r="C339" s="234"/>
      <c r="D339" s="235" t="s">
        <v>166</v>
      </c>
      <c r="E339" s="236" t="s">
        <v>19</v>
      </c>
      <c r="F339" s="237" t="s">
        <v>1576</v>
      </c>
      <c r="G339" s="234"/>
      <c r="H339" s="236" t="s">
        <v>19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166</v>
      </c>
      <c r="AU339" s="243" t="s">
        <v>81</v>
      </c>
      <c r="AV339" s="13" t="s">
        <v>79</v>
      </c>
      <c r="AW339" s="13" t="s">
        <v>33</v>
      </c>
      <c r="AX339" s="13" t="s">
        <v>72</v>
      </c>
      <c r="AY339" s="243" t="s">
        <v>154</v>
      </c>
    </row>
    <row r="340" s="14" customFormat="1">
      <c r="A340" s="14"/>
      <c r="B340" s="244"/>
      <c r="C340" s="245"/>
      <c r="D340" s="235" t="s">
        <v>166</v>
      </c>
      <c r="E340" s="246" t="s">
        <v>19</v>
      </c>
      <c r="F340" s="247" t="s">
        <v>2709</v>
      </c>
      <c r="G340" s="245"/>
      <c r="H340" s="248">
        <v>0.71999999999999997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4" t="s">
        <v>166</v>
      </c>
      <c r="AU340" s="254" t="s">
        <v>81</v>
      </c>
      <c r="AV340" s="14" t="s">
        <v>81</v>
      </c>
      <c r="AW340" s="14" t="s">
        <v>33</v>
      </c>
      <c r="AX340" s="14" t="s">
        <v>79</v>
      </c>
      <c r="AY340" s="254" t="s">
        <v>154</v>
      </c>
    </row>
    <row r="341" s="2" customFormat="1" ht="16.5" customHeight="1">
      <c r="A341" s="41"/>
      <c r="B341" s="42"/>
      <c r="C341" s="215" t="s">
        <v>684</v>
      </c>
      <c r="D341" s="215" t="s">
        <v>157</v>
      </c>
      <c r="E341" s="216" t="s">
        <v>1584</v>
      </c>
      <c r="F341" s="217" t="s">
        <v>1585</v>
      </c>
      <c r="G341" s="218" t="s">
        <v>160</v>
      </c>
      <c r="H341" s="219">
        <v>0.71999999999999997</v>
      </c>
      <c r="I341" s="220"/>
      <c r="J341" s="221">
        <f>ROUND(I341*H341,2)</f>
        <v>0</v>
      </c>
      <c r="K341" s="217" t="s">
        <v>161</v>
      </c>
      <c r="L341" s="47"/>
      <c r="M341" s="222" t="s">
        <v>19</v>
      </c>
      <c r="N341" s="223" t="s">
        <v>43</v>
      </c>
      <c r="O341" s="87"/>
      <c r="P341" s="224">
        <f>O341*H341</f>
        <v>0</v>
      </c>
      <c r="Q341" s="224">
        <v>0.00012999999999999999</v>
      </c>
      <c r="R341" s="224">
        <f>Q341*H341</f>
        <v>9.3599999999999985E-05</v>
      </c>
      <c r="S341" s="224">
        <v>0</v>
      </c>
      <c r="T341" s="225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26" t="s">
        <v>288</v>
      </c>
      <c r="AT341" s="226" t="s">
        <v>157</v>
      </c>
      <c r="AU341" s="226" t="s">
        <v>81</v>
      </c>
      <c r="AY341" s="20" t="s">
        <v>154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20" t="s">
        <v>79</v>
      </c>
      <c r="BK341" s="227">
        <f>ROUND(I341*H341,2)</f>
        <v>0</v>
      </c>
      <c r="BL341" s="20" t="s">
        <v>288</v>
      </c>
      <c r="BM341" s="226" t="s">
        <v>2710</v>
      </c>
    </row>
    <row r="342" s="2" customFormat="1">
      <c r="A342" s="41"/>
      <c r="B342" s="42"/>
      <c r="C342" s="43"/>
      <c r="D342" s="228" t="s">
        <v>164</v>
      </c>
      <c r="E342" s="43"/>
      <c r="F342" s="229" t="s">
        <v>1587</v>
      </c>
      <c r="G342" s="43"/>
      <c r="H342" s="43"/>
      <c r="I342" s="230"/>
      <c r="J342" s="43"/>
      <c r="K342" s="43"/>
      <c r="L342" s="47"/>
      <c r="M342" s="231"/>
      <c r="N342" s="232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164</v>
      </c>
      <c r="AU342" s="20" t="s">
        <v>81</v>
      </c>
    </row>
    <row r="343" s="2" customFormat="1" ht="16.5" customHeight="1">
      <c r="A343" s="41"/>
      <c r="B343" s="42"/>
      <c r="C343" s="215" t="s">
        <v>690</v>
      </c>
      <c r="D343" s="215" t="s">
        <v>157</v>
      </c>
      <c r="E343" s="216" t="s">
        <v>1589</v>
      </c>
      <c r="F343" s="217" t="s">
        <v>1590</v>
      </c>
      <c r="G343" s="218" t="s">
        <v>160</v>
      </c>
      <c r="H343" s="219">
        <v>0.71999999999999997</v>
      </c>
      <c r="I343" s="220"/>
      <c r="J343" s="221">
        <f>ROUND(I343*H343,2)</f>
        <v>0</v>
      </c>
      <c r="K343" s="217" t="s">
        <v>161</v>
      </c>
      <c r="L343" s="47"/>
      <c r="M343" s="222" t="s">
        <v>19</v>
      </c>
      <c r="N343" s="223" t="s">
        <v>43</v>
      </c>
      <c r="O343" s="87"/>
      <c r="P343" s="224">
        <f>O343*H343</f>
        <v>0</v>
      </c>
      <c r="Q343" s="224">
        <v>0.00029</v>
      </c>
      <c r="R343" s="224">
        <f>Q343*H343</f>
        <v>0.00020880000000000001</v>
      </c>
      <c r="S343" s="224">
        <v>0</v>
      </c>
      <c r="T343" s="225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26" t="s">
        <v>288</v>
      </c>
      <c r="AT343" s="226" t="s">
        <v>157</v>
      </c>
      <c r="AU343" s="226" t="s">
        <v>81</v>
      </c>
      <c r="AY343" s="20" t="s">
        <v>154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20" t="s">
        <v>79</v>
      </c>
      <c r="BK343" s="227">
        <f>ROUND(I343*H343,2)</f>
        <v>0</v>
      </c>
      <c r="BL343" s="20" t="s">
        <v>288</v>
      </c>
      <c r="BM343" s="226" t="s">
        <v>2711</v>
      </c>
    </row>
    <row r="344" s="2" customFormat="1">
      <c r="A344" s="41"/>
      <c r="B344" s="42"/>
      <c r="C344" s="43"/>
      <c r="D344" s="228" t="s">
        <v>164</v>
      </c>
      <c r="E344" s="43"/>
      <c r="F344" s="229" t="s">
        <v>1592</v>
      </c>
      <c r="G344" s="43"/>
      <c r="H344" s="43"/>
      <c r="I344" s="230"/>
      <c r="J344" s="43"/>
      <c r="K344" s="43"/>
      <c r="L344" s="47"/>
      <c r="M344" s="231"/>
      <c r="N344" s="232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164</v>
      </c>
      <c r="AU344" s="20" t="s">
        <v>81</v>
      </c>
    </row>
    <row r="345" s="2" customFormat="1" ht="21.75" customHeight="1">
      <c r="A345" s="41"/>
      <c r="B345" s="42"/>
      <c r="C345" s="215" t="s">
        <v>697</v>
      </c>
      <c r="D345" s="215" t="s">
        <v>157</v>
      </c>
      <c r="E345" s="216" t="s">
        <v>1594</v>
      </c>
      <c r="F345" s="217" t="s">
        <v>1595</v>
      </c>
      <c r="G345" s="218" t="s">
        <v>160</v>
      </c>
      <c r="H345" s="219">
        <v>5</v>
      </c>
      <c r="I345" s="220"/>
      <c r="J345" s="221">
        <f>ROUND(I345*H345,2)</f>
        <v>0</v>
      </c>
      <c r="K345" s="217" t="s">
        <v>161</v>
      </c>
      <c r="L345" s="47"/>
      <c r="M345" s="222" t="s">
        <v>19</v>
      </c>
      <c r="N345" s="223" t="s">
        <v>43</v>
      </c>
      <c r="O345" s="87"/>
      <c r="P345" s="224">
        <f>O345*H345</f>
        <v>0</v>
      </c>
      <c r="Q345" s="224">
        <v>6.9999999999999994E-05</v>
      </c>
      <c r="R345" s="224">
        <f>Q345*H345</f>
        <v>0.00034999999999999994</v>
      </c>
      <c r="S345" s="224">
        <v>0</v>
      </c>
      <c r="T345" s="225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6" t="s">
        <v>288</v>
      </c>
      <c r="AT345" s="226" t="s">
        <v>157</v>
      </c>
      <c r="AU345" s="226" t="s">
        <v>81</v>
      </c>
      <c r="AY345" s="20" t="s">
        <v>154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20" t="s">
        <v>79</v>
      </c>
      <c r="BK345" s="227">
        <f>ROUND(I345*H345,2)</f>
        <v>0</v>
      </c>
      <c r="BL345" s="20" t="s">
        <v>288</v>
      </c>
      <c r="BM345" s="226" t="s">
        <v>2712</v>
      </c>
    </row>
    <row r="346" s="2" customFormat="1">
      <c r="A346" s="41"/>
      <c r="B346" s="42"/>
      <c r="C346" s="43"/>
      <c r="D346" s="228" t="s">
        <v>164</v>
      </c>
      <c r="E346" s="43"/>
      <c r="F346" s="229" t="s">
        <v>1597</v>
      </c>
      <c r="G346" s="43"/>
      <c r="H346" s="43"/>
      <c r="I346" s="230"/>
      <c r="J346" s="43"/>
      <c r="K346" s="43"/>
      <c r="L346" s="47"/>
      <c r="M346" s="231"/>
      <c r="N346" s="232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164</v>
      </c>
      <c r="AU346" s="20" t="s">
        <v>81</v>
      </c>
    </row>
    <row r="347" s="13" customFormat="1">
      <c r="A347" s="13"/>
      <c r="B347" s="233"/>
      <c r="C347" s="234"/>
      <c r="D347" s="235" t="s">
        <v>166</v>
      </c>
      <c r="E347" s="236" t="s">
        <v>19</v>
      </c>
      <c r="F347" s="237" t="s">
        <v>1598</v>
      </c>
      <c r="G347" s="234"/>
      <c r="H347" s="236" t="s">
        <v>19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166</v>
      </c>
      <c r="AU347" s="243" t="s">
        <v>81</v>
      </c>
      <c r="AV347" s="13" t="s">
        <v>79</v>
      </c>
      <c r="AW347" s="13" t="s">
        <v>33</v>
      </c>
      <c r="AX347" s="13" t="s">
        <v>72</v>
      </c>
      <c r="AY347" s="243" t="s">
        <v>154</v>
      </c>
    </row>
    <row r="348" s="14" customFormat="1">
      <c r="A348" s="14"/>
      <c r="B348" s="244"/>
      <c r="C348" s="245"/>
      <c r="D348" s="235" t="s">
        <v>166</v>
      </c>
      <c r="E348" s="246" t="s">
        <v>19</v>
      </c>
      <c r="F348" s="247" t="s">
        <v>2713</v>
      </c>
      <c r="G348" s="245"/>
      <c r="H348" s="248">
        <v>5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166</v>
      </c>
      <c r="AU348" s="254" t="s">
        <v>81</v>
      </c>
      <c r="AV348" s="14" t="s">
        <v>81</v>
      </c>
      <c r="AW348" s="14" t="s">
        <v>33</v>
      </c>
      <c r="AX348" s="14" t="s">
        <v>79</v>
      </c>
      <c r="AY348" s="254" t="s">
        <v>154</v>
      </c>
    </row>
    <row r="349" s="2" customFormat="1" ht="16.5" customHeight="1">
      <c r="A349" s="41"/>
      <c r="B349" s="42"/>
      <c r="C349" s="215" t="s">
        <v>705</v>
      </c>
      <c r="D349" s="215" t="s">
        <v>157</v>
      </c>
      <c r="E349" s="216" t="s">
        <v>2714</v>
      </c>
      <c r="F349" s="217" t="s">
        <v>2715</v>
      </c>
      <c r="G349" s="218" t="s">
        <v>160</v>
      </c>
      <c r="H349" s="219">
        <v>5</v>
      </c>
      <c r="I349" s="220"/>
      <c r="J349" s="221">
        <f>ROUND(I349*H349,2)</f>
        <v>0</v>
      </c>
      <c r="K349" s="217" t="s">
        <v>161</v>
      </c>
      <c r="L349" s="47"/>
      <c r="M349" s="222" t="s">
        <v>19</v>
      </c>
      <c r="N349" s="223" t="s">
        <v>43</v>
      </c>
      <c r="O349" s="87"/>
      <c r="P349" s="224">
        <f>O349*H349</f>
        <v>0</v>
      </c>
      <c r="Q349" s="224">
        <v>0.00017000000000000001</v>
      </c>
      <c r="R349" s="224">
        <f>Q349*H349</f>
        <v>0.00085000000000000006</v>
      </c>
      <c r="S349" s="224">
        <v>0</v>
      </c>
      <c r="T349" s="225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6" t="s">
        <v>288</v>
      </c>
      <c r="AT349" s="226" t="s">
        <v>157</v>
      </c>
      <c r="AU349" s="226" t="s">
        <v>81</v>
      </c>
      <c r="AY349" s="20" t="s">
        <v>154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20" t="s">
        <v>79</v>
      </c>
      <c r="BK349" s="227">
        <f>ROUND(I349*H349,2)</f>
        <v>0</v>
      </c>
      <c r="BL349" s="20" t="s">
        <v>288</v>
      </c>
      <c r="BM349" s="226" t="s">
        <v>2716</v>
      </c>
    </row>
    <row r="350" s="2" customFormat="1">
      <c r="A350" s="41"/>
      <c r="B350" s="42"/>
      <c r="C350" s="43"/>
      <c r="D350" s="228" t="s">
        <v>164</v>
      </c>
      <c r="E350" s="43"/>
      <c r="F350" s="229" t="s">
        <v>2717</v>
      </c>
      <c r="G350" s="43"/>
      <c r="H350" s="43"/>
      <c r="I350" s="230"/>
      <c r="J350" s="43"/>
      <c r="K350" s="43"/>
      <c r="L350" s="47"/>
      <c r="M350" s="231"/>
      <c r="N350" s="232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164</v>
      </c>
      <c r="AU350" s="20" t="s">
        <v>81</v>
      </c>
    </row>
    <row r="351" s="2" customFormat="1" ht="16.5" customHeight="1">
      <c r="A351" s="41"/>
      <c r="B351" s="42"/>
      <c r="C351" s="215" t="s">
        <v>715</v>
      </c>
      <c r="D351" s="215" t="s">
        <v>157</v>
      </c>
      <c r="E351" s="216" t="s">
        <v>1613</v>
      </c>
      <c r="F351" s="217" t="s">
        <v>1614</v>
      </c>
      <c r="G351" s="218" t="s">
        <v>160</v>
      </c>
      <c r="H351" s="219">
        <v>5</v>
      </c>
      <c r="I351" s="220"/>
      <c r="J351" s="221">
        <f>ROUND(I351*H351,2)</f>
        <v>0</v>
      </c>
      <c r="K351" s="217" t="s">
        <v>161</v>
      </c>
      <c r="L351" s="47"/>
      <c r="M351" s="222" t="s">
        <v>19</v>
      </c>
      <c r="N351" s="223" t="s">
        <v>43</v>
      </c>
      <c r="O351" s="87"/>
      <c r="P351" s="224">
        <f>O351*H351</f>
        <v>0</v>
      </c>
      <c r="Q351" s="224">
        <v>0.00012</v>
      </c>
      <c r="R351" s="224">
        <f>Q351*H351</f>
        <v>0.00060000000000000006</v>
      </c>
      <c r="S351" s="224">
        <v>0</v>
      </c>
      <c r="T351" s="225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6" t="s">
        <v>288</v>
      </c>
      <c r="AT351" s="226" t="s">
        <v>157</v>
      </c>
      <c r="AU351" s="226" t="s">
        <v>81</v>
      </c>
      <c r="AY351" s="20" t="s">
        <v>154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20" t="s">
        <v>79</v>
      </c>
      <c r="BK351" s="227">
        <f>ROUND(I351*H351,2)</f>
        <v>0</v>
      </c>
      <c r="BL351" s="20" t="s">
        <v>288</v>
      </c>
      <c r="BM351" s="226" t="s">
        <v>2718</v>
      </c>
    </row>
    <row r="352" s="2" customFormat="1">
      <c r="A352" s="41"/>
      <c r="B352" s="42"/>
      <c r="C352" s="43"/>
      <c r="D352" s="228" t="s">
        <v>164</v>
      </c>
      <c r="E352" s="43"/>
      <c r="F352" s="229" t="s">
        <v>1616</v>
      </c>
      <c r="G352" s="43"/>
      <c r="H352" s="43"/>
      <c r="I352" s="230"/>
      <c r="J352" s="43"/>
      <c r="K352" s="43"/>
      <c r="L352" s="47"/>
      <c r="M352" s="231"/>
      <c r="N352" s="232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164</v>
      </c>
      <c r="AU352" s="20" t="s">
        <v>81</v>
      </c>
    </row>
    <row r="353" s="2" customFormat="1" ht="16.5" customHeight="1">
      <c r="A353" s="41"/>
      <c r="B353" s="42"/>
      <c r="C353" s="215" t="s">
        <v>721</v>
      </c>
      <c r="D353" s="215" t="s">
        <v>157</v>
      </c>
      <c r="E353" s="216" t="s">
        <v>1618</v>
      </c>
      <c r="F353" s="217" t="s">
        <v>1619</v>
      </c>
      <c r="G353" s="218" t="s">
        <v>160</v>
      </c>
      <c r="H353" s="219">
        <v>5</v>
      </c>
      <c r="I353" s="220"/>
      <c r="J353" s="221">
        <f>ROUND(I353*H353,2)</f>
        <v>0</v>
      </c>
      <c r="K353" s="217" t="s">
        <v>161</v>
      </c>
      <c r="L353" s="47"/>
      <c r="M353" s="222" t="s">
        <v>19</v>
      </c>
      <c r="N353" s="223" t="s">
        <v>43</v>
      </c>
      <c r="O353" s="87"/>
      <c r="P353" s="224">
        <f>O353*H353</f>
        <v>0</v>
      </c>
      <c r="Q353" s="224">
        <v>0.00012</v>
      </c>
      <c r="R353" s="224">
        <f>Q353*H353</f>
        <v>0.00060000000000000006</v>
      </c>
      <c r="S353" s="224">
        <v>0</v>
      </c>
      <c r="T353" s="225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6" t="s">
        <v>288</v>
      </c>
      <c r="AT353" s="226" t="s">
        <v>157</v>
      </c>
      <c r="AU353" s="226" t="s">
        <v>81</v>
      </c>
      <c r="AY353" s="20" t="s">
        <v>154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20" t="s">
        <v>79</v>
      </c>
      <c r="BK353" s="227">
        <f>ROUND(I353*H353,2)</f>
        <v>0</v>
      </c>
      <c r="BL353" s="20" t="s">
        <v>288</v>
      </c>
      <c r="BM353" s="226" t="s">
        <v>2719</v>
      </c>
    </row>
    <row r="354" s="2" customFormat="1">
      <c r="A354" s="41"/>
      <c r="B354" s="42"/>
      <c r="C354" s="43"/>
      <c r="D354" s="228" t="s">
        <v>164</v>
      </c>
      <c r="E354" s="43"/>
      <c r="F354" s="229" t="s">
        <v>1621</v>
      </c>
      <c r="G354" s="43"/>
      <c r="H354" s="43"/>
      <c r="I354" s="230"/>
      <c r="J354" s="43"/>
      <c r="K354" s="43"/>
      <c r="L354" s="47"/>
      <c r="M354" s="231"/>
      <c r="N354" s="232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164</v>
      </c>
      <c r="AU354" s="20" t="s">
        <v>81</v>
      </c>
    </row>
    <row r="355" s="12" customFormat="1" ht="22.8" customHeight="1">
      <c r="A355" s="12"/>
      <c r="B355" s="199"/>
      <c r="C355" s="200"/>
      <c r="D355" s="201" t="s">
        <v>71</v>
      </c>
      <c r="E355" s="213" t="s">
        <v>1626</v>
      </c>
      <c r="F355" s="213" t="s">
        <v>1627</v>
      </c>
      <c r="G355" s="200"/>
      <c r="H355" s="200"/>
      <c r="I355" s="203"/>
      <c r="J355" s="214">
        <f>BK355</f>
        <v>0</v>
      </c>
      <c r="K355" s="200"/>
      <c r="L355" s="205"/>
      <c r="M355" s="206"/>
      <c r="N355" s="207"/>
      <c r="O355" s="207"/>
      <c r="P355" s="208">
        <f>SUM(P356:P387)</f>
        <v>0</v>
      </c>
      <c r="Q355" s="207"/>
      <c r="R355" s="208">
        <f>SUM(R356:R387)</f>
        <v>0.39086947999999999</v>
      </c>
      <c r="S355" s="207"/>
      <c r="T355" s="209">
        <f>SUM(T356:T387)</f>
        <v>0.084101759999999998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0" t="s">
        <v>81</v>
      </c>
      <c r="AT355" s="211" t="s">
        <v>71</v>
      </c>
      <c r="AU355" s="211" t="s">
        <v>79</v>
      </c>
      <c r="AY355" s="210" t="s">
        <v>154</v>
      </c>
      <c r="BK355" s="212">
        <f>SUM(BK356:BK387)</f>
        <v>0</v>
      </c>
    </row>
    <row r="356" s="2" customFormat="1" ht="16.5" customHeight="1">
      <c r="A356" s="41"/>
      <c r="B356" s="42"/>
      <c r="C356" s="215" t="s">
        <v>728</v>
      </c>
      <c r="D356" s="215" t="s">
        <v>157</v>
      </c>
      <c r="E356" s="216" t="s">
        <v>1629</v>
      </c>
      <c r="F356" s="217" t="s">
        <v>1630</v>
      </c>
      <c r="G356" s="218" t="s">
        <v>160</v>
      </c>
      <c r="H356" s="219">
        <v>271.29599999999999</v>
      </c>
      <c r="I356" s="220"/>
      <c r="J356" s="221">
        <f>ROUND(I356*H356,2)</f>
        <v>0</v>
      </c>
      <c r="K356" s="217" t="s">
        <v>161</v>
      </c>
      <c r="L356" s="47"/>
      <c r="M356" s="222" t="s">
        <v>19</v>
      </c>
      <c r="N356" s="223" t="s">
        <v>43</v>
      </c>
      <c r="O356" s="87"/>
      <c r="P356" s="224">
        <f>O356*H356</f>
        <v>0</v>
      </c>
      <c r="Q356" s="224">
        <v>0.001</v>
      </c>
      <c r="R356" s="224">
        <f>Q356*H356</f>
        <v>0.27129599999999998</v>
      </c>
      <c r="S356" s="224">
        <v>0.00031</v>
      </c>
      <c r="T356" s="225">
        <f>S356*H356</f>
        <v>0.084101759999999998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6" t="s">
        <v>288</v>
      </c>
      <c r="AT356" s="226" t="s">
        <v>157</v>
      </c>
      <c r="AU356" s="226" t="s">
        <v>81</v>
      </c>
      <c r="AY356" s="20" t="s">
        <v>154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20" t="s">
        <v>79</v>
      </c>
      <c r="BK356" s="227">
        <f>ROUND(I356*H356,2)</f>
        <v>0</v>
      </c>
      <c r="BL356" s="20" t="s">
        <v>288</v>
      </c>
      <c r="BM356" s="226" t="s">
        <v>2720</v>
      </c>
    </row>
    <row r="357" s="2" customFormat="1">
      <c r="A357" s="41"/>
      <c r="B357" s="42"/>
      <c r="C357" s="43"/>
      <c r="D357" s="228" t="s">
        <v>164</v>
      </c>
      <c r="E357" s="43"/>
      <c r="F357" s="229" t="s">
        <v>1632</v>
      </c>
      <c r="G357" s="43"/>
      <c r="H357" s="43"/>
      <c r="I357" s="230"/>
      <c r="J357" s="43"/>
      <c r="K357" s="43"/>
      <c r="L357" s="47"/>
      <c r="M357" s="231"/>
      <c r="N357" s="232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164</v>
      </c>
      <c r="AU357" s="20" t="s">
        <v>81</v>
      </c>
    </row>
    <row r="358" s="13" customFormat="1">
      <c r="A358" s="13"/>
      <c r="B358" s="233"/>
      <c r="C358" s="234"/>
      <c r="D358" s="235" t="s">
        <v>166</v>
      </c>
      <c r="E358" s="236" t="s">
        <v>19</v>
      </c>
      <c r="F358" s="237" t="s">
        <v>1633</v>
      </c>
      <c r="G358" s="234"/>
      <c r="H358" s="236" t="s">
        <v>19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166</v>
      </c>
      <c r="AU358" s="243" t="s">
        <v>81</v>
      </c>
      <c r="AV358" s="13" t="s">
        <v>79</v>
      </c>
      <c r="AW358" s="13" t="s">
        <v>33</v>
      </c>
      <c r="AX358" s="13" t="s">
        <v>72</v>
      </c>
      <c r="AY358" s="243" t="s">
        <v>154</v>
      </c>
    </row>
    <row r="359" s="13" customFormat="1">
      <c r="A359" s="13"/>
      <c r="B359" s="233"/>
      <c r="C359" s="234"/>
      <c r="D359" s="235" t="s">
        <v>166</v>
      </c>
      <c r="E359" s="236" t="s">
        <v>19</v>
      </c>
      <c r="F359" s="237" t="s">
        <v>2590</v>
      </c>
      <c r="G359" s="234"/>
      <c r="H359" s="236" t="s">
        <v>19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166</v>
      </c>
      <c r="AU359" s="243" t="s">
        <v>81</v>
      </c>
      <c r="AV359" s="13" t="s">
        <v>79</v>
      </c>
      <c r="AW359" s="13" t="s">
        <v>33</v>
      </c>
      <c r="AX359" s="13" t="s">
        <v>72</v>
      </c>
      <c r="AY359" s="243" t="s">
        <v>154</v>
      </c>
    </row>
    <row r="360" s="14" customFormat="1">
      <c r="A360" s="14"/>
      <c r="B360" s="244"/>
      <c r="C360" s="245"/>
      <c r="D360" s="235" t="s">
        <v>166</v>
      </c>
      <c r="E360" s="246" t="s">
        <v>19</v>
      </c>
      <c r="F360" s="247" t="s">
        <v>2721</v>
      </c>
      <c r="G360" s="245"/>
      <c r="H360" s="248">
        <v>63.095999999999997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166</v>
      </c>
      <c r="AU360" s="254" t="s">
        <v>81</v>
      </c>
      <c r="AV360" s="14" t="s">
        <v>81</v>
      </c>
      <c r="AW360" s="14" t="s">
        <v>33</v>
      </c>
      <c r="AX360" s="14" t="s">
        <v>72</v>
      </c>
      <c r="AY360" s="254" t="s">
        <v>154</v>
      </c>
    </row>
    <row r="361" s="13" customFormat="1">
      <c r="A361" s="13"/>
      <c r="B361" s="233"/>
      <c r="C361" s="234"/>
      <c r="D361" s="235" t="s">
        <v>166</v>
      </c>
      <c r="E361" s="236" t="s">
        <v>19</v>
      </c>
      <c r="F361" s="237" t="s">
        <v>1652</v>
      </c>
      <c r="G361" s="234"/>
      <c r="H361" s="236" t="s">
        <v>19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166</v>
      </c>
      <c r="AU361" s="243" t="s">
        <v>81</v>
      </c>
      <c r="AV361" s="13" t="s">
        <v>79</v>
      </c>
      <c r="AW361" s="13" t="s">
        <v>33</v>
      </c>
      <c r="AX361" s="13" t="s">
        <v>72</v>
      </c>
      <c r="AY361" s="243" t="s">
        <v>154</v>
      </c>
    </row>
    <row r="362" s="14" customFormat="1">
      <c r="A362" s="14"/>
      <c r="B362" s="244"/>
      <c r="C362" s="245"/>
      <c r="D362" s="235" t="s">
        <v>166</v>
      </c>
      <c r="E362" s="246" t="s">
        <v>19</v>
      </c>
      <c r="F362" s="247" t="s">
        <v>2722</v>
      </c>
      <c r="G362" s="245"/>
      <c r="H362" s="248">
        <v>208.19999999999999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166</v>
      </c>
      <c r="AU362" s="254" t="s">
        <v>81</v>
      </c>
      <c r="AV362" s="14" t="s">
        <v>81</v>
      </c>
      <c r="AW362" s="14" t="s">
        <v>33</v>
      </c>
      <c r="AX362" s="14" t="s">
        <v>72</v>
      </c>
      <c r="AY362" s="254" t="s">
        <v>154</v>
      </c>
    </row>
    <row r="363" s="15" customFormat="1">
      <c r="A363" s="15"/>
      <c r="B363" s="255"/>
      <c r="C363" s="256"/>
      <c r="D363" s="235" t="s">
        <v>166</v>
      </c>
      <c r="E363" s="257" t="s">
        <v>19</v>
      </c>
      <c r="F363" s="258" t="s">
        <v>181</v>
      </c>
      <c r="G363" s="256"/>
      <c r="H363" s="259">
        <v>271.29599999999999</v>
      </c>
      <c r="I363" s="260"/>
      <c r="J363" s="256"/>
      <c r="K363" s="256"/>
      <c r="L363" s="261"/>
      <c r="M363" s="262"/>
      <c r="N363" s="263"/>
      <c r="O363" s="263"/>
      <c r="P363" s="263"/>
      <c r="Q363" s="263"/>
      <c r="R363" s="263"/>
      <c r="S363" s="263"/>
      <c r="T363" s="264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5" t="s">
        <v>166</v>
      </c>
      <c r="AU363" s="265" t="s">
        <v>81</v>
      </c>
      <c r="AV363" s="15" t="s">
        <v>162</v>
      </c>
      <c r="AW363" s="15" t="s">
        <v>33</v>
      </c>
      <c r="AX363" s="15" t="s">
        <v>79</v>
      </c>
      <c r="AY363" s="265" t="s">
        <v>154</v>
      </c>
    </row>
    <row r="364" s="2" customFormat="1" ht="16.5" customHeight="1">
      <c r="A364" s="41"/>
      <c r="B364" s="42"/>
      <c r="C364" s="215" t="s">
        <v>734</v>
      </c>
      <c r="D364" s="215" t="s">
        <v>157</v>
      </c>
      <c r="E364" s="216" t="s">
        <v>1640</v>
      </c>
      <c r="F364" s="217" t="s">
        <v>1641</v>
      </c>
      <c r="G364" s="218" t="s">
        <v>160</v>
      </c>
      <c r="H364" s="219">
        <v>271.29599999999999</v>
      </c>
      <c r="I364" s="220"/>
      <c r="J364" s="221">
        <f>ROUND(I364*H364,2)</f>
        <v>0</v>
      </c>
      <c r="K364" s="217" t="s">
        <v>161</v>
      </c>
      <c r="L364" s="47"/>
      <c r="M364" s="222" t="s">
        <v>19</v>
      </c>
      <c r="N364" s="223" t="s">
        <v>43</v>
      </c>
      <c r="O364" s="87"/>
      <c r="P364" s="224">
        <f>O364*H364</f>
        <v>0</v>
      </c>
      <c r="Q364" s="224">
        <v>0</v>
      </c>
      <c r="R364" s="224">
        <f>Q364*H364</f>
        <v>0</v>
      </c>
      <c r="S364" s="224">
        <v>0</v>
      </c>
      <c r="T364" s="225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26" t="s">
        <v>288</v>
      </c>
      <c r="AT364" s="226" t="s">
        <v>157</v>
      </c>
      <c r="AU364" s="226" t="s">
        <v>81</v>
      </c>
      <c r="AY364" s="20" t="s">
        <v>154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20" t="s">
        <v>79</v>
      </c>
      <c r="BK364" s="227">
        <f>ROUND(I364*H364,2)</f>
        <v>0</v>
      </c>
      <c r="BL364" s="20" t="s">
        <v>288</v>
      </c>
      <c r="BM364" s="226" t="s">
        <v>2723</v>
      </c>
    </row>
    <row r="365" s="2" customFormat="1">
      <c r="A365" s="41"/>
      <c r="B365" s="42"/>
      <c r="C365" s="43"/>
      <c r="D365" s="228" t="s">
        <v>164</v>
      </c>
      <c r="E365" s="43"/>
      <c r="F365" s="229" t="s">
        <v>1643</v>
      </c>
      <c r="G365" s="43"/>
      <c r="H365" s="43"/>
      <c r="I365" s="230"/>
      <c r="J365" s="43"/>
      <c r="K365" s="43"/>
      <c r="L365" s="47"/>
      <c r="M365" s="231"/>
      <c r="N365" s="232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164</v>
      </c>
      <c r="AU365" s="20" t="s">
        <v>81</v>
      </c>
    </row>
    <row r="366" s="13" customFormat="1">
      <c r="A366" s="13"/>
      <c r="B366" s="233"/>
      <c r="C366" s="234"/>
      <c r="D366" s="235" t="s">
        <v>166</v>
      </c>
      <c r="E366" s="236" t="s">
        <v>19</v>
      </c>
      <c r="F366" s="237" t="s">
        <v>2590</v>
      </c>
      <c r="G366" s="234"/>
      <c r="H366" s="236" t="s">
        <v>19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166</v>
      </c>
      <c r="AU366" s="243" t="s">
        <v>81</v>
      </c>
      <c r="AV366" s="13" t="s">
        <v>79</v>
      </c>
      <c r="AW366" s="13" t="s">
        <v>33</v>
      </c>
      <c r="AX366" s="13" t="s">
        <v>72</v>
      </c>
      <c r="AY366" s="243" t="s">
        <v>154</v>
      </c>
    </row>
    <row r="367" s="14" customFormat="1">
      <c r="A367" s="14"/>
      <c r="B367" s="244"/>
      <c r="C367" s="245"/>
      <c r="D367" s="235" t="s">
        <v>166</v>
      </c>
      <c r="E367" s="246" t="s">
        <v>19</v>
      </c>
      <c r="F367" s="247" t="s">
        <v>2721</v>
      </c>
      <c r="G367" s="245"/>
      <c r="H367" s="248">
        <v>63.095999999999997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166</v>
      </c>
      <c r="AU367" s="254" t="s">
        <v>81</v>
      </c>
      <c r="AV367" s="14" t="s">
        <v>81</v>
      </c>
      <c r="AW367" s="14" t="s">
        <v>33</v>
      </c>
      <c r="AX367" s="14" t="s">
        <v>72</v>
      </c>
      <c r="AY367" s="254" t="s">
        <v>154</v>
      </c>
    </row>
    <row r="368" s="13" customFormat="1">
      <c r="A368" s="13"/>
      <c r="B368" s="233"/>
      <c r="C368" s="234"/>
      <c r="D368" s="235" t="s">
        <v>166</v>
      </c>
      <c r="E368" s="236" t="s">
        <v>19</v>
      </c>
      <c r="F368" s="237" t="s">
        <v>1652</v>
      </c>
      <c r="G368" s="234"/>
      <c r="H368" s="236" t="s">
        <v>19</v>
      </c>
      <c r="I368" s="238"/>
      <c r="J368" s="234"/>
      <c r="K368" s="234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166</v>
      </c>
      <c r="AU368" s="243" t="s">
        <v>81</v>
      </c>
      <c r="AV368" s="13" t="s">
        <v>79</v>
      </c>
      <c r="AW368" s="13" t="s">
        <v>33</v>
      </c>
      <c r="AX368" s="13" t="s">
        <v>72</v>
      </c>
      <c r="AY368" s="243" t="s">
        <v>154</v>
      </c>
    </row>
    <row r="369" s="14" customFormat="1">
      <c r="A369" s="14"/>
      <c r="B369" s="244"/>
      <c r="C369" s="245"/>
      <c r="D369" s="235" t="s">
        <v>166</v>
      </c>
      <c r="E369" s="246" t="s">
        <v>19</v>
      </c>
      <c r="F369" s="247" t="s">
        <v>2722</v>
      </c>
      <c r="G369" s="245"/>
      <c r="H369" s="248">
        <v>208.19999999999999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4" t="s">
        <v>166</v>
      </c>
      <c r="AU369" s="254" t="s">
        <v>81</v>
      </c>
      <c r="AV369" s="14" t="s">
        <v>81</v>
      </c>
      <c r="AW369" s="14" t="s">
        <v>33</v>
      </c>
      <c r="AX369" s="14" t="s">
        <v>72</v>
      </c>
      <c r="AY369" s="254" t="s">
        <v>154</v>
      </c>
    </row>
    <row r="370" s="15" customFormat="1">
      <c r="A370" s="15"/>
      <c r="B370" s="255"/>
      <c r="C370" s="256"/>
      <c r="D370" s="235" t="s">
        <v>166</v>
      </c>
      <c r="E370" s="257" t="s">
        <v>19</v>
      </c>
      <c r="F370" s="258" t="s">
        <v>181</v>
      </c>
      <c r="G370" s="256"/>
      <c r="H370" s="259">
        <v>271.29599999999999</v>
      </c>
      <c r="I370" s="260"/>
      <c r="J370" s="256"/>
      <c r="K370" s="256"/>
      <c r="L370" s="261"/>
      <c r="M370" s="262"/>
      <c r="N370" s="263"/>
      <c r="O370" s="263"/>
      <c r="P370" s="263"/>
      <c r="Q370" s="263"/>
      <c r="R370" s="263"/>
      <c r="S370" s="263"/>
      <c r="T370" s="264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5" t="s">
        <v>166</v>
      </c>
      <c r="AU370" s="265" t="s">
        <v>81</v>
      </c>
      <c r="AV370" s="15" t="s">
        <v>162</v>
      </c>
      <c r="AW370" s="15" t="s">
        <v>33</v>
      </c>
      <c r="AX370" s="15" t="s">
        <v>79</v>
      </c>
      <c r="AY370" s="265" t="s">
        <v>154</v>
      </c>
    </row>
    <row r="371" s="2" customFormat="1" ht="24.15" customHeight="1">
      <c r="A371" s="41"/>
      <c r="B371" s="42"/>
      <c r="C371" s="215" t="s">
        <v>743</v>
      </c>
      <c r="D371" s="215" t="s">
        <v>157</v>
      </c>
      <c r="E371" s="216" t="s">
        <v>1645</v>
      </c>
      <c r="F371" s="217" t="s">
        <v>1646</v>
      </c>
      <c r="G371" s="218" t="s">
        <v>160</v>
      </c>
      <c r="H371" s="219">
        <v>459.89800000000002</v>
      </c>
      <c r="I371" s="220"/>
      <c r="J371" s="221">
        <f>ROUND(I371*H371,2)</f>
        <v>0</v>
      </c>
      <c r="K371" s="217" t="s">
        <v>161</v>
      </c>
      <c r="L371" s="47"/>
      <c r="M371" s="222" t="s">
        <v>19</v>
      </c>
      <c r="N371" s="223" t="s">
        <v>43</v>
      </c>
      <c r="O371" s="87"/>
      <c r="P371" s="224">
        <f>O371*H371</f>
        <v>0</v>
      </c>
      <c r="Q371" s="224">
        <v>0.00025999999999999998</v>
      </c>
      <c r="R371" s="224">
        <f>Q371*H371</f>
        <v>0.11957348</v>
      </c>
      <c r="S371" s="224">
        <v>0</v>
      </c>
      <c r="T371" s="225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26" t="s">
        <v>288</v>
      </c>
      <c r="AT371" s="226" t="s">
        <v>157</v>
      </c>
      <c r="AU371" s="226" t="s">
        <v>81</v>
      </c>
      <c r="AY371" s="20" t="s">
        <v>154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20" t="s">
        <v>79</v>
      </c>
      <c r="BK371" s="227">
        <f>ROUND(I371*H371,2)</f>
        <v>0</v>
      </c>
      <c r="BL371" s="20" t="s">
        <v>288</v>
      </c>
      <c r="BM371" s="226" t="s">
        <v>2724</v>
      </c>
    </row>
    <row r="372" s="2" customFormat="1">
      <c r="A372" s="41"/>
      <c r="B372" s="42"/>
      <c r="C372" s="43"/>
      <c r="D372" s="228" t="s">
        <v>164</v>
      </c>
      <c r="E372" s="43"/>
      <c r="F372" s="229" t="s">
        <v>1648</v>
      </c>
      <c r="G372" s="43"/>
      <c r="H372" s="43"/>
      <c r="I372" s="230"/>
      <c r="J372" s="43"/>
      <c r="K372" s="43"/>
      <c r="L372" s="47"/>
      <c r="M372" s="231"/>
      <c r="N372" s="232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164</v>
      </c>
      <c r="AU372" s="20" t="s">
        <v>81</v>
      </c>
    </row>
    <row r="373" s="13" customFormat="1">
      <c r="A373" s="13"/>
      <c r="B373" s="233"/>
      <c r="C373" s="234"/>
      <c r="D373" s="235" t="s">
        <v>166</v>
      </c>
      <c r="E373" s="236" t="s">
        <v>19</v>
      </c>
      <c r="F373" s="237" t="s">
        <v>2590</v>
      </c>
      <c r="G373" s="234"/>
      <c r="H373" s="236" t="s">
        <v>19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166</v>
      </c>
      <c r="AU373" s="243" t="s">
        <v>81</v>
      </c>
      <c r="AV373" s="13" t="s">
        <v>79</v>
      </c>
      <c r="AW373" s="13" t="s">
        <v>33</v>
      </c>
      <c r="AX373" s="13" t="s">
        <v>72</v>
      </c>
      <c r="AY373" s="243" t="s">
        <v>154</v>
      </c>
    </row>
    <row r="374" s="14" customFormat="1">
      <c r="A374" s="14"/>
      <c r="B374" s="244"/>
      <c r="C374" s="245"/>
      <c r="D374" s="235" t="s">
        <v>166</v>
      </c>
      <c r="E374" s="246" t="s">
        <v>19</v>
      </c>
      <c r="F374" s="247" t="s">
        <v>2593</v>
      </c>
      <c r="G374" s="245"/>
      <c r="H374" s="248">
        <v>105.16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4" t="s">
        <v>166</v>
      </c>
      <c r="AU374" s="254" t="s">
        <v>81</v>
      </c>
      <c r="AV374" s="14" t="s">
        <v>81</v>
      </c>
      <c r="AW374" s="14" t="s">
        <v>33</v>
      </c>
      <c r="AX374" s="14" t="s">
        <v>72</v>
      </c>
      <c r="AY374" s="254" t="s">
        <v>154</v>
      </c>
    </row>
    <row r="375" s="13" customFormat="1">
      <c r="A375" s="13"/>
      <c r="B375" s="233"/>
      <c r="C375" s="234"/>
      <c r="D375" s="235" t="s">
        <v>166</v>
      </c>
      <c r="E375" s="236" t="s">
        <v>19</v>
      </c>
      <c r="F375" s="237" t="s">
        <v>2602</v>
      </c>
      <c r="G375" s="234"/>
      <c r="H375" s="236" t="s">
        <v>19</v>
      </c>
      <c r="I375" s="238"/>
      <c r="J375" s="234"/>
      <c r="K375" s="234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166</v>
      </c>
      <c r="AU375" s="243" t="s">
        <v>81</v>
      </c>
      <c r="AV375" s="13" t="s">
        <v>79</v>
      </c>
      <c r="AW375" s="13" t="s">
        <v>33</v>
      </c>
      <c r="AX375" s="13" t="s">
        <v>72</v>
      </c>
      <c r="AY375" s="243" t="s">
        <v>154</v>
      </c>
    </row>
    <row r="376" s="14" customFormat="1">
      <c r="A376" s="14"/>
      <c r="B376" s="244"/>
      <c r="C376" s="245"/>
      <c r="D376" s="235" t="s">
        <v>166</v>
      </c>
      <c r="E376" s="246" t="s">
        <v>19</v>
      </c>
      <c r="F376" s="247" t="s">
        <v>2603</v>
      </c>
      <c r="G376" s="245"/>
      <c r="H376" s="248">
        <v>83.305999999999997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4" t="s">
        <v>166</v>
      </c>
      <c r="AU376" s="254" t="s">
        <v>81</v>
      </c>
      <c r="AV376" s="14" t="s">
        <v>81</v>
      </c>
      <c r="AW376" s="14" t="s">
        <v>33</v>
      </c>
      <c r="AX376" s="14" t="s">
        <v>72</v>
      </c>
      <c r="AY376" s="254" t="s">
        <v>154</v>
      </c>
    </row>
    <row r="377" s="13" customFormat="1">
      <c r="A377" s="13"/>
      <c r="B377" s="233"/>
      <c r="C377" s="234"/>
      <c r="D377" s="235" t="s">
        <v>166</v>
      </c>
      <c r="E377" s="236" t="s">
        <v>19</v>
      </c>
      <c r="F377" s="237" t="s">
        <v>2605</v>
      </c>
      <c r="G377" s="234"/>
      <c r="H377" s="236" t="s">
        <v>19</v>
      </c>
      <c r="I377" s="238"/>
      <c r="J377" s="234"/>
      <c r="K377" s="234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166</v>
      </c>
      <c r="AU377" s="243" t="s">
        <v>81</v>
      </c>
      <c r="AV377" s="13" t="s">
        <v>79</v>
      </c>
      <c r="AW377" s="13" t="s">
        <v>33</v>
      </c>
      <c r="AX377" s="13" t="s">
        <v>72</v>
      </c>
      <c r="AY377" s="243" t="s">
        <v>154</v>
      </c>
    </row>
    <row r="378" s="14" customFormat="1">
      <c r="A378" s="14"/>
      <c r="B378" s="244"/>
      <c r="C378" s="245"/>
      <c r="D378" s="235" t="s">
        <v>166</v>
      </c>
      <c r="E378" s="246" t="s">
        <v>19</v>
      </c>
      <c r="F378" s="247" t="s">
        <v>2606</v>
      </c>
      <c r="G378" s="245"/>
      <c r="H378" s="248">
        <v>66.156000000000006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166</v>
      </c>
      <c r="AU378" s="254" t="s">
        <v>81</v>
      </c>
      <c r="AV378" s="14" t="s">
        <v>81</v>
      </c>
      <c r="AW378" s="14" t="s">
        <v>33</v>
      </c>
      <c r="AX378" s="14" t="s">
        <v>72</v>
      </c>
      <c r="AY378" s="254" t="s">
        <v>154</v>
      </c>
    </row>
    <row r="379" s="13" customFormat="1">
      <c r="A379" s="13"/>
      <c r="B379" s="233"/>
      <c r="C379" s="234"/>
      <c r="D379" s="235" t="s">
        <v>166</v>
      </c>
      <c r="E379" s="236" t="s">
        <v>19</v>
      </c>
      <c r="F379" s="237" t="s">
        <v>1532</v>
      </c>
      <c r="G379" s="234"/>
      <c r="H379" s="236" t="s">
        <v>19</v>
      </c>
      <c r="I379" s="238"/>
      <c r="J379" s="234"/>
      <c r="K379" s="234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166</v>
      </c>
      <c r="AU379" s="243" t="s">
        <v>81</v>
      </c>
      <c r="AV379" s="13" t="s">
        <v>79</v>
      </c>
      <c r="AW379" s="13" t="s">
        <v>33</v>
      </c>
      <c r="AX379" s="13" t="s">
        <v>72</v>
      </c>
      <c r="AY379" s="243" t="s">
        <v>154</v>
      </c>
    </row>
    <row r="380" s="14" customFormat="1">
      <c r="A380" s="14"/>
      <c r="B380" s="244"/>
      <c r="C380" s="245"/>
      <c r="D380" s="235" t="s">
        <v>166</v>
      </c>
      <c r="E380" s="246" t="s">
        <v>19</v>
      </c>
      <c r="F380" s="247" t="s">
        <v>2607</v>
      </c>
      <c r="G380" s="245"/>
      <c r="H380" s="248">
        <v>44.289000000000001</v>
      </c>
      <c r="I380" s="249"/>
      <c r="J380" s="245"/>
      <c r="K380" s="245"/>
      <c r="L380" s="250"/>
      <c r="M380" s="251"/>
      <c r="N380" s="252"/>
      <c r="O380" s="252"/>
      <c r="P380" s="252"/>
      <c r="Q380" s="252"/>
      <c r="R380" s="252"/>
      <c r="S380" s="252"/>
      <c r="T380" s="25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4" t="s">
        <v>166</v>
      </c>
      <c r="AU380" s="254" t="s">
        <v>81</v>
      </c>
      <c r="AV380" s="14" t="s">
        <v>81</v>
      </c>
      <c r="AW380" s="14" t="s">
        <v>33</v>
      </c>
      <c r="AX380" s="14" t="s">
        <v>72</v>
      </c>
      <c r="AY380" s="254" t="s">
        <v>154</v>
      </c>
    </row>
    <row r="381" s="13" customFormat="1">
      <c r="A381" s="13"/>
      <c r="B381" s="233"/>
      <c r="C381" s="234"/>
      <c r="D381" s="235" t="s">
        <v>166</v>
      </c>
      <c r="E381" s="236" t="s">
        <v>19</v>
      </c>
      <c r="F381" s="237" t="s">
        <v>2609</v>
      </c>
      <c r="G381" s="234"/>
      <c r="H381" s="236" t="s">
        <v>19</v>
      </c>
      <c r="I381" s="238"/>
      <c r="J381" s="234"/>
      <c r="K381" s="234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166</v>
      </c>
      <c r="AU381" s="243" t="s">
        <v>81</v>
      </c>
      <c r="AV381" s="13" t="s">
        <v>79</v>
      </c>
      <c r="AW381" s="13" t="s">
        <v>33</v>
      </c>
      <c r="AX381" s="13" t="s">
        <v>72</v>
      </c>
      <c r="AY381" s="243" t="s">
        <v>154</v>
      </c>
    </row>
    <row r="382" s="14" customFormat="1">
      <c r="A382" s="14"/>
      <c r="B382" s="244"/>
      <c r="C382" s="245"/>
      <c r="D382" s="235" t="s">
        <v>166</v>
      </c>
      <c r="E382" s="246" t="s">
        <v>19</v>
      </c>
      <c r="F382" s="247" t="s">
        <v>2610</v>
      </c>
      <c r="G382" s="245"/>
      <c r="H382" s="248">
        <v>61.494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4" t="s">
        <v>166</v>
      </c>
      <c r="AU382" s="254" t="s">
        <v>81</v>
      </c>
      <c r="AV382" s="14" t="s">
        <v>81</v>
      </c>
      <c r="AW382" s="14" t="s">
        <v>33</v>
      </c>
      <c r="AX382" s="14" t="s">
        <v>72</v>
      </c>
      <c r="AY382" s="254" t="s">
        <v>154</v>
      </c>
    </row>
    <row r="383" s="13" customFormat="1">
      <c r="A383" s="13"/>
      <c r="B383" s="233"/>
      <c r="C383" s="234"/>
      <c r="D383" s="235" t="s">
        <v>166</v>
      </c>
      <c r="E383" s="236" t="s">
        <v>19</v>
      </c>
      <c r="F383" s="237" t="s">
        <v>2611</v>
      </c>
      <c r="G383" s="234"/>
      <c r="H383" s="236" t="s">
        <v>19</v>
      </c>
      <c r="I383" s="238"/>
      <c r="J383" s="234"/>
      <c r="K383" s="234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166</v>
      </c>
      <c r="AU383" s="243" t="s">
        <v>81</v>
      </c>
      <c r="AV383" s="13" t="s">
        <v>79</v>
      </c>
      <c r="AW383" s="13" t="s">
        <v>33</v>
      </c>
      <c r="AX383" s="13" t="s">
        <v>72</v>
      </c>
      <c r="AY383" s="243" t="s">
        <v>154</v>
      </c>
    </row>
    <row r="384" s="14" customFormat="1">
      <c r="A384" s="14"/>
      <c r="B384" s="244"/>
      <c r="C384" s="245"/>
      <c r="D384" s="235" t="s">
        <v>166</v>
      </c>
      <c r="E384" s="246" t="s">
        <v>19</v>
      </c>
      <c r="F384" s="247" t="s">
        <v>2612</v>
      </c>
      <c r="G384" s="245"/>
      <c r="H384" s="248">
        <v>47.767000000000003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166</v>
      </c>
      <c r="AU384" s="254" t="s">
        <v>81</v>
      </c>
      <c r="AV384" s="14" t="s">
        <v>81</v>
      </c>
      <c r="AW384" s="14" t="s">
        <v>33</v>
      </c>
      <c r="AX384" s="14" t="s">
        <v>72</v>
      </c>
      <c r="AY384" s="254" t="s">
        <v>154</v>
      </c>
    </row>
    <row r="385" s="13" customFormat="1">
      <c r="A385" s="13"/>
      <c r="B385" s="233"/>
      <c r="C385" s="234"/>
      <c r="D385" s="235" t="s">
        <v>166</v>
      </c>
      <c r="E385" s="236" t="s">
        <v>19</v>
      </c>
      <c r="F385" s="237" t="s">
        <v>2613</v>
      </c>
      <c r="G385" s="234"/>
      <c r="H385" s="236" t="s">
        <v>19</v>
      </c>
      <c r="I385" s="238"/>
      <c r="J385" s="234"/>
      <c r="K385" s="234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166</v>
      </c>
      <c r="AU385" s="243" t="s">
        <v>81</v>
      </c>
      <c r="AV385" s="13" t="s">
        <v>79</v>
      </c>
      <c r="AW385" s="13" t="s">
        <v>33</v>
      </c>
      <c r="AX385" s="13" t="s">
        <v>72</v>
      </c>
      <c r="AY385" s="243" t="s">
        <v>154</v>
      </c>
    </row>
    <row r="386" s="14" customFormat="1">
      <c r="A386" s="14"/>
      <c r="B386" s="244"/>
      <c r="C386" s="245"/>
      <c r="D386" s="235" t="s">
        <v>166</v>
      </c>
      <c r="E386" s="246" t="s">
        <v>19</v>
      </c>
      <c r="F386" s="247" t="s">
        <v>2614</v>
      </c>
      <c r="G386" s="245"/>
      <c r="H386" s="248">
        <v>51.725999999999999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166</v>
      </c>
      <c r="AU386" s="254" t="s">
        <v>81</v>
      </c>
      <c r="AV386" s="14" t="s">
        <v>81</v>
      </c>
      <c r="AW386" s="14" t="s">
        <v>33</v>
      </c>
      <c r="AX386" s="14" t="s">
        <v>72</v>
      </c>
      <c r="AY386" s="254" t="s">
        <v>154</v>
      </c>
    </row>
    <row r="387" s="15" customFormat="1">
      <c r="A387" s="15"/>
      <c r="B387" s="255"/>
      <c r="C387" s="256"/>
      <c r="D387" s="235" t="s">
        <v>166</v>
      </c>
      <c r="E387" s="257" t="s">
        <v>19</v>
      </c>
      <c r="F387" s="258" t="s">
        <v>181</v>
      </c>
      <c r="G387" s="256"/>
      <c r="H387" s="259">
        <v>459.89800000000002</v>
      </c>
      <c r="I387" s="260"/>
      <c r="J387" s="256"/>
      <c r="K387" s="256"/>
      <c r="L387" s="261"/>
      <c r="M387" s="297"/>
      <c r="N387" s="298"/>
      <c r="O387" s="298"/>
      <c r="P387" s="298"/>
      <c r="Q387" s="298"/>
      <c r="R387" s="298"/>
      <c r="S387" s="298"/>
      <c r="T387" s="299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5" t="s">
        <v>166</v>
      </c>
      <c r="AU387" s="265" t="s">
        <v>81</v>
      </c>
      <c r="AV387" s="15" t="s">
        <v>162</v>
      </c>
      <c r="AW387" s="15" t="s">
        <v>33</v>
      </c>
      <c r="AX387" s="15" t="s">
        <v>79</v>
      </c>
      <c r="AY387" s="265" t="s">
        <v>154</v>
      </c>
    </row>
    <row r="388" s="2" customFormat="1" ht="6.96" customHeight="1">
      <c r="A388" s="41"/>
      <c r="B388" s="62"/>
      <c r="C388" s="63"/>
      <c r="D388" s="63"/>
      <c r="E388" s="63"/>
      <c r="F388" s="63"/>
      <c r="G388" s="63"/>
      <c r="H388" s="63"/>
      <c r="I388" s="63"/>
      <c r="J388" s="63"/>
      <c r="K388" s="63"/>
      <c r="L388" s="47"/>
      <c r="M388" s="41"/>
      <c r="O388" s="41"/>
      <c r="P388" s="41"/>
      <c r="Q388" s="41"/>
      <c r="R388" s="41"/>
      <c r="S388" s="41"/>
      <c r="T388" s="41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</row>
  </sheetData>
  <sheetProtection sheet="1" autoFilter="0" formatColumns="0" formatRows="0" objects="1" scenarios="1" spinCount="100000" saltValue="kC2t0Lwt0ErDAbdQgc7xuwUPrEOwD1FU/wk+fSYEdwoT0U0wjgKoabP0WBqKmmgwG9Fl+spIDjX0Y5HHbFDFOg==" hashValue="dzl6Lgk3zaM7AlREqUVLoFS+Ab1LQoZm5dKWaQ76t+49x9X/Keg7/3xYlCqymRRm8dqp/6gQvxZioi3VQ3y+jw==" algorithmName="SHA-512" password="CC35"/>
  <autoFilter ref="C97:K38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hyperlinks>
    <hyperlink ref="F102" r:id="rId1" display="https://podminky.urs.cz/item/CS_URS_2024_01/611131102"/>
    <hyperlink ref="F106" r:id="rId2" display="https://podminky.urs.cz/item/CS_URS_2024_01/611131121"/>
    <hyperlink ref="F110" r:id="rId3" display="https://podminky.urs.cz/item/CS_URS_2024_01/611142001"/>
    <hyperlink ref="F114" r:id="rId4" display="https://podminky.urs.cz/item/CS_URS_2024_01/611325402"/>
    <hyperlink ref="F118" r:id="rId5" display="https://podminky.urs.cz/item/CS_URS_2024_01/611325452"/>
    <hyperlink ref="F122" r:id="rId6" display="https://podminky.urs.cz/item/CS_URS_2024_01/611341131"/>
    <hyperlink ref="F126" r:id="rId7" display="https://podminky.urs.cz/item/CS_URS_2024_01/612131102"/>
    <hyperlink ref="F130" r:id="rId8" display="https://podminky.urs.cz/item/CS_URS_2024_01/612131121"/>
    <hyperlink ref="F153" r:id="rId9" display="https://podminky.urs.cz/item/CS_URS_2024_01/612142001"/>
    <hyperlink ref="F155" r:id="rId10" display="https://podminky.urs.cz/item/CS_URS_2024_01/612325402"/>
    <hyperlink ref="F157" r:id="rId11" display="https://podminky.urs.cz/item/CS_URS_2024_01/612325452"/>
    <hyperlink ref="F159" r:id="rId12" display="https://podminky.urs.cz/item/CS_URS_2024_01/612341131"/>
    <hyperlink ref="F164" r:id="rId13" display="https://podminky.urs.cz/item/CS_URS_2024_01/642944121"/>
    <hyperlink ref="F171" r:id="rId14" display="https://podminky.urs.cz/item/CS_URS_2024_01/949101111"/>
    <hyperlink ref="F173" r:id="rId15" display="https://podminky.urs.cz/item/CS_URS_2024_01/968072455"/>
    <hyperlink ref="F180" r:id="rId16" display="https://podminky.urs.cz/item/CS_URS_2024_01/974042533"/>
    <hyperlink ref="F184" r:id="rId17" display="https://podminky.urs.cz/item/CS_URS_2024_01/977311111"/>
    <hyperlink ref="F188" r:id="rId18" display="https://podminky.urs.cz/item/CS_URS_2024_01/978011141"/>
    <hyperlink ref="F192" r:id="rId19" display="https://podminky.urs.cz/item/CS_URS_2024_01/978013141"/>
    <hyperlink ref="F215" r:id="rId20" display="https://podminky.urs.cz/item/CS_URS_2024_01/978059541"/>
    <hyperlink ref="F220" r:id="rId21" display="https://podminky.urs.cz/item/CS_URS_2023_02/997006012"/>
    <hyperlink ref="F222" r:id="rId22" display="https://podminky.urs.cz/item/CS_URS_2024_01/997013213"/>
    <hyperlink ref="F224" r:id="rId23" display="https://podminky.urs.cz/item/CS_URS_2024_01/997013501"/>
    <hyperlink ref="F226" r:id="rId24" display="https://podminky.urs.cz/item/CS_URS_2024_01/997013509"/>
    <hyperlink ref="F229" r:id="rId25" display="https://podminky.urs.cz/item/CS_URS_2024_01/997013631"/>
    <hyperlink ref="F243" r:id="rId26" display="https://podminky.urs.cz/item/CS_URS_2024_01/998018002"/>
    <hyperlink ref="F249" r:id="rId27" display="https://podminky.urs.cz/item/CS_URS_2024_01/725210821"/>
    <hyperlink ref="F253" r:id="rId28" display="https://podminky.urs.cz/item/CS_URS_2024_01/725820802"/>
    <hyperlink ref="F257" r:id="rId29" display="https://podminky.urs.cz/item/CS_URS_2024_01/725860811"/>
    <hyperlink ref="F261" r:id="rId30" display="https://podminky.urs.cz/item/CS_URS_2024_01/766411811"/>
    <hyperlink ref="F268" r:id="rId31" display="https://podminky.urs.cz/item/CS_URS_2024_01/766411821"/>
    <hyperlink ref="F275" r:id="rId32" display="https://podminky.urs.cz/item/CS_URS_2024_01/766411822"/>
    <hyperlink ref="F280" r:id="rId33" display="https://podminky.urs.cz/item/CS_URS_2024_01/766660002"/>
    <hyperlink ref="F285" r:id="rId34" display="https://podminky.urs.cz/item/CS_URS_2024_01/766695213"/>
    <hyperlink ref="F288" r:id="rId35" display="https://podminky.urs.cz/item/CS_URS_2024_01/998766312"/>
    <hyperlink ref="F291" r:id="rId36" display="https://podminky.urs.cz/item/CS_URS_2024_01/776111311"/>
    <hyperlink ref="F295" r:id="rId37" display="https://podminky.urs.cz/item/CS_URS_2024_01/776121321"/>
    <hyperlink ref="F297" r:id="rId38" display="https://podminky.urs.cz/item/CS_URS_2024_01/776131111"/>
    <hyperlink ref="F300" r:id="rId39" display="https://podminky.urs.cz/item/CS_URS_2024_01/776201811"/>
    <hyperlink ref="F302" r:id="rId40" display="https://podminky.urs.cz/item/CS_URS_2024_01/776231111"/>
    <hyperlink ref="F306" r:id="rId41" display="https://podminky.urs.cz/item/CS_URS_2024_01/776410811"/>
    <hyperlink ref="F310" r:id="rId42" display="https://podminky.urs.cz/item/CS_URS_2024_01/776411111"/>
    <hyperlink ref="F322" r:id="rId43" display="https://podminky.urs.cz/item/CS_URS_2024_01/776991821"/>
    <hyperlink ref="F324" r:id="rId44" display="https://podminky.urs.cz/item/CS_URS_2024_01/998776312"/>
    <hyperlink ref="F327" r:id="rId45" display="https://podminky.urs.cz/item/CS_URS_2024_01/781121011"/>
    <hyperlink ref="F331" r:id="rId46" display="https://podminky.urs.cz/item/CS_URS_2024_01/781472219"/>
    <hyperlink ref="F335" r:id="rId47" display="https://podminky.urs.cz/item/CS_URS_2024_01/998781312"/>
    <hyperlink ref="F338" r:id="rId48" display="https://podminky.urs.cz/item/CS_URS_2024_01/783101203"/>
    <hyperlink ref="F342" r:id="rId49" display="https://podminky.urs.cz/item/CS_URS_2024_01/783114101"/>
    <hyperlink ref="F344" r:id="rId50" display="https://podminky.urs.cz/item/CS_URS_2024_01/783118211"/>
    <hyperlink ref="F346" r:id="rId51" display="https://podminky.urs.cz/item/CS_URS_2024_01/783301313"/>
    <hyperlink ref="F350" r:id="rId52" display="https://podminky.urs.cz/item/CS_URS_2024_01/783314201"/>
    <hyperlink ref="F352" r:id="rId53" display="https://podminky.urs.cz/item/CS_URS_2024_01/783315101"/>
    <hyperlink ref="F354" r:id="rId54" display="https://podminky.urs.cz/item/CS_URS_2024_01/783317101"/>
    <hyperlink ref="F357" r:id="rId55" display="https://podminky.urs.cz/item/CS_URS_2024_01/784121001"/>
    <hyperlink ref="F365" r:id="rId56" display="https://podminky.urs.cz/item/CS_URS_2024_01/784121011"/>
    <hyperlink ref="F372" r:id="rId57" display="https://podminky.urs.cz/item/CS_URS_2024_01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106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ZUŠ Šternberk, modernizace odborných učeben</v>
      </c>
      <c r="F7" s="145"/>
      <c r="G7" s="145"/>
      <c r="H7" s="145"/>
      <c r="L7" s="23"/>
    </row>
    <row r="8" s="1" customFormat="1" ht="12" customHeight="1">
      <c r="B8" s="23"/>
      <c r="D8" s="145" t="s">
        <v>107</v>
      </c>
      <c r="L8" s="23"/>
    </row>
    <row r="9" s="2" customFormat="1" ht="16.5" customHeight="1">
      <c r="A9" s="41"/>
      <c r="B9" s="47"/>
      <c r="C9" s="41"/>
      <c r="D9" s="41"/>
      <c r="E9" s="146" t="s">
        <v>2587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2725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22. 3. 2024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19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5" t="s">
        <v>28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ROUND(J87,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ROUND((SUM(BE87:BE108)),  2)</f>
        <v>0</v>
      </c>
      <c r="G35" s="41"/>
      <c r="H35" s="41"/>
      <c r="I35" s="160">
        <v>0.20999999999999999</v>
      </c>
      <c r="J35" s="159">
        <f>ROUND(((SUM(BE87:BE108))*I35),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ROUND((SUM(BF87:BF108)),  2)</f>
        <v>0</v>
      </c>
      <c r="G36" s="41"/>
      <c r="H36" s="41"/>
      <c r="I36" s="160">
        <v>0.12</v>
      </c>
      <c r="J36" s="159">
        <f>ROUND(((SUM(BF87:BF108))*I36),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ROUND((SUM(BG87:BG108)),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ROUND((SUM(BH87:BH108)),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ROUND((SUM(BI87:BI108)),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111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ZUŠ Šternberk, modernizace odborných učeben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2587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ROU2522 - Elektroinstalace slaboproud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Šternberk</v>
      </c>
      <c r="G56" s="43"/>
      <c r="H56" s="43"/>
      <c r="I56" s="35" t="s">
        <v>23</v>
      </c>
      <c r="J56" s="75" t="str">
        <f>IF(J14="","",J14)</f>
        <v>22. 3. 2024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Město Šternberk</v>
      </c>
      <c r="G58" s="43"/>
      <c r="H58" s="43"/>
      <c r="I58" s="35" t="s">
        <v>31</v>
      </c>
      <c r="J58" s="39" t="str">
        <f>E23</f>
        <v>Studio Zlamal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112</v>
      </c>
      <c r="D61" s="174"/>
      <c r="E61" s="174"/>
      <c r="F61" s="174"/>
      <c r="G61" s="174"/>
      <c r="H61" s="174"/>
      <c r="I61" s="174"/>
      <c r="J61" s="175" t="s">
        <v>113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J87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114</v>
      </c>
    </row>
    <row r="64" s="9" customFormat="1" ht="24.96" customHeight="1">
      <c r="A64" s="9"/>
      <c r="B64" s="177"/>
      <c r="C64" s="178"/>
      <c r="D64" s="179" t="s">
        <v>2161</v>
      </c>
      <c r="E64" s="180"/>
      <c r="F64" s="180"/>
      <c r="G64" s="180"/>
      <c r="H64" s="180"/>
      <c r="I64" s="180"/>
      <c r="J64" s="181">
        <f>J88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2163</v>
      </c>
      <c r="E65" s="185"/>
      <c r="F65" s="185"/>
      <c r="G65" s="185"/>
      <c r="H65" s="185"/>
      <c r="I65" s="185"/>
      <c r="J65" s="186">
        <f>J89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139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72" t="str">
        <f>E7</f>
        <v>ZUŠ Šternberk, modernizace odborných učeben</v>
      </c>
      <c r="F75" s="35"/>
      <c r="G75" s="35"/>
      <c r="H75" s="35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1" customFormat="1" ht="12" customHeight="1">
      <c r="B76" s="24"/>
      <c r="C76" s="35" t="s">
        <v>107</v>
      </c>
      <c r="D76" s="25"/>
      <c r="E76" s="25"/>
      <c r="F76" s="25"/>
      <c r="G76" s="25"/>
      <c r="H76" s="25"/>
      <c r="I76" s="25"/>
      <c r="J76" s="25"/>
      <c r="K76" s="25"/>
      <c r="L76" s="23"/>
    </row>
    <row r="77" s="2" customFormat="1" ht="16.5" customHeight="1">
      <c r="A77" s="41"/>
      <c r="B77" s="42"/>
      <c r="C77" s="43"/>
      <c r="D77" s="43"/>
      <c r="E77" s="172" t="s">
        <v>2587</v>
      </c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109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E11</f>
        <v>ROU2522 - Elektroinstalace slaboproud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21</v>
      </c>
      <c r="D81" s="43"/>
      <c r="E81" s="43"/>
      <c r="F81" s="30" t="str">
        <f>F14</f>
        <v>Šternberk</v>
      </c>
      <c r="G81" s="43"/>
      <c r="H81" s="43"/>
      <c r="I81" s="35" t="s">
        <v>23</v>
      </c>
      <c r="J81" s="75" t="str">
        <f>IF(J14="","",J14)</f>
        <v>22. 3. 2024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25</v>
      </c>
      <c r="D83" s="43"/>
      <c r="E83" s="43"/>
      <c r="F83" s="30" t="str">
        <f>E17</f>
        <v>Město Šternberk</v>
      </c>
      <c r="G83" s="43"/>
      <c r="H83" s="43"/>
      <c r="I83" s="35" t="s">
        <v>31</v>
      </c>
      <c r="J83" s="39" t="str">
        <f>E23</f>
        <v>Studio Zlamal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29</v>
      </c>
      <c r="D84" s="43"/>
      <c r="E84" s="43"/>
      <c r="F84" s="30" t="str">
        <f>IF(E20="","",E20)</f>
        <v>Vyplň údaj</v>
      </c>
      <c r="G84" s="43"/>
      <c r="H84" s="43"/>
      <c r="I84" s="35" t="s">
        <v>34</v>
      </c>
      <c r="J84" s="39" t="str">
        <f>E26</f>
        <v xml:space="preserve"> 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8"/>
      <c r="B86" s="189"/>
      <c r="C86" s="190" t="s">
        <v>140</v>
      </c>
      <c r="D86" s="191" t="s">
        <v>57</v>
      </c>
      <c r="E86" s="191" t="s">
        <v>53</v>
      </c>
      <c r="F86" s="191" t="s">
        <v>54</v>
      </c>
      <c r="G86" s="191" t="s">
        <v>141</v>
      </c>
      <c r="H86" s="191" t="s">
        <v>142</v>
      </c>
      <c r="I86" s="191" t="s">
        <v>143</v>
      </c>
      <c r="J86" s="191" t="s">
        <v>113</v>
      </c>
      <c r="K86" s="192" t="s">
        <v>144</v>
      </c>
      <c r="L86" s="193"/>
      <c r="M86" s="95" t="s">
        <v>19</v>
      </c>
      <c r="N86" s="96" t="s">
        <v>42</v>
      </c>
      <c r="O86" s="96" t="s">
        <v>145</v>
      </c>
      <c r="P86" s="96" t="s">
        <v>146</v>
      </c>
      <c r="Q86" s="96" t="s">
        <v>147</v>
      </c>
      <c r="R86" s="96" t="s">
        <v>148</v>
      </c>
      <c r="S86" s="96" t="s">
        <v>149</v>
      </c>
      <c r="T86" s="97" t="s">
        <v>150</v>
      </c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</row>
    <row r="87" s="2" customFormat="1" ht="22.8" customHeight="1">
      <c r="A87" s="41"/>
      <c r="B87" s="42"/>
      <c r="C87" s="102" t="s">
        <v>151</v>
      </c>
      <c r="D87" s="43"/>
      <c r="E87" s="43"/>
      <c r="F87" s="43"/>
      <c r="G87" s="43"/>
      <c r="H87" s="43"/>
      <c r="I87" s="43"/>
      <c r="J87" s="194">
        <f>BK87</f>
        <v>0</v>
      </c>
      <c r="K87" s="43"/>
      <c r="L87" s="47"/>
      <c r="M87" s="98"/>
      <c r="N87" s="195"/>
      <c r="O87" s="99"/>
      <c r="P87" s="196">
        <f>P88</f>
        <v>0</v>
      </c>
      <c r="Q87" s="99"/>
      <c r="R87" s="196">
        <f>R88</f>
        <v>0</v>
      </c>
      <c r="S87" s="99"/>
      <c r="T87" s="197">
        <f>T88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71</v>
      </c>
      <c r="AU87" s="20" t="s">
        <v>114</v>
      </c>
      <c r="BK87" s="198">
        <f>BK88</f>
        <v>0</v>
      </c>
    </row>
    <row r="88" s="12" customFormat="1" ht="25.92" customHeight="1">
      <c r="A88" s="12"/>
      <c r="B88" s="199"/>
      <c r="C88" s="200"/>
      <c r="D88" s="201" t="s">
        <v>71</v>
      </c>
      <c r="E88" s="202" t="s">
        <v>432</v>
      </c>
      <c r="F88" s="202" t="s">
        <v>2188</v>
      </c>
      <c r="G88" s="200"/>
      <c r="H88" s="200"/>
      <c r="I88" s="203"/>
      <c r="J88" s="204">
        <f>BK88</f>
        <v>0</v>
      </c>
      <c r="K88" s="200"/>
      <c r="L88" s="205"/>
      <c r="M88" s="206"/>
      <c r="N88" s="207"/>
      <c r="O88" s="207"/>
      <c r="P88" s="208">
        <f>P89</f>
        <v>0</v>
      </c>
      <c r="Q88" s="207"/>
      <c r="R88" s="208">
        <f>R89</f>
        <v>0</v>
      </c>
      <c r="S88" s="207"/>
      <c r="T88" s="209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155</v>
      </c>
      <c r="AT88" s="211" t="s">
        <v>71</v>
      </c>
      <c r="AU88" s="211" t="s">
        <v>72</v>
      </c>
      <c r="AY88" s="210" t="s">
        <v>154</v>
      </c>
      <c r="BK88" s="212">
        <f>BK89</f>
        <v>0</v>
      </c>
    </row>
    <row r="89" s="12" customFormat="1" ht="22.8" customHeight="1">
      <c r="A89" s="12"/>
      <c r="B89" s="199"/>
      <c r="C89" s="200"/>
      <c r="D89" s="201" t="s">
        <v>71</v>
      </c>
      <c r="E89" s="213" t="s">
        <v>2461</v>
      </c>
      <c r="F89" s="213" t="s">
        <v>2462</v>
      </c>
      <c r="G89" s="200"/>
      <c r="H89" s="200"/>
      <c r="I89" s="203"/>
      <c r="J89" s="214">
        <f>BK89</f>
        <v>0</v>
      </c>
      <c r="K89" s="200"/>
      <c r="L89" s="205"/>
      <c r="M89" s="206"/>
      <c r="N89" s="207"/>
      <c r="O89" s="207"/>
      <c r="P89" s="208">
        <f>SUM(P90:P108)</f>
        <v>0</v>
      </c>
      <c r="Q89" s="207"/>
      <c r="R89" s="208">
        <f>SUM(R90:R108)</f>
        <v>0</v>
      </c>
      <c r="S89" s="207"/>
      <c r="T89" s="209">
        <f>SUM(T90:T108)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79</v>
      </c>
      <c r="AT89" s="211" t="s">
        <v>71</v>
      </c>
      <c r="AU89" s="211" t="s">
        <v>79</v>
      </c>
      <c r="AY89" s="210" t="s">
        <v>154</v>
      </c>
      <c r="BK89" s="212">
        <f>SUM(BK90:BK108)</f>
        <v>0</v>
      </c>
    </row>
    <row r="90" s="2" customFormat="1" ht="24.15" customHeight="1">
      <c r="A90" s="41"/>
      <c r="B90" s="42"/>
      <c r="C90" s="215" t="s">
        <v>79</v>
      </c>
      <c r="D90" s="215" t="s">
        <v>157</v>
      </c>
      <c r="E90" s="216" t="s">
        <v>2726</v>
      </c>
      <c r="F90" s="217" t="s">
        <v>2727</v>
      </c>
      <c r="G90" s="218" t="s">
        <v>191</v>
      </c>
      <c r="H90" s="219">
        <v>1</v>
      </c>
      <c r="I90" s="220"/>
      <c r="J90" s="221">
        <f>ROUND(I90*H90,2)</f>
        <v>0</v>
      </c>
      <c r="K90" s="217" t="s">
        <v>19</v>
      </c>
      <c r="L90" s="47"/>
      <c r="M90" s="222" t="s">
        <v>19</v>
      </c>
      <c r="N90" s="223" t="s">
        <v>43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684</v>
      </c>
      <c r="AT90" s="226" t="s">
        <v>157</v>
      </c>
      <c r="AU90" s="226" t="s">
        <v>81</v>
      </c>
      <c r="AY90" s="20" t="s">
        <v>154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20" t="s">
        <v>79</v>
      </c>
      <c r="BK90" s="227">
        <f>ROUND(I90*H90,2)</f>
        <v>0</v>
      </c>
      <c r="BL90" s="20" t="s">
        <v>684</v>
      </c>
      <c r="BM90" s="226" t="s">
        <v>2728</v>
      </c>
    </row>
    <row r="91" s="2" customFormat="1" ht="16.5" customHeight="1">
      <c r="A91" s="41"/>
      <c r="B91" s="42"/>
      <c r="C91" s="215" t="s">
        <v>81</v>
      </c>
      <c r="D91" s="215" t="s">
        <v>157</v>
      </c>
      <c r="E91" s="216" t="s">
        <v>2729</v>
      </c>
      <c r="F91" s="217" t="s">
        <v>2730</v>
      </c>
      <c r="G91" s="218" t="s">
        <v>191</v>
      </c>
      <c r="H91" s="219">
        <v>18</v>
      </c>
      <c r="I91" s="220"/>
      <c r="J91" s="221">
        <f>ROUND(I91*H91,2)</f>
        <v>0</v>
      </c>
      <c r="K91" s="217" t="s">
        <v>19</v>
      </c>
      <c r="L91" s="47"/>
      <c r="M91" s="222" t="s">
        <v>19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684</v>
      </c>
      <c r="AT91" s="226" t="s">
        <v>157</v>
      </c>
      <c r="AU91" s="226" t="s">
        <v>81</v>
      </c>
      <c r="AY91" s="20" t="s">
        <v>154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684</v>
      </c>
      <c r="BM91" s="226" t="s">
        <v>2731</v>
      </c>
    </row>
    <row r="92" s="2" customFormat="1" ht="16.5" customHeight="1">
      <c r="A92" s="41"/>
      <c r="B92" s="42"/>
      <c r="C92" s="215" t="s">
        <v>155</v>
      </c>
      <c r="D92" s="215" t="s">
        <v>157</v>
      </c>
      <c r="E92" s="216" t="s">
        <v>2732</v>
      </c>
      <c r="F92" s="217" t="s">
        <v>2733</v>
      </c>
      <c r="G92" s="218" t="s">
        <v>191</v>
      </c>
      <c r="H92" s="219">
        <v>1</v>
      </c>
      <c r="I92" s="220"/>
      <c r="J92" s="221">
        <f>ROUND(I92*H92,2)</f>
        <v>0</v>
      </c>
      <c r="K92" s="217" t="s">
        <v>19</v>
      </c>
      <c r="L92" s="47"/>
      <c r="M92" s="222" t="s">
        <v>19</v>
      </c>
      <c r="N92" s="223" t="s">
        <v>43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684</v>
      </c>
      <c r="AT92" s="226" t="s">
        <v>157</v>
      </c>
      <c r="AU92" s="226" t="s">
        <v>81</v>
      </c>
      <c r="AY92" s="20" t="s">
        <v>154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79</v>
      </c>
      <c r="BK92" s="227">
        <f>ROUND(I92*H92,2)</f>
        <v>0</v>
      </c>
      <c r="BL92" s="20" t="s">
        <v>684</v>
      </c>
      <c r="BM92" s="226" t="s">
        <v>2734</v>
      </c>
    </row>
    <row r="93" s="2" customFormat="1" ht="16.5" customHeight="1">
      <c r="A93" s="41"/>
      <c r="B93" s="42"/>
      <c r="C93" s="215" t="s">
        <v>162</v>
      </c>
      <c r="D93" s="215" t="s">
        <v>157</v>
      </c>
      <c r="E93" s="216" t="s">
        <v>2735</v>
      </c>
      <c r="F93" s="217" t="s">
        <v>2736</v>
      </c>
      <c r="G93" s="218" t="s">
        <v>191</v>
      </c>
      <c r="H93" s="219">
        <v>4</v>
      </c>
      <c r="I93" s="220"/>
      <c r="J93" s="221">
        <f>ROUND(I93*H93,2)</f>
        <v>0</v>
      </c>
      <c r="K93" s="217" t="s">
        <v>19</v>
      </c>
      <c r="L93" s="47"/>
      <c r="M93" s="222" t="s">
        <v>19</v>
      </c>
      <c r="N93" s="223" t="s">
        <v>43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684</v>
      </c>
      <c r="AT93" s="226" t="s">
        <v>157</v>
      </c>
      <c r="AU93" s="226" t="s">
        <v>81</v>
      </c>
      <c r="AY93" s="20" t="s">
        <v>154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79</v>
      </c>
      <c r="BK93" s="227">
        <f>ROUND(I93*H93,2)</f>
        <v>0</v>
      </c>
      <c r="BL93" s="20" t="s">
        <v>684</v>
      </c>
      <c r="BM93" s="226" t="s">
        <v>2737</v>
      </c>
    </row>
    <row r="94" s="2" customFormat="1" ht="16.5" customHeight="1">
      <c r="A94" s="41"/>
      <c r="B94" s="42"/>
      <c r="C94" s="215" t="s">
        <v>188</v>
      </c>
      <c r="D94" s="215" t="s">
        <v>157</v>
      </c>
      <c r="E94" s="216" t="s">
        <v>2738</v>
      </c>
      <c r="F94" s="217" t="s">
        <v>2739</v>
      </c>
      <c r="G94" s="218" t="s">
        <v>571</v>
      </c>
      <c r="H94" s="219">
        <v>2</v>
      </c>
      <c r="I94" s="220"/>
      <c r="J94" s="221">
        <f>ROUND(I94*H94,2)</f>
        <v>0</v>
      </c>
      <c r="K94" s="217" t="s">
        <v>19</v>
      </c>
      <c r="L94" s="47"/>
      <c r="M94" s="222" t="s">
        <v>19</v>
      </c>
      <c r="N94" s="223" t="s">
        <v>43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684</v>
      </c>
      <c r="AT94" s="226" t="s">
        <v>157</v>
      </c>
      <c r="AU94" s="226" t="s">
        <v>81</v>
      </c>
      <c r="AY94" s="20" t="s">
        <v>154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79</v>
      </c>
      <c r="BK94" s="227">
        <f>ROUND(I94*H94,2)</f>
        <v>0</v>
      </c>
      <c r="BL94" s="20" t="s">
        <v>684</v>
      </c>
      <c r="BM94" s="226" t="s">
        <v>2740</v>
      </c>
    </row>
    <row r="95" s="2" customFormat="1" ht="16.5" customHeight="1">
      <c r="A95" s="41"/>
      <c r="B95" s="42"/>
      <c r="C95" s="215" t="s">
        <v>196</v>
      </c>
      <c r="D95" s="215" t="s">
        <v>157</v>
      </c>
      <c r="E95" s="216" t="s">
        <v>2741</v>
      </c>
      <c r="F95" s="217" t="s">
        <v>2742</v>
      </c>
      <c r="G95" s="218" t="s">
        <v>571</v>
      </c>
      <c r="H95" s="219">
        <v>1</v>
      </c>
      <c r="I95" s="220"/>
      <c r="J95" s="221">
        <f>ROUND(I95*H95,2)</f>
        <v>0</v>
      </c>
      <c r="K95" s="217" t="s">
        <v>19</v>
      </c>
      <c r="L95" s="47"/>
      <c r="M95" s="222" t="s">
        <v>19</v>
      </c>
      <c r="N95" s="223" t="s">
        <v>43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684</v>
      </c>
      <c r="AT95" s="226" t="s">
        <v>157</v>
      </c>
      <c r="AU95" s="226" t="s">
        <v>81</v>
      </c>
      <c r="AY95" s="20" t="s">
        <v>154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79</v>
      </c>
      <c r="BK95" s="227">
        <f>ROUND(I95*H95,2)</f>
        <v>0</v>
      </c>
      <c r="BL95" s="20" t="s">
        <v>684</v>
      </c>
      <c r="BM95" s="226" t="s">
        <v>2743</v>
      </c>
    </row>
    <row r="96" s="2" customFormat="1" ht="16.5" customHeight="1">
      <c r="A96" s="41"/>
      <c r="B96" s="42"/>
      <c r="C96" s="215" t="s">
        <v>206</v>
      </c>
      <c r="D96" s="215" t="s">
        <v>157</v>
      </c>
      <c r="E96" s="216" t="s">
        <v>2744</v>
      </c>
      <c r="F96" s="217" t="s">
        <v>2745</v>
      </c>
      <c r="G96" s="218" t="s">
        <v>239</v>
      </c>
      <c r="H96" s="219">
        <v>10</v>
      </c>
      <c r="I96" s="220"/>
      <c r="J96" s="221">
        <f>ROUND(I96*H96,2)</f>
        <v>0</v>
      </c>
      <c r="K96" s="217" t="s">
        <v>19</v>
      </c>
      <c r="L96" s="47"/>
      <c r="M96" s="222" t="s">
        <v>19</v>
      </c>
      <c r="N96" s="223" t="s">
        <v>43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684</v>
      </c>
      <c r="AT96" s="226" t="s">
        <v>157</v>
      </c>
      <c r="AU96" s="226" t="s">
        <v>81</v>
      </c>
      <c r="AY96" s="20" t="s">
        <v>154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79</v>
      </c>
      <c r="BK96" s="227">
        <f>ROUND(I96*H96,2)</f>
        <v>0</v>
      </c>
      <c r="BL96" s="20" t="s">
        <v>684</v>
      </c>
      <c r="BM96" s="226" t="s">
        <v>2746</v>
      </c>
    </row>
    <row r="97" s="2" customFormat="1" ht="16.5" customHeight="1">
      <c r="A97" s="41"/>
      <c r="B97" s="42"/>
      <c r="C97" s="215" t="s">
        <v>219</v>
      </c>
      <c r="D97" s="215" t="s">
        <v>157</v>
      </c>
      <c r="E97" s="216" t="s">
        <v>2747</v>
      </c>
      <c r="F97" s="217" t="s">
        <v>2748</v>
      </c>
      <c r="G97" s="218" t="s">
        <v>191</v>
      </c>
      <c r="H97" s="219">
        <v>1</v>
      </c>
      <c r="I97" s="220"/>
      <c r="J97" s="221">
        <f>ROUND(I97*H97,2)</f>
        <v>0</v>
      </c>
      <c r="K97" s="217" t="s">
        <v>19</v>
      </c>
      <c r="L97" s="47"/>
      <c r="M97" s="222" t="s">
        <v>19</v>
      </c>
      <c r="N97" s="223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684</v>
      </c>
      <c r="AT97" s="226" t="s">
        <v>157</v>
      </c>
      <c r="AU97" s="226" t="s">
        <v>81</v>
      </c>
      <c r="AY97" s="20" t="s">
        <v>154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684</v>
      </c>
      <c r="BM97" s="226" t="s">
        <v>2749</v>
      </c>
    </row>
    <row r="98" s="13" customFormat="1">
      <c r="A98" s="13"/>
      <c r="B98" s="233"/>
      <c r="C98" s="234"/>
      <c r="D98" s="235" t="s">
        <v>166</v>
      </c>
      <c r="E98" s="236" t="s">
        <v>19</v>
      </c>
      <c r="F98" s="237" t="s">
        <v>2750</v>
      </c>
      <c r="G98" s="234"/>
      <c r="H98" s="236" t="s">
        <v>19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166</v>
      </c>
      <c r="AU98" s="243" t="s">
        <v>81</v>
      </c>
      <c r="AV98" s="13" t="s">
        <v>79</v>
      </c>
      <c r="AW98" s="13" t="s">
        <v>33</v>
      </c>
      <c r="AX98" s="13" t="s">
        <v>72</v>
      </c>
      <c r="AY98" s="243" t="s">
        <v>154</v>
      </c>
    </row>
    <row r="99" s="14" customFormat="1">
      <c r="A99" s="14"/>
      <c r="B99" s="244"/>
      <c r="C99" s="245"/>
      <c r="D99" s="235" t="s">
        <v>166</v>
      </c>
      <c r="E99" s="246" t="s">
        <v>19</v>
      </c>
      <c r="F99" s="247" t="s">
        <v>79</v>
      </c>
      <c r="G99" s="245"/>
      <c r="H99" s="248">
        <v>1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4" t="s">
        <v>166</v>
      </c>
      <c r="AU99" s="254" t="s">
        <v>81</v>
      </c>
      <c r="AV99" s="14" t="s">
        <v>81</v>
      </c>
      <c r="AW99" s="14" t="s">
        <v>33</v>
      </c>
      <c r="AX99" s="14" t="s">
        <v>79</v>
      </c>
      <c r="AY99" s="254" t="s">
        <v>154</v>
      </c>
    </row>
    <row r="100" s="2" customFormat="1" ht="16.5" customHeight="1">
      <c r="A100" s="41"/>
      <c r="B100" s="42"/>
      <c r="C100" s="215" t="s">
        <v>230</v>
      </c>
      <c r="D100" s="215" t="s">
        <v>157</v>
      </c>
      <c r="E100" s="216" t="s">
        <v>2751</v>
      </c>
      <c r="F100" s="217" t="s">
        <v>2752</v>
      </c>
      <c r="G100" s="218" t="s">
        <v>191</v>
      </c>
      <c r="H100" s="219">
        <v>1</v>
      </c>
      <c r="I100" s="220"/>
      <c r="J100" s="221">
        <f>ROUND(I100*H100,2)</f>
        <v>0</v>
      </c>
      <c r="K100" s="217" t="s">
        <v>19</v>
      </c>
      <c r="L100" s="47"/>
      <c r="M100" s="222" t="s">
        <v>19</v>
      </c>
      <c r="N100" s="223" t="s">
        <v>43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684</v>
      </c>
      <c r="AT100" s="226" t="s">
        <v>157</v>
      </c>
      <c r="AU100" s="226" t="s">
        <v>81</v>
      </c>
      <c r="AY100" s="20" t="s">
        <v>154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684</v>
      </c>
      <c r="BM100" s="226" t="s">
        <v>2753</v>
      </c>
    </row>
    <row r="101" s="2" customFormat="1" ht="16.5" customHeight="1">
      <c r="A101" s="41"/>
      <c r="B101" s="42"/>
      <c r="C101" s="215" t="s">
        <v>236</v>
      </c>
      <c r="D101" s="215" t="s">
        <v>157</v>
      </c>
      <c r="E101" s="216" t="s">
        <v>2754</v>
      </c>
      <c r="F101" s="217" t="s">
        <v>2755</v>
      </c>
      <c r="G101" s="218" t="s">
        <v>191</v>
      </c>
      <c r="H101" s="219">
        <v>1</v>
      </c>
      <c r="I101" s="220"/>
      <c r="J101" s="221">
        <f>ROUND(I101*H101,2)</f>
        <v>0</v>
      </c>
      <c r="K101" s="217" t="s">
        <v>19</v>
      </c>
      <c r="L101" s="47"/>
      <c r="M101" s="222" t="s">
        <v>19</v>
      </c>
      <c r="N101" s="223" t="s">
        <v>43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684</v>
      </c>
      <c r="AT101" s="226" t="s">
        <v>157</v>
      </c>
      <c r="AU101" s="226" t="s">
        <v>81</v>
      </c>
      <c r="AY101" s="20" t="s">
        <v>154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79</v>
      </c>
      <c r="BK101" s="227">
        <f>ROUND(I101*H101,2)</f>
        <v>0</v>
      </c>
      <c r="BL101" s="20" t="s">
        <v>684</v>
      </c>
      <c r="BM101" s="226" t="s">
        <v>2756</v>
      </c>
    </row>
    <row r="102" s="2" customFormat="1" ht="16.5" customHeight="1">
      <c r="A102" s="41"/>
      <c r="B102" s="42"/>
      <c r="C102" s="215" t="s">
        <v>247</v>
      </c>
      <c r="D102" s="215" t="s">
        <v>157</v>
      </c>
      <c r="E102" s="216" t="s">
        <v>2757</v>
      </c>
      <c r="F102" s="217" t="s">
        <v>2758</v>
      </c>
      <c r="G102" s="218" t="s">
        <v>191</v>
      </c>
      <c r="H102" s="219">
        <v>20</v>
      </c>
      <c r="I102" s="220"/>
      <c r="J102" s="221">
        <f>ROUND(I102*H102,2)</f>
        <v>0</v>
      </c>
      <c r="K102" s="217" t="s">
        <v>19</v>
      </c>
      <c r="L102" s="47"/>
      <c r="M102" s="222" t="s">
        <v>19</v>
      </c>
      <c r="N102" s="223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684</v>
      </c>
      <c r="AT102" s="226" t="s">
        <v>157</v>
      </c>
      <c r="AU102" s="226" t="s">
        <v>81</v>
      </c>
      <c r="AY102" s="20" t="s">
        <v>154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684</v>
      </c>
      <c r="BM102" s="226" t="s">
        <v>2759</v>
      </c>
    </row>
    <row r="103" s="2" customFormat="1" ht="16.5" customHeight="1">
      <c r="A103" s="41"/>
      <c r="B103" s="42"/>
      <c r="C103" s="215" t="s">
        <v>8</v>
      </c>
      <c r="D103" s="215" t="s">
        <v>157</v>
      </c>
      <c r="E103" s="216" t="s">
        <v>2760</v>
      </c>
      <c r="F103" s="217" t="s">
        <v>2761</v>
      </c>
      <c r="G103" s="218" t="s">
        <v>239</v>
      </c>
      <c r="H103" s="219">
        <v>200</v>
      </c>
      <c r="I103" s="220"/>
      <c r="J103" s="221">
        <f>ROUND(I103*H103,2)</f>
        <v>0</v>
      </c>
      <c r="K103" s="217" t="s">
        <v>19</v>
      </c>
      <c r="L103" s="47"/>
      <c r="M103" s="222" t="s">
        <v>19</v>
      </c>
      <c r="N103" s="223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684</v>
      </c>
      <c r="AT103" s="226" t="s">
        <v>157</v>
      </c>
      <c r="AU103" s="226" t="s">
        <v>81</v>
      </c>
      <c r="AY103" s="20" t="s">
        <v>154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684</v>
      </c>
      <c r="BM103" s="226" t="s">
        <v>2762</v>
      </c>
    </row>
    <row r="104" s="2" customFormat="1" ht="16.5" customHeight="1">
      <c r="A104" s="41"/>
      <c r="B104" s="42"/>
      <c r="C104" s="215" t="s">
        <v>266</v>
      </c>
      <c r="D104" s="215" t="s">
        <v>157</v>
      </c>
      <c r="E104" s="216" t="s">
        <v>2763</v>
      </c>
      <c r="F104" s="217" t="s">
        <v>2764</v>
      </c>
      <c r="G104" s="218" t="s">
        <v>566</v>
      </c>
      <c r="H104" s="219">
        <v>8</v>
      </c>
      <c r="I104" s="220"/>
      <c r="J104" s="221">
        <f>ROUND(I104*H104,2)</f>
        <v>0</v>
      </c>
      <c r="K104" s="217" t="s">
        <v>19</v>
      </c>
      <c r="L104" s="47"/>
      <c r="M104" s="222" t="s">
        <v>19</v>
      </c>
      <c r="N104" s="223" t="s">
        <v>43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684</v>
      </c>
      <c r="AT104" s="226" t="s">
        <v>157</v>
      </c>
      <c r="AU104" s="226" t="s">
        <v>81</v>
      </c>
      <c r="AY104" s="20" t="s">
        <v>154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684</v>
      </c>
      <c r="BM104" s="226" t="s">
        <v>2765</v>
      </c>
    </row>
    <row r="105" s="2" customFormat="1" ht="16.5" customHeight="1">
      <c r="A105" s="41"/>
      <c r="B105" s="42"/>
      <c r="C105" s="215" t="s">
        <v>274</v>
      </c>
      <c r="D105" s="215" t="s">
        <v>157</v>
      </c>
      <c r="E105" s="216" t="s">
        <v>2766</v>
      </c>
      <c r="F105" s="217" t="s">
        <v>2767</v>
      </c>
      <c r="G105" s="218" t="s">
        <v>191</v>
      </c>
      <c r="H105" s="219">
        <v>1</v>
      </c>
      <c r="I105" s="220"/>
      <c r="J105" s="221">
        <f>ROUND(I105*H105,2)</f>
        <v>0</v>
      </c>
      <c r="K105" s="217" t="s">
        <v>19</v>
      </c>
      <c r="L105" s="47"/>
      <c r="M105" s="222" t="s">
        <v>19</v>
      </c>
      <c r="N105" s="223" t="s">
        <v>43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684</v>
      </c>
      <c r="AT105" s="226" t="s">
        <v>157</v>
      </c>
      <c r="AU105" s="226" t="s">
        <v>81</v>
      </c>
      <c r="AY105" s="20" t="s">
        <v>154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684</v>
      </c>
      <c r="BM105" s="226" t="s">
        <v>2768</v>
      </c>
    </row>
    <row r="106" s="2" customFormat="1" ht="24.15" customHeight="1">
      <c r="A106" s="41"/>
      <c r="B106" s="42"/>
      <c r="C106" s="215" t="s">
        <v>283</v>
      </c>
      <c r="D106" s="215" t="s">
        <v>157</v>
      </c>
      <c r="E106" s="216" t="s">
        <v>2769</v>
      </c>
      <c r="F106" s="217" t="s">
        <v>2770</v>
      </c>
      <c r="G106" s="218" t="s">
        <v>239</v>
      </c>
      <c r="H106" s="219">
        <v>10</v>
      </c>
      <c r="I106" s="220"/>
      <c r="J106" s="221">
        <f>ROUND(I106*H106,2)</f>
        <v>0</v>
      </c>
      <c r="K106" s="217" t="s">
        <v>19</v>
      </c>
      <c r="L106" s="47"/>
      <c r="M106" s="222" t="s">
        <v>19</v>
      </c>
      <c r="N106" s="223" t="s">
        <v>43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684</v>
      </c>
      <c r="AT106" s="226" t="s">
        <v>157</v>
      </c>
      <c r="AU106" s="226" t="s">
        <v>81</v>
      </c>
      <c r="AY106" s="20" t="s">
        <v>154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684</v>
      </c>
      <c r="BM106" s="226" t="s">
        <v>2771</v>
      </c>
    </row>
    <row r="107" s="2" customFormat="1" ht="21.75" customHeight="1">
      <c r="A107" s="41"/>
      <c r="B107" s="42"/>
      <c r="C107" s="215" t="s">
        <v>288</v>
      </c>
      <c r="D107" s="215" t="s">
        <v>157</v>
      </c>
      <c r="E107" s="216" t="s">
        <v>2772</v>
      </c>
      <c r="F107" s="217" t="s">
        <v>2773</v>
      </c>
      <c r="G107" s="218" t="s">
        <v>239</v>
      </c>
      <c r="H107" s="219">
        <v>200</v>
      </c>
      <c r="I107" s="220"/>
      <c r="J107" s="221">
        <f>ROUND(I107*H107,2)</f>
        <v>0</v>
      </c>
      <c r="K107" s="217" t="s">
        <v>19</v>
      </c>
      <c r="L107" s="47"/>
      <c r="M107" s="222" t="s">
        <v>19</v>
      </c>
      <c r="N107" s="223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684</v>
      </c>
      <c r="AT107" s="226" t="s">
        <v>157</v>
      </c>
      <c r="AU107" s="226" t="s">
        <v>81</v>
      </c>
      <c r="AY107" s="20" t="s">
        <v>154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684</v>
      </c>
      <c r="BM107" s="226" t="s">
        <v>2774</v>
      </c>
    </row>
    <row r="108" s="2" customFormat="1" ht="16.5" customHeight="1">
      <c r="A108" s="41"/>
      <c r="B108" s="42"/>
      <c r="C108" s="215" t="s">
        <v>295</v>
      </c>
      <c r="D108" s="215" t="s">
        <v>157</v>
      </c>
      <c r="E108" s="216" t="s">
        <v>2775</v>
      </c>
      <c r="F108" s="217" t="s">
        <v>2776</v>
      </c>
      <c r="G108" s="218" t="s">
        <v>191</v>
      </c>
      <c r="H108" s="219">
        <v>1</v>
      </c>
      <c r="I108" s="220"/>
      <c r="J108" s="221">
        <f>ROUND(I108*H108,2)</f>
        <v>0</v>
      </c>
      <c r="K108" s="217" t="s">
        <v>19</v>
      </c>
      <c r="L108" s="47"/>
      <c r="M108" s="292" t="s">
        <v>19</v>
      </c>
      <c r="N108" s="293" t="s">
        <v>43</v>
      </c>
      <c r="O108" s="294"/>
      <c r="P108" s="295">
        <f>O108*H108</f>
        <v>0</v>
      </c>
      <c r="Q108" s="295">
        <v>0</v>
      </c>
      <c r="R108" s="295">
        <f>Q108*H108</f>
        <v>0</v>
      </c>
      <c r="S108" s="295">
        <v>0</v>
      </c>
      <c r="T108" s="296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684</v>
      </c>
      <c r="AT108" s="226" t="s">
        <v>157</v>
      </c>
      <c r="AU108" s="226" t="s">
        <v>81</v>
      </c>
      <c r="AY108" s="20" t="s">
        <v>154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79</v>
      </c>
      <c r="BK108" s="227">
        <f>ROUND(I108*H108,2)</f>
        <v>0</v>
      </c>
      <c r="BL108" s="20" t="s">
        <v>684</v>
      </c>
      <c r="BM108" s="226" t="s">
        <v>2777</v>
      </c>
    </row>
    <row r="109" s="2" customFormat="1" ht="6.96" customHeight="1">
      <c r="A109" s="41"/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47"/>
      <c r="M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</sheetData>
  <sheetProtection sheet="1" autoFilter="0" formatColumns="0" formatRows="0" objects="1" scenarios="1" spinCount="100000" saltValue="t+Z1tPmP7SmjeidVA81daZk22EtGxcS1b3/E4moPUhWAKa7P1njGz2x8ztrso57xYTpGsEnz3WacMIYq/fCeNA==" hashValue="QXWLzTCwktMEr4KQIaPOQUwTrBqLape9VzFC2enHjPTYJhg7czvHdZ4cEpmN9WfJy+ydUqBBtASL3A9YIuWMrg==" algorithmName="SHA-512" password="CC35"/>
  <autoFilter ref="C86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106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ZUŠ Šternberk, modernizace odborných učeben</v>
      </c>
      <c r="F7" s="145"/>
      <c r="G7" s="145"/>
      <c r="H7" s="145"/>
      <c r="L7" s="23"/>
    </row>
    <row r="8" s="1" customFormat="1" ht="12" customHeight="1">
      <c r="B8" s="23"/>
      <c r="D8" s="145" t="s">
        <v>107</v>
      </c>
      <c r="L8" s="23"/>
    </row>
    <row r="9" s="2" customFormat="1" ht="16.5" customHeight="1">
      <c r="A9" s="41"/>
      <c r="B9" s="47"/>
      <c r="C9" s="41"/>
      <c r="D9" s="41"/>
      <c r="E9" s="146" t="s">
        <v>2587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2778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22. 3. 2024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19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5" t="s">
        <v>28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ROUND(J86,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ROUND((SUM(BE86:BE91)),  2)</f>
        <v>0</v>
      </c>
      <c r="G35" s="41"/>
      <c r="H35" s="41"/>
      <c r="I35" s="160">
        <v>0.20999999999999999</v>
      </c>
      <c r="J35" s="159">
        <f>ROUND(((SUM(BE86:BE91))*I35),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ROUND((SUM(BF86:BF91)),  2)</f>
        <v>0</v>
      </c>
      <c r="G36" s="41"/>
      <c r="H36" s="41"/>
      <c r="I36" s="160">
        <v>0.12</v>
      </c>
      <c r="J36" s="159">
        <f>ROUND(((SUM(BF86:BF91))*I36),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ROUND((SUM(BG86:BG91)),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ROUND((SUM(BH86:BH91)),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ROUND((SUM(BI86:BI91)),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111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ZUŠ Šternberk, modernizace odborných učeben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2587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ROU2523 - VRN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Šternberk</v>
      </c>
      <c r="G56" s="43"/>
      <c r="H56" s="43"/>
      <c r="I56" s="35" t="s">
        <v>23</v>
      </c>
      <c r="J56" s="75" t="str">
        <f>IF(J14="","",J14)</f>
        <v>22. 3. 2024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Město Šternberk</v>
      </c>
      <c r="G58" s="43"/>
      <c r="H58" s="43"/>
      <c r="I58" s="35" t="s">
        <v>31</v>
      </c>
      <c r="J58" s="39" t="str">
        <f>E23</f>
        <v>Studio Zlamal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112</v>
      </c>
      <c r="D61" s="174"/>
      <c r="E61" s="174"/>
      <c r="F61" s="174"/>
      <c r="G61" s="174"/>
      <c r="H61" s="174"/>
      <c r="I61" s="174"/>
      <c r="J61" s="175" t="s">
        <v>113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J86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114</v>
      </c>
    </row>
    <row r="64" s="9" customFormat="1" ht="24.96" customHeight="1">
      <c r="A64" s="9"/>
      <c r="B64" s="177"/>
      <c r="C64" s="178"/>
      <c r="D64" s="179" t="s">
        <v>2779</v>
      </c>
      <c r="E64" s="180"/>
      <c r="F64" s="180"/>
      <c r="G64" s="180"/>
      <c r="H64" s="180"/>
      <c r="I64" s="180"/>
      <c r="J64" s="181">
        <f>J87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4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139</v>
      </c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72" t="str">
        <f>E7</f>
        <v>ZUŠ Šternberk, modernizace odborných učeben</v>
      </c>
      <c r="F74" s="35"/>
      <c r="G74" s="35"/>
      <c r="H74" s="35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1" customFormat="1" ht="12" customHeight="1">
      <c r="B75" s="24"/>
      <c r="C75" s="35" t="s">
        <v>107</v>
      </c>
      <c r="D75" s="25"/>
      <c r="E75" s="25"/>
      <c r="F75" s="25"/>
      <c r="G75" s="25"/>
      <c r="H75" s="25"/>
      <c r="I75" s="25"/>
      <c r="J75" s="25"/>
      <c r="K75" s="25"/>
      <c r="L75" s="23"/>
    </row>
    <row r="76" s="2" customFormat="1" ht="16.5" customHeight="1">
      <c r="A76" s="41"/>
      <c r="B76" s="42"/>
      <c r="C76" s="43"/>
      <c r="D76" s="43"/>
      <c r="E76" s="172" t="s">
        <v>2587</v>
      </c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109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E11</f>
        <v>ROU2523 - VRN</v>
      </c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21</v>
      </c>
      <c r="D80" s="43"/>
      <c r="E80" s="43"/>
      <c r="F80" s="30" t="str">
        <f>F14</f>
        <v>Šternberk</v>
      </c>
      <c r="G80" s="43"/>
      <c r="H80" s="43"/>
      <c r="I80" s="35" t="s">
        <v>23</v>
      </c>
      <c r="J80" s="75" t="str">
        <f>IF(J14="","",J14)</f>
        <v>22. 3. 2024</v>
      </c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25</v>
      </c>
      <c r="D82" s="43"/>
      <c r="E82" s="43"/>
      <c r="F82" s="30" t="str">
        <f>E17</f>
        <v>Město Šternberk</v>
      </c>
      <c r="G82" s="43"/>
      <c r="H82" s="43"/>
      <c r="I82" s="35" t="s">
        <v>31</v>
      </c>
      <c r="J82" s="39" t="str">
        <f>E23</f>
        <v>Studio Zlamal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29</v>
      </c>
      <c r="D83" s="43"/>
      <c r="E83" s="43"/>
      <c r="F83" s="30" t="str">
        <f>IF(E20="","",E20)</f>
        <v>Vyplň údaj</v>
      </c>
      <c r="G83" s="43"/>
      <c r="H83" s="43"/>
      <c r="I83" s="35" t="s">
        <v>34</v>
      </c>
      <c r="J83" s="39" t="str">
        <f>E26</f>
        <v xml:space="preserve"> 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8"/>
      <c r="B85" s="189"/>
      <c r="C85" s="190" t="s">
        <v>140</v>
      </c>
      <c r="D85" s="191" t="s">
        <v>57</v>
      </c>
      <c r="E85" s="191" t="s">
        <v>53</v>
      </c>
      <c r="F85" s="191" t="s">
        <v>54</v>
      </c>
      <c r="G85" s="191" t="s">
        <v>141</v>
      </c>
      <c r="H85" s="191" t="s">
        <v>142</v>
      </c>
      <c r="I85" s="191" t="s">
        <v>143</v>
      </c>
      <c r="J85" s="191" t="s">
        <v>113</v>
      </c>
      <c r="K85" s="192" t="s">
        <v>144</v>
      </c>
      <c r="L85" s="193"/>
      <c r="M85" s="95" t="s">
        <v>19</v>
      </c>
      <c r="N85" s="96" t="s">
        <v>42</v>
      </c>
      <c r="O85" s="96" t="s">
        <v>145</v>
      </c>
      <c r="P85" s="96" t="s">
        <v>146</v>
      </c>
      <c r="Q85" s="96" t="s">
        <v>147</v>
      </c>
      <c r="R85" s="96" t="s">
        <v>148</v>
      </c>
      <c r="S85" s="96" t="s">
        <v>149</v>
      </c>
      <c r="T85" s="97" t="s">
        <v>150</v>
      </c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</row>
    <row r="86" s="2" customFormat="1" ht="22.8" customHeight="1">
      <c r="A86" s="41"/>
      <c r="B86" s="42"/>
      <c r="C86" s="102" t="s">
        <v>151</v>
      </c>
      <c r="D86" s="43"/>
      <c r="E86" s="43"/>
      <c r="F86" s="43"/>
      <c r="G86" s="43"/>
      <c r="H86" s="43"/>
      <c r="I86" s="43"/>
      <c r="J86" s="194">
        <f>BK86</f>
        <v>0</v>
      </c>
      <c r="K86" s="43"/>
      <c r="L86" s="47"/>
      <c r="M86" s="98"/>
      <c r="N86" s="195"/>
      <c r="O86" s="99"/>
      <c r="P86" s="196">
        <f>P87</f>
        <v>0</v>
      </c>
      <c r="Q86" s="99"/>
      <c r="R86" s="196">
        <f>R87</f>
        <v>0</v>
      </c>
      <c r="S86" s="99"/>
      <c r="T86" s="197">
        <f>T87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71</v>
      </c>
      <c r="AU86" s="20" t="s">
        <v>114</v>
      </c>
      <c r="BK86" s="198">
        <f>BK87</f>
        <v>0</v>
      </c>
    </row>
    <row r="87" s="12" customFormat="1" ht="25.92" customHeight="1">
      <c r="A87" s="12"/>
      <c r="B87" s="199"/>
      <c r="C87" s="200"/>
      <c r="D87" s="201" t="s">
        <v>71</v>
      </c>
      <c r="E87" s="202" t="s">
        <v>104</v>
      </c>
      <c r="F87" s="202" t="s">
        <v>2780</v>
      </c>
      <c r="G87" s="200"/>
      <c r="H87" s="200"/>
      <c r="I87" s="203"/>
      <c r="J87" s="204">
        <f>BK87</f>
        <v>0</v>
      </c>
      <c r="K87" s="200"/>
      <c r="L87" s="205"/>
      <c r="M87" s="206"/>
      <c r="N87" s="207"/>
      <c r="O87" s="207"/>
      <c r="P87" s="208">
        <f>SUM(P88:P91)</f>
        <v>0</v>
      </c>
      <c r="Q87" s="207"/>
      <c r="R87" s="208">
        <f>SUM(R88:R91)</f>
        <v>0</v>
      </c>
      <c r="S87" s="207"/>
      <c r="T87" s="209">
        <f>SUM(T88:T91)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188</v>
      </c>
      <c r="AT87" s="211" t="s">
        <v>71</v>
      </c>
      <c r="AU87" s="211" t="s">
        <v>72</v>
      </c>
      <c r="AY87" s="210" t="s">
        <v>154</v>
      </c>
      <c r="BK87" s="212">
        <f>SUM(BK88:BK91)</f>
        <v>0</v>
      </c>
    </row>
    <row r="88" s="2" customFormat="1" ht="16.5" customHeight="1">
      <c r="A88" s="41"/>
      <c r="B88" s="42"/>
      <c r="C88" s="215" t="s">
        <v>79</v>
      </c>
      <c r="D88" s="215" t="s">
        <v>157</v>
      </c>
      <c r="E88" s="216" t="s">
        <v>2781</v>
      </c>
      <c r="F88" s="217" t="s">
        <v>2782</v>
      </c>
      <c r="G88" s="218" t="s">
        <v>557</v>
      </c>
      <c r="H88" s="219">
        <v>1</v>
      </c>
      <c r="I88" s="220"/>
      <c r="J88" s="221">
        <f>ROUND(I88*H88,2)</f>
        <v>0</v>
      </c>
      <c r="K88" s="217" t="s">
        <v>19</v>
      </c>
      <c r="L88" s="47"/>
      <c r="M88" s="222" t="s">
        <v>19</v>
      </c>
      <c r="N88" s="223" t="s">
        <v>43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162</v>
      </c>
      <c r="AT88" s="226" t="s">
        <v>157</v>
      </c>
      <c r="AU88" s="226" t="s">
        <v>79</v>
      </c>
      <c r="AY88" s="20" t="s">
        <v>154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79</v>
      </c>
      <c r="BK88" s="227">
        <f>ROUND(I88*H88,2)</f>
        <v>0</v>
      </c>
      <c r="BL88" s="20" t="s">
        <v>162</v>
      </c>
      <c r="BM88" s="226" t="s">
        <v>2783</v>
      </c>
    </row>
    <row r="89" s="2" customFormat="1" ht="16.5" customHeight="1">
      <c r="A89" s="41"/>
      <c r="B89" s="42"/>
      <c r="C89" s="215" t="s">
        <v>81</v>
      </c>
      <c r="D89" s="215" t="s">
        <v>157</v>
      </c>
      <c r="E89" s="216" t="s">
        <v>2784</v>
      </c>
      <c r="F89" s="217" t="s">
        <v>2785</v>
      </c>
      <c r="G89" s="218" t="s">
        <v>557</v>
      </c>
      <c r="H89" s="219">
        <v>1</v>
      </c>
      <c r="I89" s="220"/>
      <c r="J89" s="221">
        <f>ROUND(I89*H89,2)</f>
        <v>0</v>
      </c>
      <c r="K89" s="217" t="s">
        <v>19</v>
      </c>
      <c r="L89" s="47"/>
      <c r="M89" s="222" t="s">
        <v>19</v>
      </c>
      <c r="N89" s="223" t="s">
        <v>43</v>
      </c>
      <c r="O89" s="87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6" t="s">
        <v>162</v>
      </c>
      <c r="AT89" s="226" t="s">
        <v>157</v>
      </c>
      <c r="AU89" s="226" t="s">
        <v>79</v>
      </c>
      <c r="AY89" s="20" t="s">
        <v>154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20" t="s">
        <v>79</v>
      </c>
      <c r="BK89" s="227">
        <f>ROUND(I89*H89,2)</f>
        <v>0</v>
      </c>
      <c r="BL89" s="20" t="s">
        <v>162</v>
      </c>
      <c r="BM89" s="226" t="s">
        <v>2786</v>
      </c>
    </row>
    <row r="90" s="2" customFormat="1" ht="16.5" customHeight="1">
      <c r="A90" s="41"/>
      <c r="B90" s="42"/>
      <c r="C90" s="215" t="s">
        <v>155</v>
      </c>
      <c r="D90" s="215" t="s">
        <v>157</v>
      </c>
      <c r="E90" s="216" t="s">
        <v>2787</v>
      </c>
      <c r="F90" s="217" t="s">
        <v>2788</v>
      </c>
      <c r="G90" s="218" t="s">
        <v>557</v>
      </c>
      <c r="H90" s="219">
        <v>1</v>
      </c>
      <c r="I90" s="220"/>
      <c r="J90" s="221">
        <f>ROUND(I90*H90,2)</f>
        <v>0</v>
      </c>
      <c r="K90" s="217" t="s">
        <v>19</v>
      </c>
      <c r="L90" s="47"/>
      <c r="M90" s="222" t="s">
        <v>19</v>
      </c>
      <c r="N90" s="223" t="s">
        <v>43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162</v>
      </c>
      <c r="AT90" s="226" t="s">
        <v>157</v>
      </c>
      <c r="AU90" s="226" t="s">
        <v>79</v>
      </c>
      <c r="AY90" s="20" t="s">
        <v>154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20" t="s">
        <v>79</v>
      </c>
      <c r="BK90" s="227">
        <f>ROUND(I90*H90,2)</f>
        <v>0</v>
      </c>
      <c r="BL90" s="20" t="s">
        <v>162</v>
      </c>
      <c r="BM90" s="226" t="s">
        <v>2789</v>
      </c>
    </row>
    <row r="91" s="2" customFormat="1" ht="16.5" customHeight="1">
      <c r="A91" s="41"/>
      <c r="B91" s="42"/>
      <c r="C91" s="215" t="s">
        <v>162</v>
      </c>
      <c r="D91" s="215" t="s">
        <v>157</v>
      </c>
      <c r="E91" s="216" t="s">
        <v>2790</v>
      </c>
      <c r="F91" s="217" t="s">
        <v>2791</v>
      </c>
      <c r="G91" s="218" t="s">
        <v>557</v>
      </c>
      <c r="H91" s="219">
        <v>1</v>
      </c>
      <c r="I91" s="220"/>
      <c r="J91" s="221">
        <f>ROUND(I91*H91,2)</f>
        <v>0</v>
      </c>
      <c r="K91" s="217" t="s">
        <v>19</v>
      </c>
      <c r="L91" s="47"/>
      <c r="M91" s="292" t="s">
        <v>19</v>
      </c>
      <c r="N91" s="293" t="s">
        <v>43</v>
      </c>
      <c r="O91" s="294"/>
      <c r="P91" s="295">
        <f>O91*H91</f>
        <v>0</v>
      </c>
      <c r="Q91" s="295">
        <v>0</v>
      </c>
      <c r="R91" s="295">
        <f>Q91*H91</f>
        <v>0</v>
      </c>
      <c r="S91" s="295">
        <v>0</v>
      </c>
      <c r="T91" s="296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162</v>
      </c>
      <c r="AT91" s="226" t="s">
        <v>157</v>
      </c>
      <c r="AU91" s="226" t="s">
        <v>79</v>
      </c>
      <c r="AY91" s="20" t="s">
        <v>154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162</v>
      </c>
      <c r="BM91" s="226" t="s">
        <v>2792</v>
      </c>
    </row>
    <row r="92" s="2" customFormat="1" ht="6.96" customHeight="1">
      <c r="A92" s="41"/>
      <c r="B92" s="62"/>
      <c r="C92" s="63"/>
      <c r="D92" s="63"/>
      <c r="E92" s="63"/>
      <c r="F92" s="63"/>
      <c r="G92" s="63"/>
      <c r="H92" s="63"/>
      <c r="I92" s="63"/>
      <c r="J92" s="63"/>
      <c r="K92" s="63"/>
      <c r="L92" s="47"/>
      <c r="M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</sheetData>
  <sheetProtection sheet="1" autoFilter="0" formatColumns="0" formatRows="0" objects="1" scenarios="1" spinCount="100000" saltValue="J8IxyEW1rnzrQy4yB1o2grfxOgYe4U+UqctToYG82G8lY0ajx/IcnIuoZM7HWIX6V9Hnm0UueiUBfKqh3JYGuQ==" hashValue="zn5ZqvZFvxYvjeqFiec8RtElfv/gVKyvtywHA3NvV05eOe61OYdEtAvppRmRUOmTmG99G2qQmlYwYuaGp45hQg==" algorithmName="SHA-512" password="CC35"/>
  <autoFilter ref="C85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0" customWidth="1"/>
    <col min="2" max="2" width="1.667969" style="300" customWidth="1"/>
    <col min="3" max="4" width="5" style="300" customWidth="1"/>
    <col min="5" max="5" width="11.66016" style="300" customWidth="1"/>
    <col min="6" max="6" width="9.160156" style="300" customWidth="1"/>
    <col min="7" max="7" width="5" style="300" customWidth="1"/>
    <col min="8" max="8" width="77.83203" style="300" customWidth="1"/>
    <col min="9" max="10" width="20" style="300" customWidth="1"/>
    <col min="11" max="11" width="1.667969" style="300" customWidth="1"/>
  </cols>
  <sheetData>
    <row r="1" s="1" customFormat="1" ht="37.5" customHeight="1"/>
    <row r="2" s="1" customFormat="1" ht="7.5" customHeight="1">
      <c r="B2" s="301"/>
      <c r="C2" s="302"/>
      <c r="D2" s="302"/>
      <c r="E2" s="302"/>
      <c r="F2" s="302"/>
      <c r="G2" s="302"/>
      <c r="H2" s="302"/>
      <c r="I2" s="302"/>
      <c r="J2" s="302"/>
      <c r="K2" s="303"/>
    </row>
    <row r="3" s="17" customFormat="1" ht="45" customHeight="1">
      <c r="B3" s="304"/>
      <c r="C3" s="305" t="s">
        <v>2793</v>
      </c>
      <c r="D3" s="305"/>
      <c r="E3" s="305"/>
      <c r="F3" s="305"/>
      <c r="G3" s="305"/>
      <c r="H3" s="305"/>
      <c r="I3" s="305"/>
      <c r="J3" s="305"/>
      <c r="K3" s="306"/>
    </row>
    <row r="4" s="1" customFormat="1" ht="25.5" customHeight="1">
      <c r="B4" s="307"/>
      <c r="C4" s="308" t="s">
        <v>2794</v>
      </c>
      <c r="D4" s="308"/>
      <c r="E4" s="308"/>
      <c r="F4" s="308"/>
      <c r="G4" s="308"/>
      <c r="H4" s="308"/>
      <c r="I4" s="308"/>
      <c r="J4" s="308"/>
      <c r="K4" s="309"/>
    </row>
    <row r="5" s="1" customFormat="1" ht="5.25" customHeight="1">
      <c r="B5" s="307"/>
      <c r="C5" s="310"/>
      <c r="D5" s="310"/>
      <c r="E5" s="310"/>
      <c r="F5" s="310"/>
      <c r="G5" s="310"/>
      <c r="H5" s="310"/>
      <c r="I5" s="310"/>
      <c r="J5" s="310"/>
      <c r="K5" s="309"/>
    </row>
    <row r="6" s="1" customFormat="1" ht="15" customHeight="1">
      <c r="B6" s="307"/>
      <c r="C6" s="311" t="s">
        <v>2795</v>
      </c>
      <c r="D6" s="311"/>
      <c r="E6" s="311"/>
      <c r="F6" s="311"/>
      <c r="G6" s="311"/>
      <c r="H6" s="311"/>
      <c r="I6" s="311"/>
      <c r="J6" s="311"/>
      <c r="K6" s="309"/>
    </row>
    <row r="7" s="1" customFormat="1" ht="15" customHeight="1">
      <c r="B7" s="312"/>
      <c r="C7" s="311" t="s">
        <v>2796</v>
      </c>
      <c r="D7" s="311"/>
      <c r="E7" s="311"/>
      <c r="F7" s="311"/>
      <c r="G7" s="311"/>
      <c r="H7" s="311"/>
      <c r="I7" s="311"/>
      <c r="J7" s="311"/>
      <c r="K7" s="309"/>
    </row>
    <row r="8" s="1" customFormat="1" ht="12.75" customHeight="1">
      <c r="B8" s="312"/>
      <c r="C8" s="311"/>
      <c r="D8" s="311"/>
      <c r="E8" s="311"/>
      <c r="F8" s="311"/>
      <c r="G8" s="311"/>
      <c r="H8" s="311"/>
      <c r="I8" s="311"/>
      <c r="J8" s="311"/>
      <c r="K8" s="309"/>
    </row>
    <row r="9" s="1" customFormat="1" ht="15" customHeight="1">
      <c r="B9" s="312"/>
      <c r="C9" s="311" t="s">
        <v>2797</v>
      </c>
      <c r="D9" s="311"/>
      <c r="E9" s="311"/>
      <c r="F9" s="311"/>
      <c r="G9" s="311"/>
      <c r="H9" s="311"/>
      <c r="I9" s="311"/>
      <c r="J9" s="311"/>
      <c r="K9" s="309"/>
    </row>
    <row r="10" s="1" customFormat="1" ht="15" customHeight="1">
      <c r="B10" s="312"/>
      <c r="C10" s="311"/>
      <c r="D10" s="311" t="s">
        <v>2798</v>
      </c>
      <c r="E10" s="311"/>
      <c r="F10" s="311"/>
      <c r="G10" s="311"/>
      <c r="H10" s="311"/>
      <c r="I10" s="311"/>
      <c r="J10" s="311"/>
      <c r="K10" s="309"/>
    </row>
    <row r="11" s="1" customFormat="1" ht="15" customHeight="1">
      <c r="B11" s="312"/>
      <c r="C11" s="313"/>
      <c r="D11" s="311" t="s">
        <v>2799</v>
      </c>
      <c r="E11" s="311"/>
      <c r="F11" s="311"/>
      <c r="G11" s="311"/>
      <c r="H11" s="311"/>
      <c r="I11" s="311"/>
      <c r="J11" s="311"/>
      <c r="K11" s="309"/>
    </row>
    <row r="12" s="1" customFormat="1" ht="15" customHeight="1">
      <c r="B12" s="312"/>
      <c r="C12" s="313"/>
      <c r="D12" s="311"/>
      <c r="E12" s="311"/>
      <c r="F12" s="311"/>
      <c r="G12" s="311"/>
      <c r="H12" s="311"/>
      <c r="I12" s="311"/>
      <c r="J12" s="311"/>
      <c r="K12" s="309"/>
    </row>
    <row r="13" s="1" customFormat="1" ht="15" customHeight="1">
      <c r="B13" s="312"/>
      <c r="C13" s="313"/>
      <c r="D13" s="314" t="s">
        <v>2800</v>
      </c>
      <c r="E13" s="311"/>
      <c r="F13" s="311"/>
      <c r="G13" s="311"/>
      <c r="H13" s="311"/>
      <c r="I13" s="311"/>
      <c r="J13" s="311"/>
      <c r="K13" s="309"/>
    </row>
    <row r="14" s="1" customFormat="1" ht="12.75" customHeight="1">
      <c r="B14" s="312"/>
      <c r="C14" s="313"/>
      <c r="D14" s="313"/>
      <c r="E14" s="313"/>
      <c r="F14" s="313"/>
      <c r="G14" s="313"/>
      <c r="H14" s="313"/>
      <c r="I14" s="313"/>
      <c r="J14" s="313"/>
      <c r="K14" s="309"/>
    </row>
    <row r="15" s="1" customFormat="1" ht="15" customHeight="1">
      <c r="B15" s="312"/>
      <c r="C15" s="313"/>
      <c r="D15" s="311" t="s">
        <v>2801</v>
      </c>
      <c r="E15" s="311"/>
      <c r="F15" s="311"/>
      <c r="G15" s="311"/>
      <c r="H15" s="311"/>
      <c r="I15" s="311"/>
      <c r="J15" s="311"/>
      <c r="K15" s="309"/>
    </row>
    <row r="16" s="1" customFormat="1" ht="15" customHeight="1">
      <c r="B16" s="312"/>
      <c r="C16" s="313"/>
      <c r="D16" s="311" t="s">
        <v>2802</v>
      </c>
      <c r="E16" s="311"/>
      <c r="F16" s="311"/>
      <c r="G16" s="311"/>
      <c r="H16" s="311"/>
      <c r="I16" s="311"/>
      <c r="J16" s="311"/>
      <c r="K16" s="309"/>
    </row>
    <row r="17" s="1" customFormat="1" ht="15" customHeight="1">
      <c r="B17" s="312"/>
      <c r="C17" s="313"/>
      <c r="D17" s="311" t="s">
        <v>2803</v>
      </c>
      <c r="E17" s="311"/>
      <c r="F17" s="311"/>
      <c r="G17" s="311"/>
      <c r="H17" s="311"/>
      <c r="I17" s="311"/>
      <c r="J17" s="311"/>
      <c r="K17" s="309"/>
    </row>
    <row r="18" s="1" customFormat="1" ht="15" customHeight="1">
      <c r="B18" s="312"/>
      <c r="C18" s="313"/>
      <c r="D18" s="313"/>
      <c r="E18" s="315" t="s">
        <v>78</v>
      </c>
      <c r="F18" s="311" t="s">
        <v>2804</v>
      </c>
      <c r="G18" s="311"/>
      <c r="H18" s="311"/>
      <c r="I18" s="311"/>
      <c r="J18" s="311"/>
      <c r="K18" s="309"/>
    </row>
    <row r="19" s="1" customFormat="1" ht="15" customHeight="1">
      <c r="B19" s="312"/>
      <c r="C19" s="313"/>
      <c r="D19" s="313"/>
      <c r="E19" s="315" t="s">
        <v>2805</v>
      </c>
      <c r="F19" s="311" t="s">
        <v>2806</v>
      </c>
      <c r="G19" s="311"/>
      <c r="H19" s="311"/>
      <c r="I19" s="311"/>
      <c r="J19" s="311"/>
      <c r="K19" s="309"/>
    </row>
    <row r="20" s="1" customFormat="1" ht="15" customHeight="1">
      <c r="B20" s="312"/>
      <c r="C20" s="313"/>
      <c r="D20" s="313"/>
      <c r="E20" s="315" t="s">
        <v>2807</v>
      </c>
      <c r="F20" s="311" t="s">
        <v>2808</v>
      </c>
      <c r="G20" s="311"/>
      <c r="H20" s="311"/>
      <c r="I20" s="311"/>
      <c r="J20" s="311"/>
      <c r="K20" s="309"/>
    </row>
    <row r="21" s="1" customFormat="1" ht="15" customHeight="1">
      <c r="B21" s="312"/>
      <c r="C21" s="313"/>
      <c r="D21" s="313"/>
      <c r="E21" s="315" t="s">
        <v>2809</v>
      </c>
      <c r="F21" s="311" t="s">
        <v>2810</v>
      </c>
      <c r="G21" s="311"/>
      <c r="H21" s="311"/>
      <c r="I21" s="311"/>
      <c r="J21" s="311"/>
      <c r="K21" s="309"/>
    </row>
    <row r="22" s="1" customFormat="1" ht="15" customHeight="1">
      <c r="B22" s="312"/>
      <c r="C22" s="313"/>
      <c r="D22" s="313"/>
      <c r="E22" s="315" t="s">
        <v>2811</v>
      </c>
      <c r="F22" s="311" t="s">
        <v>2812</v>
      </c>
      <c r="G22" s="311"/>
      <c r="H22" s="311"/>
      <c r="I22" s="311"/>
      <c r="J22" s="311"/>
      <c r="K22" s="309"/>
    </row>
    <row r="23" s="1" customFormat="1" ht="15" customHeight="1">
      <c r="B23" s="312"/>
      <c r="C23" s="313"/>
      <c r="D23" s="313"/>
      <c r="E23" s="315" t="s">
        <v>85</v>
      </c>
      <c r="F23" s="311" t="s">
        <v>2813</v>
      </c>
      <c r="G23" s="311"/>
      <c r="H23" s="311"/>
      <c r="I23" s="311"/>
      <c r="J23" s="311"/>
      <c r="K23" s="309"/>
    </row>
    <row r="24" s="1" customFormat="1" ht="12.75" customHeight="1">
      <c r="B24" s="312"/>
      <c r="C24" s="313"/>
      <c r="D24" s="313"/>
      <c r="E24" s="313"/>
      <c r="F24" s="313"/>
      <c r="G24" s="313"/>
      <c r="H24" s="313"/>
      <c r="I24" s="313"/>
      <c r="J24" s="313"/>
      <c r="K24" s="309"/>
    </row>
    <row r="25" s="1" customFormat="1" ht="15" customHeight="1">
      <c r="B25" s="312"/>
      <c r="C25" s="311" t="s">
        <v>2814</v>
      </c>
      <c r="D25" s="311"/>
      <c r="E25" s="311"/>
      <c r="F25" s="311"/>
      <c r="G25" s="311"/>
      <c r="H25" s="311"/>
      <c r="I25" s="311"/>
      <c r="J25" s="311"/>
      <c r="K25" s="309"/>
    </row>
    <row r="26" s="1" customFormat="1" ht="15" customHeight="1">
      <c r="B26" s="312"/>
      <c r="C26" s="311" t="s">
        <v>2815</v>
      </c>
      <c r="D26" s="311"/>
      <c r="E26" s="311"/>
      <c r="F26" s="311"/>
      <c r="G26" s="311"/>
      <c r="H26" s="311"/>
      <c r="I26" s="311"/>
      <c r="J26" s="311"/>
      <c r="K26" s="309"/>
    </row>
    <row r="27" s="1" customFormat="1" ht="15" customHeight="1">
      <c r="B27" s="312"/>
      <c r="C27" s="311"/>
      <c r="D27" s="311" t="s">
        <v>2816</v>
      </c>
      <c r="E27" s="311"/>
      <c r="F27" s="311"/>
      <c r="G27" s="311"/>
      <c r="H27" s="311"/>
      <c r="I27" s="311"/>
      <c r="J27" s="311"/>
      <c r="K27" s="309"/>
    </row>
    <row r="28" s="1" customFormat="1" ht="15" customHeight="1">
      <c r="B28" s="312"/>
      <c r="C28" s="313"/>
      <c r="D28" s="311" t="s">
        <v>2817</v>
      </c>
      <c r="E28" s="311"/>
      <c r="F28" s="311"/>
      <c r="G28" s="311"/>
      <c r="H28" s="311"/>
      <c r="I28" s="311"/>
      <c r="J28" s="311"/>
      <c r="K28" s="309"/>
    </row>
    <row r="29" s="1" customFormat="1" ht="12.75" customHeight="1">
      <c r="B29" s="312"/>
      <c r="C29" s="313"/>
      <c r="D29" s="313"/>
      <c r="E29" s="313"/>
      <c r="F29" s="313"/>
      <c r="G29" s="313"/>
      <c r="H29" s="313"/>
      <c r="I29" s="313"/>
      <c r="J29" s="313"/>
      <c r="K29" s="309"/>
    </row>
    <row r="30" s="1" customFormat="1" ht="15" customHeight="1">
      <c r="B30" s="312"/>
      <c r="C30" s="313"/>
      <c r="D30" s="311" t="s">
        <v>2818</v>
      </c>
      <c r="E30" s="311"/>
      <c r="F30" s="311"/>
      <c r="G30" s="311"/>
      <c r="H30" s="311"/>
      <c r="I30" s="311"/>
      <c r="J30" s="311"/>
      <c r="K30" s="309"/>
    </row>
    <row r="31" s="1" customFormat="1" ht="15" customHeight="1">
      <c r="B31" s="312"/>
      <c r="C31" s="313"/>
      <c r="D31" s="311" t="s">
        <v>2819</v>
      </c>
      <c r="E31" s="311"/>
      <c r="F31" s="311"/>
      <c r="G31" s="311"/>
      <c r="H31" s="311"/>
      <c r="I31" s="311"/>
      <c r="J31" s="311"/>
      <c r="K31" s="309"/>
    </row>
    <row r="32" s="1" customFormat="1" ht="12.75" customHeight="1">
      <c r="B32" s="312"/>
      <c r="C32" s="313"/>
      <c r="D32" s="313"/>
      <c r="E32" s="313"/>
      <c r="F32" s="313"/>
      <c r="G32" s="313"/>
      <c r="H32" s="313"/>
      <c r="I32" s="313"/>
      <c r="J32" s="313"/>
      <c r="K32" s="309"/>
    </row>
    <row r="33" s="1" customFormat="1" ht="15" customHeight="1">
      <c r="B33" s="312"/>
      <c r="C33" s="313"/>
      <c r="D33" s="311" t="s">
        <v>2820</v>
      </c>
      <c r="E33" s="311"/>
      <c r="F33" s="311"/>
      <c r="G33" s="311"/>
      <c r="H33" s="311"/>
      <c r="I33" s="311"/>
      <c r="J33" s="311"/>
      <c r="K33" s="309"/>
    </row>
    <row r="34" s="1" customFormat="1" ht="15" customHeight="1">
      <c r="B34" s="312"/>
      <c r="C34" s="313"/>
      <c r="D34" s="311" t="s">
        <v>2821</v>
      </c>
      <c r="E34" s="311"/>
      <c r="F34" s="311"/>
      <c r="G34" s="311"/>
      <c r="H34" s="311"/>
      <c r="I34" s="311"/>
      <c r="J34" s="311"/>
      <c r="K34" s="309"/>
    </row>
    <row r="35" s="1" customFormat="1" ht="15" customHeight="1">
      <c r="B35" s="312"/>
      <c r="C35" s="313"/>
      <c r="D35" s="311" t="s">
        <v>2822</v>
      </c>
      <c r="E35" s="311"/>
      <c r="F35" s="311"/>
      <c r="G35" s="311"/>
      <c r="H35" s="311"/>
      <c r="I35" s="311"/>
      <c r="J35" s="311"/>
      <c r="K35" s="309"/>
    </row>
    <row r="36" s="1" customFormat="1" ht="15" customHeight="1">
      <c r="B36" s="312"/>
      <c r="C36" s="313"/>
      <c r="D36" s="311"/>
      <c r="E36" s="314" t="s">
        <v>140</v>
      </c>
      <c r="F36" s="311"/>
      <c r="G36" s="311" t="s">
        <v>2823</v>
      </c>
      <c r="H36" s="311"/>
      <c r="I36" s="311"/>
      <c r="J36" s="311"/>
      <c r="K36" s="309"/>
    </row>
    <row r="37" s="1" customFormat="1" ht="30.75" customHeight="1">
      <c r="B37" s="312"/>
      <c r="C37" s="313"/>
      <c r="D37" s="311"/>
      <c r="E37" s="314" t="s">
        <v>2824</v>
      </c>
      <c r="F37" s="311"/>
      <c r="G37" s="311" t="s">
        <v>2825</v>
      </c>
      <c r="H37" s="311"/>
      <c r="I37" s="311"/>
      <c r="J37" s="311"/>
      <c r="K37" s="309"/>
    </row>
    <row r="38" s="1" customFormat="1" ht="15" customHeight="1">
      <c r="B38" s="312"/>
      <c r="C38" s="313"/>
      <c r="D38" s="311"/>
      <c r="E38" s="314" t="s">
        <v>53</v>
      </c>
      <c r="F38" s="311"/>
      <c r="G38" s="311" t="s">
        <v>2826</v>
      </c>
      <c r="H38" s="311"/>
      <c r="I38" s="311"/>
      <c r="J38" s="311"/>
      <c r="K38" s="309"/>
    </row>
    <row r="39" s="1" customFormat="1" ht="15" customHeight="1">
      <c r="B39" s="312"/>
      <c r="C39" s="313"/>
      <c r="D39" s="311"/>
      <c r="E39" s="314" t="s">
        <v>54</v>
      </c>
      <c r="F39" s="311"/>
      <c r="G39" s="311" t="s">
        <v>2827</v>
      </c>
      <c r="H39" s="311"/>
      <c r="I39" s="311"/>
      <c r="J39" s="311"/>
      <c r="K39" s="309"/>
    </row>
    <row r="40" s="1" customFormat="1" ht="15" customHeight="1">
      <c r="B40" s="312"/>
      <c r="C40" s="313"/>
      <c r="D40" s="311"/>
      <c r="E40" s="314" t="s">
        <v>141</v>
      </c>
      <c r="F40" s="311"/>
      <c r="G40" s="311" t="s">
        <v>2828</v>
      </c>
      <c r="H40" s="311"/>
      <c r="I40" s="311"/>
      <c r="J40" s="311"/>
      <c r="K40" s="309"/>
    </row>
    <row r="41" s="1" customFormat="1" ht="15" customHeight="1">
      <c r="B41" s="312"/>
      <c r="C41" s="313"/>
      <c r="D41" s="311"/>
      <c r="E41" s="314" t="s">
        <v>142</v>
      </c>
      <c r="F41" s="311"/>
      <c r="G41" s="311" t="s">
        <v>2829</v>
      </c>
      <c r="H41" s="311"/>
      <c r="I41" s="311"/>
      <c r="J41" s="311"/>
      <c r="K41" s="309"/>
    </row>
    <row r="42" s="1" customFormat="1" ht="15" customHeight="1">
      <c r="B42" s="312"/>
      <c r="C42" s="313"/>
      <c r="D42" s="311"/>
      <c r="E42" s="314" t="s">
        <v>2830</v>
      </c>
      <c r="F42" s="311"/>
      <c r="G42" s="311" t="s">
        <v>2831</v>
      </c>
      <c r="H42" s="311"/>
      <c r="I42" s="311"/>
      <c r="J42" s="311"/>
      <c r="K42" s="309"/>
    </row>
    <row r="43" s="1" customFormat="1" ht="15" customHeight="1">
      <c r="B43" s="312"/>
      <c r="C43" s="313"/>
      <c r="D43" s="311"/>
      <c r="E43" s="314"/>
      <c r="F43" s="311"/>
      <c r="G43" s="311" t="s">
        <v>2832</v>
      </c>
      <c r="H43" s="311"/>
      <c r="I43" s="311"/>
      <c r="J43" s="311"/>
      <c r="K43" s="309"/>
    </row>
    <row r="44" s="1" customFormat="1" ht="15" customHeight="1">
      <c r="B44" s="312"/>
      <c r="C44" s="313"/>
      <c r="D44" s="311"/>
      <c r="E44" s="314" t="s">
        <v>2833</v>
      </c>
      <c r="F44" s="311"/>
      <c r="G44" s="311" t="s">
        <v>2834</v>
      </c>
      <c r="H44" s="311"/>
      <c r="I44" s="311"/>
      <c r="J44" s="311"/>
      <c r="K44" s="309"/>
    </row>
    <row r="45" s="1" customFormat="1" ht="15" customHeight="1">
      <c r="B45" s="312"/>
      <c r="C45" s="313"/>
      <c r="D45" s="311"/>
      <c r="E45" s="314" t="s">
        <v>144</v>
      </c>
      <c r="F45" s="311"/>
      <c r="G45" s="311" t="s">
        <v>2835</v>
      </c>
      <c r="H45" s="311"/>
      <c r="I45" s="311"/>
      <c r="J45" s="311"/>
      <c r="K45" s="309"/>
    </row>
    <row r="46" s="1" customFormat="1" ht="12.75" customHeight="1">
      <c r="B46" s="312"/>
      <c r="C46" s="313"/>
      <c r="D46" s="311"/>
      <c r="E46" s="311"/>
      <c r="F46" s="311"/>
      <c r="G46" s="311"/>
      <c r="H46" s="311"/>
      <c r="I46" s="311"/>
      <c r="J46" s="311"/>
      <c r="K46" s="309"/>
    </row>
    <row r="47" s="1" customFormat="1" ht="15" customHeight="1">
      <c r="B47" s="312"/>
      <c r="C47" s="313"/>
      <c r="D47" s="311" t="s">
        <v>2836</v>
      </c>
      <c r="E47" s="311"/>
      <c r="F47" s="311"/>
      <c r="G47" s="311"/>
      <c r="H47" s="311"/>
      <c r="I47" s="311"/>
      <c r="J47" s="311"/>
      <c r="K47" s="309"/>
    </row>
    <row r="48" s="1" customFormat="1" ht="15" customHeight="1">
      <c r="B48" s="312"/>
      <c r="C48" s="313"/>
      <c r="D48" s="313"/>
      <c r="E48" s="311" t="s">
        <v>2837</v>
      </c>
      <c r="F48" s="311"/>
      <c r="G48" s="311"/>
      <c r="H48" s="311"/>
      <c r="I48" s="311"/>
      <c r="J48" s="311"/>
      <c r="K48" s="309"/>
    </row>
    <row r="49" s="1" customFormat="1" ht="15" customHeight="1">
      <c r="B49" s="312"/>
      <c r="C49" s="313"/>
      <c r="D49" s="313"/>
      <c r="E49" s="311" t="s">
        <v>2838</v>
      </c>
      <c r="F49" s="311"/>
      <c r="G49" s="311"/>
      <c r="H49" s="311"/>
      <c r="I49" s="311"/>
      <c r="J49" s="311"/>
      <c r="K49" s="309"/>
    </row>
    <row r="50" s="1" customFormat="1" ht="15" customHeight="1">
      <c r="B50" s="312"/>
      <c r="C50" s="313"/>
      <c r="D50" s="313"/>
      <c r="E50" s="311" t="s">
        <v>2839</v>
      </c>
      <c r="F50" s="311"/>
      <c r="G50" s="311"/>
      <c r="H50" s="311"/>
      <c r="I50" s="311"/>
      <c r="J50" s="311"/>
      <c r="K50" s="309"/>
    </row>
    <row r="51" s="1" customFormat="1" ht="15" customHeight="1">
      <c r="B51" s="312"/>
      <c r="C51" s="313"/>
      <c r="D51" s="311" t="s">
        <v>2840</v>
      </c>
      <c r="E51" s="311"/>
      <c r="F51" s="311"/>
      <c r="G51" s="311"/>
      <c r="H51" s="311"/>
      <c r="I51" s="311"/>
      <c r="J51" s="311"/>
      <c r="K51" s="309"/>
    </row>
    <row r="52" s="1" customFormat="1" ht="25.5" customHeight="1">
      <c r="B52" s="307"/>
      <c r="C52" s="308" t="s">
        <v>2841</v>
      </c>
      <c r="D52" s="308"/>
      <c r="E52" s="308"/>
      <c r="F52" s="308"/>
      <c r="G52" s="308"/>
      <c r="H52" s="308"/>
      <c r="I52" s="308"/>
      <c r="J52" s="308"/>
      <c r="K52" s="309"/>
    </row>
    <row r="53" s="1" customFormat="1" ht="5.25" customHeight="1">
      <c r="B53" s="307"/>
      <c r="C53" s="310"/>
      <c r="D53" s="310"/>
      <c r="E53" s="310"/>
      <c r="F53" s="310"/>
      <c r="G53" s="310"/>
      <c r="H53" s="310"/>
      <c r="I53" s="310"/>
      <c r="J53" s="310"/>
      <c r="K53" s="309"/>
    </row>
    <row r="54" s="1" customFormat="1" ht="15" customHeight="1">
      <c r="B54" s="307"/>
      <c r="C54" s="311" t="s">
        <v>2842</v>
      </c>
      <c r="D54" s="311"/>
      <c r="E54" s="311"/>
      <c r="F54" s="311"/>
      <c r="G54" s="311"/>
      <c r="H54" s="311"/>
      <c r="I54" s="311"/>
      <c r="J54" s="311"/>
      <c r="K54" s="309"/>
    </row>
    <row r="55" s="1" customFormat="1" ht="15" customHeight="1">
      <c r="B55" s="307"/>
      <c r="C55" s="311" t="s">
        <v>2843</v>
      </c>
      <c r="D55" s="311"/>
      <c r="E55" s="311"/>
      <c r="F55" s="311"/>
      <c r="G55" s="311"/>
      <c r="H55" s="311"/>
      <c r="I55" s="311"/>
      <c r="J55" s="311"/>
      <c r="K55" s="309"/>
    </row>
    <row r="56" s="1" customFormat="1" ht="12.75" customHeight="1">
      <c r="B56" s="307"/>
      <c r="C56" s="311"/>
      <c r="D56" s="311"/>
      <c r="E56" s="311"/>
      <c r="F56" s="311"/>
      <c r="G56" s="311"/>
      <c r="H56" s="311"/>
      <c r="I56" s="311"/>
      <c r="J56" s="311"/>
      <c r="K56" s="309"/>
    </row>
    <row r="57" s="1" customFormat="1" ht="15" customHeight="1">
      <c r="B57" s="307"/>
      <c r="C57" s="311" t="s">
        <v>2844</v>
      </c>
      <c r="D57" s="311"/>
      <c r="E57" s="311"/>
      <c r="F57" s="311"/>
      <c r="G57" s="311"/>
      <c r="H57" s="311"/>
      <c r="I57" s="311"/>
      <c r="J57" s="311"/>
      <c r="K57" s="309"/>
    </row>
    <row r="58" s="1" customFormat="1" ht="15" customHeight="1">
      <c r="B58" s="307"/>
      <c r="C58" s="313"/>
      <c r="D58" s="311" t="s">
        <v>2845</v>
      </c>
      <c r="E58" s="311"/>
      <c r="F58" s="311"/>
      <c r="G58" s="311"/>
      <c r="H58" s="311"/>
      <c r="I58" s="311"/>
      <c r="J58" s="311"/>
      <c r="K58" s="309"/>
    </row>
    <row r="59" s="1" customFormat="1" ht="15" customHeight="1">
      <c r="B59" s="307"/>
      <c r="C59" s="313"/>
      <c r="D59" s="311" t="s">
        <v>2846</v>
      </c>
      <c r="E59" s="311"/>
      <c r="F59" s="311"/>
      <c r="G59" s="311"/>
      <c r="H59" s="311"/>
      <c r="I59" s="311"/>
      <c r="J59" s="311"/>
      <c r="K59" s="309"/>
    </row>
    <row r="60" s="1" customFormat="1" ht="15" customHeight="1">
      <c r="B60" s="307"/>
      <c r="C60" s="313"/>
      <c r="D60" s="311" t="s">
        <v>2847</v>
      </c>
      <c r="E60" s="311"/>
      <c r="F60" s="311"/>
      <c r="G60" s="311"/>
      <c r="H60" s="311"/>
      <c r="I60" s="311"/>
      <c r="J60" s="311"/>
      <c r="K60" s="309"/>
    </row>
    <row r="61" s="1" customFormat="1" ht="15" customHeight="1">
      <c r="B61" s="307"/>
      <c r="C61" s="313"/>
      <c r="D61" s="311" t="s">
        <v>2848</v>
      </c>
      <c r="E61" s="311"/>
      <c r="F61" s="311"/>
      <c r="G61" s="311"/>
      <c r="H61" s="311"/>
      <c r="I61" s="311"/>
      <c r="J61" s="311"/>
      <c r="K61" s="309"/>
    </row>
    <row r="62" s="1" customFormat="1" ht="15" customHeight="1">
      <c r="B62" s="307"/>
      <c r="C62" s="313"/>
      <c r="D62" s="316" t="s">
        <v>2849</v>
      </c>
      <c r="E62" s="316"/>
      <c r="F62" s="316"/>
      <c r="G62" s="316"/>
      <c r="H62" s="316"/>
      <c r="I62" s="316"/>
      <c r="J62" s="316"/>
      <c r="K62" s="309"/>
    </row>
    <row r="63" s="1" customFormat="1" ht="15" customHeight="1">
      <c r="B63" s="307"/>
      <c r="C63" s="313"/>
      <c r="D63" s="311" t="s">
        <v>2850</v>
      </c>
      <c r="E63" s="311"/>
      <c r="F63" s="311"/>
      <c r="G63" s="311"/>
      <c r="H63" s="311"/>
      <c r="I63" s="311"/>
      <c r="J63" s="311"/>
      <c r="K63" s="309"/>
    </row>
    <row r="64" s="1" customFormat="1" ht="12.75" customHeight="1">
      <c r="B64" s="307"/>
      <c r="C64" s="313"/>
      <c r="D64" s="313"/>
      <c r="E64" s="317"/>
      <c r="F64" s="313"/>
      <c r="G64" s="313"/>
      <c r="H64" s="313"/>
      <c r="I64" s="313"/>
      <c r="J64" s="313"/>
      <c r="K64" s="309"/>
    </row>
    <row r="65" s="1" customFormat="1" ht="15" customHeight="1">
      <c r="B65" s="307"/>
      <c r="C65" s="313"/>
      <c r="D65" s="311" t="s">
        <v>2851</v>
      </c>
      <c r="E65" s="311"/>
      <c r="F65" s="311"/>
      <c r="G65" s="311"/>
      <c r="H65" s="311"/>
      <c r="I65" s="311"/>
      <c r="J65" s="311"/>
      <c r="K65" s="309"/>
    </row>
    <row r="66" s="1" customFormat="1" ht="15" customHeight="1">
      <c r="B66" s="307"/>
      <c r="C66" s="313"/>
      <c r="D66" s="316" t="s">
        <v>2852</v>
      </c>
      <c r="E66" s="316"/>
      <c r="F66" s="316"/>
      <c r="G66" s="316"/>
      <c r="H66" s="316"/>
      <c r="I66" s="316"/>
      <c r="J66" s="316"/>
      <c r="K66" s="309"/>
    </row>
    <row r="67" s="1" customFormat="1" ht="15" customHeight="1">
      <c r="B67" s="307"/>
      <c r="C67" s="313"/>
      <c r="D67" s="311" t="s">
        <v>2853</v>
      </c>
      <c r="E67" s="311"/>
      <c r="F67" s="311"/>
      <c r="G67" s="311"/>
      <c r="H67" s="311"/>
      <c r="I67" s="311"/>
      <c r="J67" s="311"/>
      <c r="K67" s="309"/>
    </row>
    <row r="68" s="1" customFormat="1" ht="15" customHeight="1">
      <c r="B68" s="307"/>
      <c r="C68" s="313"/>
      <c r="D68" s="311" t="s">
        <v>2854</v>
      </c>
      <c r="E68" s="311"/>
      <c r="F68" s="311"/>
      <c r="G68" s="311"/>
      <c r="H68" s="311"/>
      <c r="I68" s="311"/>
      <c r="J68" s="311"/>
      <c r="K68" s="309"/>
    </row>
    <row r="69" s="1" customFormat="1" ht="15" customHeight="1">
      <c r="B69" s="307"/>
      <c r="C69" s="313"/>
      <c r="D69" s="311" t="s">
        <v>2855</v>
      </c>
      <c r="E69" s="311"/>
      <c r="F69" s="311"/>
      <c r="G69" s="311"/>
      <c r="H69" s="311"/>
      <c r="I69" s="311"/>
      <c r="J69" s="311"/>
      <c r="K69" s="309"/>
    </row>
    <row r="70" s="1" customFormat="1" ht="15" customHeight="1">
      <c r="B70" s="307"/>
      <c r="C70" s="313"/>
      <c r="D70" s="311" t="s">
        <v>2856</v>
      </c>
      <c r="E70" s="311"/>
      <c r="F70" s="311"/>
      <c r="G70" s="311"/>
      <c r="H70" s="311"/>
      <c r="I70" s="311"/>
      <c r="J70" s="311"/>
      <c r="K70" s="309"/>
    </row>
    <row r="71" s="1" customFormat="1" ht="12.75" customHeight="1">
      <c r="B71" s="318"/>
      <c r="C71" s="319"/>
      <c r="D71" s="319"/>
      <c r="E71" s="319"/>
      <c r="F71" s="319"/>
      <c r="G71" s="319"/>
      <c r="H71" s="319"/>
      <c r="I71" s="319"/>
      <c r="J71" s="319"/>
      <c r="K71" s="320"/>
    </row>
    <row r="72" s="1" customFormat="1" ht="18.75" customHeight="1">
      <c r="B72" s="321"/>
      <c r="C72" s="321"/>
      <c r="D72" s="321"/>
      <c r="E72" s="321"/>
      <c r="F72" s="321"/>
      <c r="G72" s="321"/>
      <c r="H72" s="321"/>
      <c r="I72" s="321"/>
      <c r="J72" s="321"/>
      <c r="K72" s="322"/>
    </row>
    <row r="73" s="1" customFormat="1" ht="18.75" customHeight="1">
      <c r="B73" s="322"/>
      <c r="C73" s="322"/>
      <c r="D73" s="322"/>
      <c r="E73" s="322"/>
      <c r="F73" s="322"/>
      <c r="G73" s="322"/>
      <c r="H73" s="322"/>
      <c r="I73" s="322"/>
      <c r="J73" s="322"/>
      <c r="K73" s="322"/>
    </row>
    <row r="74" s="1" customFormat="1" ht="7.5" customHeight="1">
      <c r="B74" s="323"/>
      <c r="C74" s="324"/>
      <c r="D74" s="324"/>
      <c r="E74" s="324"/>
      <c r="F74" s="324"/>
      <c r="G74" s="324"/>
      <c r="H74" s="324"/>
      <c r="I74" s="324"/>
      <c r="J74" s="324"/>
      <c r="K74" s="325"/>
    </row>
    <row r="75" s="1" customFormat="1" ht="45" customHeight="1">
      <c r="B75" s="326"/>
      <c r="C75" s="327" t="s">
        <v>2857</v>
      </c>
      <c r="D75" s="327"/>
      <c r="E75" s="327"/>
      <c r="F75" s="327"/>
      <c r="G75" s="327"/>
      <c r="H75" s="327"/>
      <c r="I75" s="327"/>
      <c r="J75" s="327"/>
      <c r="K75" s="328"/>
    </row>
    <row r="76" s="1" customFormat="1" ht="17.25" customHeight="1">
      <c r="B76" s="326"/>
      <c r="C76" s="329" t="s">
        <v>2858</v>
      </c>
      <c r="D76" s="329"/>
      <c r="E76" s="329"/>
      <c r="F76" s="329" t="s">
        <v>2859</v>
      </c>
      <c r="G76" s="330"/>
      <c r="H76" s="329" t="s">
        <v>54</v>
      </c>
      <c r="I76" s="329" t="s">
        <v>57</v>
      </c>
      <c r="J76" s="329" t="s">
        <v>2860</v>
      </c>
      <c r="K76" s="328"/>
    </row>
    <row r="77" s="1" customFormat="1" ht="17.25" customHeight="1">
      <c r="B77" s="326"/>
      <c r="C77" s="331" t="s">
        <v>2861</v>
      </c>
      <c r="D77" s="331"/>
      <c r="E77" s="331"/>
      <c r="F77" s="332" t="s">
        <v>2862</v>
      </c>
      <c r="G77" s="333"/>
      <c r="H77" s="331"/>
      <c r="I77" s="331"/>
      <c r="J77" s="331" t="s">
        <v>2863</v>
      </c>
      <c r="K77" s="328"/>
    </row>
    <row r="78" s="1" customFormat="1" ht="5.25" customHeight="1">
      <c r="B78" s="326"/>
      <c r="C78" s="334"/>
      <c r="D78" s="334"/>
      <c r="E78" s="334"/>
      <c r="F78" s="334"/>
      <c r="G78" s="335"/>
      <c r="H78" s="334"/>
      <c r="I78" s="334"/>
      <c r="J78" s="334"/>
      <c r="K78" s="328"/>
    </row>
    <row r="79" s="1" customFormat="1" ht="15" customHeight="1">
      <c r="B79" s="326"/>
      <c r="C79" s="314" t="s">
        <v>53</v>
      </c>
      <c r="D79" s="336"/>
      <c r="E79" s="336"/>
      <c r="F79" s="337" t="s">
        <v>2864</v>
      </c>
      <c r="G79" s="338"/>
      <c r="H79" s="314" t="s">
        <v>2865</v>
      </c>
      <c r="I79" s="314" t="s">
        <v>2866</v>
      </c>
      <c r="J79" s="314">
        <v>20</v>
      </c>
      <c r="K79" s="328"/>
    </row>
    <row r="80" s="1" customFormat="1" ht="15" customHeight="1">
      <c r="B80" s="326"/>
      <c r="C80" s="314" t="s">
        <v>2867</v>
      </c>
      <c r="D80" s="314"/>
      <c r="E80" s="314"/>
      <c r="F80" s="337" t="s">
        <v>2864</v>
      </c>
      <c r="G80" s="338"/>
      <c r="H80" s="314" t="s">
        <v>2868</v>
      </c>
      <c r="I80" s="314" t="s">
        <v>2866</v>
      </c>
      <c r="J80" s="314">
        <v>120</v>
      </c>
      <c r="K80" s="328"/>
    </row>
    <row r="81" s="1" customFormat="1" ht="15" customHeight="1">
      <c r="B81" s="339"/>
      <c r="C81" s="314" t="s">
        <v>2869</v>
      </c>
      <c r="D81" s="314"/>
      <c r="E81" s="314"/>
      <c r="F81" s="337" t="s">
        <v>2870</v>
      </c>
      <c r="G81" s="338"/>
      <c r="H81" s="314" t="s">
        <v>2871</v>
      </c>
      <c r="I81" s="314" t="s">
        <v>2866</v>
      </c>
      <c r="J81" s="314">
        <v>50</v>
      </c>
      <c r="K81" s="328"/>
    </row>
    <row r="82" s="1" customFormat="1" ht="15" customHeight="1">
      <c r="B82" s="339"/>
      <c r="C82" s="314" t="s">
        <v>2872</v>
      </c>
      <c r="D82" s="314"/>
      <c r="E82" s="314"/>
      <c r="F82" s="337" t="s">
        <v>2864</v>
      </c>
      <c r="G82" s="338"/>
      <c r="H82" s="314" t="s">
        <v>2873</v>
      </c>
      <c r="I82" s="314" t="s">
        <v>2874</v>
      </c>
      <c r="J82" s="314"/>
      <c r="K82" s="328"/>
    </row>
    <row r="83" s="1" customFormat="1" ht="15" customHeight="1">
      <c r="B83" s="339"/>
      <c r="C83" s="340" t="s">
        <v>2875</v>
      </c>
      <c r="D83" s="340"/>
      <c r="E83" s="340"/>
      <c r="F83" s="341" t="s">
        <v>2870</v>
      </c>
      <c r="G83" s="340"/>
      <c r="H83" s="340" t="s">
        <v>2876</v>
      </c>
      <c r="I83" s="340" t="s">
        <v>2866</v>
      </c>
      <c r="J83" s="340">
        <v>15</v>
      </c>
      <c r="K83" s="328"/>
    </row>
    <row r="84" s="1" customFormat="1" ht="15" customHeight="1">
      <c r="B84" s="339"/>
      <c r="C84" s="340" t="s">
        <v>2877</v>
      </c>
      <c r="D84" s="340"/>
      <c r="E84" s="340"/>
      <c r="F84" s="341" t="s">
        <v>2870</v>
      </c>
      <c r="G84" s="340"/>
      <c r="H84" s="340" t="s">
        <v>2878</v>
      </c>
      <c r="I84" s="340" t="s">
        <v>2866</v>
      </c>
      <c r="J84" s="340">
        <v>15</v>
      </c>
      <c r="K84" s="328"/>
    </row>
    <row r="85" s="1" customFormat="1" ht="15" customHeight="1">
      <c r="B85" s="339"/>
      <c r="C85" s="340" t="s">
        <v>2879</v>
      </c>
      <c r="D85" s="340"/>
      <c r="E85" s="340"/>
      <c r="F85" s="341" t="s">
        <v>2870</v>
      </c>
      <c r="G85" s="340"/>
      <c r="H85" s="340" t="s">
        <v>2880</v>
      </c>
      <c r="I85" s="340" t="s">
        <v>2866</v>
      </c>
      <c r="J85" s="340">
        <v>20</v>
      </c>
      <c r="K85" s="328"/>
    </row>
    <row r="86" s="1" customFormat="1" ht="15" customHeight="1">
      <c r="B86" s="339"/>
      <c r="C86" s="340" t="s">
        <v>2881</v>
      </c>
      <c r="D86" s="340"/>
      <c r="E86" s="340"/>
      <c r="F86" s="341" t="s">
        <v>2870</v>
      </c>
      <c r="G86" s="340"/>
      <c r="H86" s="340" t="s">
        <v>2882</v>
      </c>
      <c r="I86" s="340" t="s">
        <v>2866</v>
      </c>
      <c r="J86" s="340">
        <v>20</v>
      </c>
      <c r="K86" s="328"/>
    </row>
    <row r="87" s="1" customFormat="1" ht="15" customHeight="1">
      <c r="B87" s="339"/>
      <c r="C87" s="314" t="s">
        <v>2883</v>
      </c>
      <c r="D87" s="314"/>
      <c r="E87" s="314"/>
      <c r="F87" s="337" t="s">
        <v>2870</v>
      </c>
      <c r="G87" s="338"/>
      <c r="H87" s="314" t="s">
        <v>2884</v>
      </c>
      <c r="I87" s="314" t="s">
        <v>2866</v>
      </c>
      <c r="J87" s="314">
        <v>50</v>
      </c>
      <c r="K87" s="328"/>
    </row>
    <row r="88" s="1" customFormat="1" ht="15" customHeight="1">
      <c r="B88" s="339"/>
      <c r="C88" s="314" t="s">
        <v>2885</v>
      </c>
      <c r="D88" s="314"/>
      <c r="E88" s="314"/>
      <c r="F88" s="337" t="s">
        <v>2870</v>
      </c>
      <c r="G88" s="338"/>
      <c r="H88" s="314" t="s">
        <v>2886</v>
      </c>
      <c r="I88" s="314" t="s">
        <v>2866</v>
      </c>
      <c r="J88" s="314">
        <v>20</v>
      </c>
      <c r="K88" s="328"/>
    </row>
    <row r="89" s="1" customFormat="1" ht="15" customHeight="1">
      <c r="B89" s="339"/>
      <c r="C89" s="314" t="s">
        <v>2887</v>
      </c>
      <c r="D89" s="314"/>
      <c r="E89" s="314"/>
      <c r="F89" s="337" t="s">
        <v>2870</v>
      </c>
      <c r="G89" s="338"/>
      <c r="H89" s="314" t="s">
        <v>2888</v>
      </c>
      <c r="I89" s="314" t="s">
        <v>2866</v>
      </c>
      <c r="J89" s="314">
        <v>20</v>
      </c>
      <c r="K89" s="328"/>
    </row>
    <row r="90" s="1" customFormat="1" ht="15" customHeight="1">
      <c r="B90" s="339"/>
      <c r="C90" s="314" t="s">
        <v>2889</v>
      </c>
      <c r="D90" s="314"/>
      <c r="E90" s="314"/>
      <c r="F90" s="337" t="s">
        <v>2870</v>
      </c>
      <c r="G90" s="338"/>
      <c r="H90" s="314" t="s">
        <v>2890</v>
      </c>
      <c r="I90" s="314" t="s">
        <v>2866</v>
      </c>
      <c r="J90" s="314">
        <v>50</v>
      </c>
      <c r="K90" s="328"/>
    </row>
    <row r="91" s="1" customFormat="1" ht="15" customHeight="1">
      <c r="B91" s="339"/>
      <c r="C91" s="314" t="s">
        <v>2891</v>
      </c>
      <c r="D91" s="314"/>
      <c r="E91" s="314"/>
      <c r="F91" s="337" t="s">
        <v>2870</v>
      </c>
      <c r="G91" s="338"/>
      <c r="H91" s="314" t="s">
        <v>2891</v>
      </c>
      <c r="I91" s="314" t="s">
        <v>2866</v>
      </c>
      <c r="J91" s="314">
        <v>50</v>
      </c>
      <c r="K91" s="328"/>
    </row>
    <row r="92" s="1" customFormat="1" ht="15" customHeight="1">
      <c r="B92" s="339"/>
      <c r="C92" s="314" t="s">
        <v>2892</v>
      </c>
      <c r="D92" s="314"/>
      <c r="E92" s="314"/>
      <c r="F92" s="337" t="s">
        <v>2870</v>
      </c>
      <c r="G92" s="338"/>
      <c r="H92" s="314" t="s">
        <v>2893</v>
      </c>
      <c r="I92" s="314" t="s">
        <v>2866</v>
      </c>
      <c r="J92" s="314">
        <v>255</v>
      </c>
      <c r="K92" s="328"/>
    </row>
    <row r="93" s="1" customFormat="1" ht="15" customHeight="1">
      <c r="B93" s="339"/>
      <c r="C93" s="314" t="s">
        <v>2894</v>
      </c>
      <c r="D93" s="314"/>
      <c r="E93" s="314"/>
      <c r="F93" s="337" t="s">
        <v>2864</v>
      </c>
      <c r="G93" s="338"/>
      <c r="H93" s="314" t="s">
        <v>2895</v>
      </c>
      <c r="I93" s="314" t="s">
        <v>2896</v>
      </c>
      <c r="J93" s="314"/>
      <c r="K93" s="328"/>
    </row>
    <row r="94" s="1" customFormat="1" ht="15" customHeight="1">
      <c r="B94" s="339"/>
      <c r="C94" s="314" t="s">
        <v>2897</v>
      </c>
      <c r="D94" s="314"/>
      <c r="E94" s="314"/>
      <c r="F94" s="337" t="s">
        <v>2864</v>
      </c>
      <c r="G94" s="338"/>
      <c r="H94" s="314" t="s">
        <v>2898</v>
      </c>
      <c r="I94" s="314" t="s">
        <v>2899</v>
      </c>
      <c r="J94" s="314"/>
      <c r="K94" s="328"/>
    </row>
    <row r="95" s="1" customFormat="1" ht="15" customHeight="1">
      <c r="B95" s="339"/>
      <c r="C95" s="314" t="s">
        <v>2900</v>
      </c>
      <c r="D95" s="314"/>
      <c r="E95" s="314"/>
      <c r="F95" s="337" t="s">
        <v>2864</v>
      </c>
      <c r="G95" s="338"/>
      <c r="H95" s="314" t="s">
        <v>2900</v>
      </c>
      <c r="I95" s="314" t="s">
        <v>2899</v>
      </c>
      <c r="J95" s="314"/>
      <c r="K95" s="328"/>
    </row>
    <row r="96" s="1" customFormat="1" ht="15" customHeight="1">
      <c r="B96" s="339"/>
      <c r="C96" s="314" t="s">
        <v>38</v>
      </c>
      <c r="D96" s="314"/>
      <c r="E96" s="314"/>
      <c r="F96" s="337" t="s">
        <v>2864</v>
      </c>
      <c r="G96" s="338"/>
      <c r="H96" s="314" t="s">
        <v>2901</v>
      </c>
      <c r="I96" s="314" t="s">
        <v>2899</v>
      </c>
      <c r="J96" s="314"/>
      <c r="K96" s="328"/>
    </row>
    <row r="97" s="1" customFormat="1" ht="15" customHeight="1">
      <c r="B97" s="339"/>
      <c r="C97" s="314" t="s">
        <v>48</v>
      </c>
      <c r="D97" s="314"/>
      <c r="E97" s="314"/>
      <c r="F97" s="337" t="s">
        <v>2864</v>
      </c>
      <c r="G97" s="338"/>
      <c r="H97" s="314" t="s">
        <v>2902</v>
      </c>
      <c r="I97" s="314" t="s">
        <v>2899</v>
      </c>
      <c r="J97" s="314"/>
      <c r="K97" s="328"/>
    </row>
    <row r="98" s="1" customFormat="1" ht="15" customHeight="1">
      <c r="B98" s="342"/>
      <c r="C98" s="343"/>
      <c r="D98" s="343"/>
      <c r="E98" s="343"/>
      <c r="F98" s="343"/>
      <c r="G98" s="343"/>
      <c r="H98" s="343"/>
      <c r="I98" s="343"/>
      <c r="J98" s="343"/>
      <c r="K98" s="344"/>
    </row>
    <row r="99" s="1" customFormat="1" ht="18.75" customHeight="1">
      <c r="B99" s="345"/>
      <c r="C99" s="346"/>
      <c r="D99" s="346"/>
      <c r="E99" s="346"/>
      <c r="F99" s="346"/>
      <c r="G99" s="346"/>
      <c r="H99" s="346"/>
      <c r="I99" s="346"/>
      <c r="J99" s="346"/>
      <c r="K99" s="345"/>
    </row>
    <row r="100" s="1" customFormat="1" ht="18.75" customHeight="1">
      <c r="B100" s="322"/>
      <c r="C100" s="322"/>
      <c r="D100" s="322"/>
      <c r="E100" s="322"/>
      <c r="F100" s="322"/>
      <c r="G100" s="322"/>
      <c r="H100" s="322"/>
      <c r="I100" s="322"/>
      <c r="J100" s="322"/>
      <c r="K100" s="322"/>
    </row>
    <row r="101" s="1" customFormat="1" ht="7.5" customHeight="1">
      <c r="B101" s="323"/>
      <c r="C101" s="324"/>
      <c r="D101" s="324"/>
      <c r="E101" s="324"/>
      <c r="F101" s="324"/>
      <c r="G101" s="324"/>
      <c r="H101" s="324"/>
      <c r="I101" s="324"/>
      <c r="J101" s="324"/>
      <c r="K101" s="325"/>
    </row>
    <row r="102" s="1" customFormat="1" ht="45" customHeight="1">
      <c r="B102" s="326"/>
      <c r="C102" s="327" t="s">
        <v>2903</v>
      </c>
      <c r="D102" s="327"/>
      <c r="E102" s="327"/>
      <c r="F102" s="327"/>
      <c r="G102" s="327"/>
      <c r="H102" s="327"/>
      <c r="I102" s="327"/>
      <c r="J102" s="327"/>
      <c r="K102" s="328"/>
    </row>
    <row r="103" s="1" customFormat="1" ht="17.25" customHeight="1">
      <c r="B103" s="326"/>
      <c r="C103" s="329" t="s">
        <v>2858</v>
      </c>
      <c r="D103" s="329"/>
      <c r="E103" s="329"/>
      <c r="F103" s="329" t="s">
        <v>2859</v>
      </c>
      <c r="G103" s="330"/>
      <c r="H103" s="329" t="s">
        <v>54</v>
      </c>
      <c r="I103" s="329" t="s">
        <v>57</v>
      </c>
      <c r="J103" s="329" t="s">
        <v>2860</v>
      </c>
      <c r="K103" s="328"/>
    </row>
    <row r="104" s="1" customFormat="1" ht="17.25" customHeight="1">
      <c r="B104" s="326"/>
      <c r="C104" s="331" t="s">
        <v>2861</v>
      </c>
      <c r="D104" s="331"/>
      <c r="E104" s="331"/>
      <c r="F104" s="332" t="s">
        <v>2862</v>
      </c>
      <c r="G104" s="333"/>
      <c r="H104" s="331"/>
      <c r="I104" s="331"/>
      <c r="J104" s="331" t="s">
        <v>2863</v>
      </c>
      <c r="K104" s="328"/>
    </row>
    <row r="105" s="1" customFormat="1" ht="5.25" customHeight="1">
      <c r="B105" s="326"/>
      <c r="C105" s="329"/>
      <c r="D105" s="329"/>
      <c r="E105" s="329"/>
      <c r="F105" s="329"/>
      <c r="G105" s="347"/>
      <c r="H105" s="329"/>
      <c r="I105" s="329"/>
      <c r="J105" s="329"/>
      <c r="K105" s="328"/>
    </row>
    <row r="106" s="1" customFormat="1" ht="15" customHeight="1">
      <c r="B106" s="326"/>
      <c r="C106" s="314" t="s">
        <v>53</v>
      </c>
      <c r="D106" s="336"/>
      <c r="E106" s="336"/>
      <c r="F106" s="337" t="s">
        <v>2864</v>
      </c>
      <c r="G106" s="314"/>
      <c r="H106" s="314" t="s">
        <v>2904</v>
      </c>
      <c r="I106" s="314" t="s">
        <v>2866</v>
      </c>
      <c r="J106" s="314">
        <v>20</v>
      </c>
      <c r="K106" s="328"/>
    </row>
    <row r="107" s="1" customFormat="1" ht="15" customHeight="1">
      <c r="B107" s="326"/>
      <c r="C107" s="314" t="s">
        <v>2867</v>
      </c>
      <c r="D107" s="314"/>
      <c r="E107" s="314"/>
      <c r="F107" s="337" t="s">
        <v>2864</v>
      </c>
      <c r="G107" s="314"/>
      <c r="H107" s="314" t="s">
        <v>2904</v>
      </c>
      <c r="I107" s="314" t="s">
        <v>2866</v>
      </c>
      <c r="J107" s="314">
        <v>120</v>
      </c>
      <c r="K107" s="328"/>
    </row>
    <row r="108" s="1" customFormat="1" ht="15" customHeight="1">
      <c r="B108" s="339"/>
      <c r="C108" s="314" t="s">
        <v>2869</v>
      </c>
      <c r="D108" s="314"/>
      <c r="E108" s="314"/>
      <c r="F108" s="337" t="s">
        <v>2870</v>
      </c>
      <c r="G108" s="314"/>
      <c r="H108" s="314" t="s">
        <v>2904</v>
      </c>
      <c r="I108" s="314" t="s">
        <v>2866</v>
      </c>
      <c r="J108" s="314">
        <v>50</v>
      </c>
      <c r="K108" s="328"/>
    </row>
    <row r="109" s="1" customFormat="1" ht="15" customHeight="1">
      <c r="B109" s="339"/>
      <c r="C109" s="314" t="s">
        <v>2872</v>
      </c>
      <c r="D109" s="314"/>
      <c r="E109" s="314"/>
      <c r="F109" s="337" t="s">
        <v>2864</v>
      </c>
      <c r="G109" s="314"/>
      <c r="H109" s="314" t="s">
        <v>2904</v>
      </c>
      <c r="I109" s="314" t="s">
        <v>2874</v>
      </c>
      <c r="J109" s="314"/>
      <c r="K109" s="328"/>
    </row>
    <row r="110" s="1" customFormat="1" ht="15" customHeight="1">
      <c r="B110" s="339"/>
      <c r="C110" s="314" t="s">
        <v>2883</v>
      </c>
      <c r="D110" s="314"/>
      <c r="E110" s="314"/>
      <c r="F110" s="337" t="s">
        <v>2870</v>
      </c>
      <c r="G110" s="314"/>
      <c r="H110" s="314" t="s">
        <v>2904</v>
      </c>
      <c r="I110" s="314" t="s">
        <v>2866</v>
      </c>
      <c r="J110" s="314">
        <v>50</v>
      </c>
      <c r="K110" s="328"/>
    </row>
    <row r="111" s="1" customFormat="1" ht="15" customHeight="1">
      <c r="B111" s="339"/>
      <c r="C111" s="314" t="s">
        <v>2891</v>
      </c>
      <c r="D111" s="314"/>
      <c r="E111" s="314"/>
      <c r="F111" s="337" t="s">
        <v>2870</v>
      </c>
      <c r="G111" s="314"/>
      <c r="H111" s="314" t="s">
        <v>2904</v>
      </c>
      <c r="I111" s="314" t="s">
        <v>2866</v>
      </c>
      <c r="J111" s="314">
        <v>50</v>
      </c>
      <c r="K111" s="328"/>
    </row>
    <row r="112" s="1" customFormat="1" ht="15" customHeight="1">
      <c r="B112" s="339"/>
      <c r="C112" s="314" t="s">
        <v>2889</v>
      </c>
      <c r="D112" s="314"/>
      <c r="E112" s="314"/>
      <c r="F112" s="337" t="s">
        <v>2870</v>
      </c>
      <c r="G112" s="314"/>
      <c r="H112" s="314" t="s">
        <v>2904</v>
      </c>
      <c r="I112" s="314" t="s">
        <v>2866</v>
      </c>
      <c r="J112" s="314">
        <v>50</v>
      </c>
      <c r="K112" s="328"/>
    </row>
    <row r="113" s="1" customFormat="1" ht="15" customHeight="1">
      <c r="B113" s="339"/>
      <c r="C113" s="314" t="s">
        <v>53</v>
      </c>
      <c r="D113" s="314"/>
      <c r="E113" s="314"/>
      <c r="F113" s="337" t="s">
        <v>2864</v>
      </c>
      <c r="G113" s="314"/>
      <c r="H113" s="314" t="s">
        <v>2905</v>
      </c>
      <c r="I113" s="314" t="s">
        <v>2866</v>
      </c>
      <c r="J113" s="314">
        <v>20</v>
      </c>
      <c r="K113" s="328"/>
    </row>
    <row r="114" s="1" customFormat="1" ht="15" customHeight="1">
      <c r="B114" s="339"/>
      <c r="C114" s="314" t="s">
        <v>2906</v>
      </c>
      <c r="D114" s="314"/>
      <c r="E114" s="314"/>
      <c r="F114" s="337" t="s">
        <v>2864</v>
      </c>
      <c r="G114" s="314"/>
      <c r="H114" s="314" t="s">
        <v>2907</v>
      </c>
      <c r="I114" s="314" t="s">
        <v>2866</v>
      </c>
      <c r="J114" s="314">
        <v>120</v>
      </c>
      <c r="K114" s="328"/>
    </row>
    <row r="115" s="1" customFormat="1" ht="15" customHeight="1">
      <c r="B115" s="339"/>
      <c r="C115" s="314" t="s">
        <v>38</v>
      </c>
      <c r="D115" s="314"/>
      <c r="E115" s="314"/>
      <c r="F115" s="337" t="s">
        <v>2864</v>
      </c>
      <c r="G115" s="314"/>
      <c r="H115" s="314" t="s">
        <v>2908</v>
      </c>
      <c r="I115" s="314" t="s">
        <v>2899</v>
      </c>
      <c r="J115" s="314"/>
      <c r="K115" s="328"/>
    </row>
    <row r="116" s="1" customFormat="1" ht="15" customHeight="1">
      <c r="B116" s="339"/>
      <c r="C116" s="314" t="s">
        <v>48</v>
      </c>
      <c r="D116" s="314"/>
      <c r="E116" s="314"/>
      <c r="F116" s="337" t="s">
        <v>2864</v>
      </c>
      <c r="G116" s="314"/>
      <c r="H116" s="314" t="s">
        <v>2909</v>
      </c>
      <c r="I116" s="314" t="s">
        <v>2899</v>
      </c>
      <c r="J116" s="314"/>
      <c r="K116" s="328"/>
    </row>
    <row r="117" s="1" customFormat="1" ht="15" customHeight="1">
      <c r="B117" s="339"/>
      <c r="C117" s="314" t="s">
        <v>57</v>
      </c>
      <c r="D117" s="314"/>
      <c r="E117" s="314"/>
      <c r="F117" s="337" t="s">
        <v>2864</v>
      </c>
      <c r="G117" s="314"/>
      <c r="H117" s="314" t="s">
        <v>2910</v>
      </c>
      <c r="I117" s="314" t="s">
        <v>2911</v>
      </c>
      <c r="J117" s="314"/>
      <c r="K117" s="328"/>
    </row>
    <row r="118" s="1" customFormat="1" ht="15" customHeight="1">
      <c r="B118" s="342"/>
      <c r="C118" s="348"/>
      <c r="D118" s="348"/>
      <c r="E118" s="348"/>
      <c r="F118" s="348"/>
      <c r="G118" s="348"/>
      <c r="H118" s="348"/>
      <c r="I118" s="348"/>
      <c r="J118" s="348"/>
      <c r="K118" s="344"/>
    </row>
    <row r="119" s="1" customFormat="1" ht="18.75" customHeight="1">
      <c r="B119" s="349"/>
      <c r="C119" s="350"/>
      <c r="D119" s="350"/>
      <c r="E119" s="350"/>
      <c r="F119" s="351"/>
      <c r="G119" s="350"/>
      <c r="H119" s="350"/>
      <c r="I119" s="350"/>
      <c r="J119" s="350"/>
      <c r="K119" s="349"/>
    </row>
    <row r="120" s="1" customFormat="1" ht="18.75" customHeight="1">
      <c r="B120" s="322"/>
      <c r="C120" s="322"/>
      <c r="D120" s="322"/>
      <c r="E120" s="322"/>
      <c r="F120" s="322"/>
      <c r="G120" s="322"/>
      <c r="H120" s="322"/>
      <c r="I120" s="322"/>
      <c r="J120" s="322"/>
      <c r="K120" s="322"/>
    </row>
    <row r="121" s="1" customFormat="1" ht="7.5" customHeight="1">
      <c r="B121" s="352"/>
      <c r="C121" s="353"/>
      <c r="D121" s="353"/>
      <c r="E121" s="353"/>
      <c r="F121" s="353"/>
      <c r="G121" s="353"/>
      <c r="H121" s="353"/>
      <c r="I121" s="353"/>
      <c r="J121" s="353"/>
      <c r="K121" s="354"/>
    </row>
    <row r="122" s="1" customFormat="1" ht="45" customHeight="1">
      <c r="B122" s="355"/>
      <c r="C122" s="305" t="s">
        <v>2912</v>
      </c>
      <c r="D122" s="305"/>
      <c r="E122" s="305"/>
      <c r="F122" s="305"/>
      <c r="G122" s="305"/>
      <c r="H122" s="305"/>
      <c r="I122" s="305"/>
      <c r="J122" s="305"/>
      <c r="K122" s="356"/>
    </row>
    <row r="123" s="1" customFormat="1" ht="17.25" customHeight="1">
      <c r="B123" s="357"/>
      <c r="C123" s="329" t="s">
        <v>2858</v>
      </c>
      <c r="D123" s="329"/>
      <c r="E123" s="329"/>
      <c r="F123" s="329" t="s">
        <v>2859</v>
      </c>
      <c r="G123" s="330"/>
      <c r="H123" s="329" t="s">
        <v>54</v>
      </c>
      <c r="I123" s="329" t="s">
        <v>57</v>
      </c>
      <c r="J123" s="329" t="s">
        <v>2860</v>
      </c>
      <c r="K123" s="358"/>
    </row>
    <row r="124" s="1" customFormat="1" ht="17.25" customHeight="1">
      <c r="B124" s="357"/>
      <c r="C124" s="331" t="s">
        <v>2861</v>
      </c>
      <c r="D124" s="331"/>
      <c r="E124" s="331"/>
      <c r="F124" s="332" t="s">
        <v>2862</v>
      </c>
      <c r="G124" s="333"/>
      <c r="H124" s="331"/>
      <c r="I124" s="331"/>
      <c r="J124" s="331" t="s">
        <v>2863</v>
      </c>
      <c r="K124" s="358"/>
    </row>
    <row r="125" s="1" customFormat="1" ht="5.25" customHeight="1">
      <c r="B125" s="359"/>
      <c r="C125" s="334"/>
      <c r="D125" s="334"/>
      <c r="E125" s="334"/>
      <c r="F125" s="334"/>
      <c r="G125" s="360"/>
      <c r="H125" s="334"/>
      <c r="I125" s="334"/>
      <c r="J125" s="334"/>
      <c r="K125" s="361"/>
    </row>
    <row r="126" s="1" customFormat="1" ht="15" customHeight="1">
      <c r="B126" s="359"/>
      <c r="C126" s="314" t="s">
        <v>2867</v>
      </c>
      <c r="D126" s="336"/>
      <c r="E126" s="336"/>
      <c r="F126" s="337" t="s">
        <v>2864</v>
      </c>
      <c r="G126" s="314"/>
      <c r="H126" s="314" t="s">
        <v>2904</v>
      </c>
      <c r="I126" s="314" t="s">
        <v>2866</v>
      </c>
      <c r="J126" s="314">
        <v>120</v>
      </c>
      <c r="K126" s="362"/>
    </row>
    <row r="127" s="1" customFormat="1" ht="15" customHeight="1">
      <c r="B127" s="359"/>
      <c r="C127" s="314" t="s">
        <v>2913</v>
      </c>
      <c r="D127" s="314"/>
      <c r="E127" s="314"/>
      <c r="F127" s="337" t="s">
        <v>2864</v>
      </c>
      <c r="G127" s="314"/>
      <c r="H127" s="314" t="s">
        <v>2914</v>
      </c>
      <c r="I127" s="314" t="s">
        <v>2866</v>
      </c>
      <c r="J127" s="314" t="s">
        <v>2915</v>
      </c>
      <c r="K127" s="362"/>
    </row>
    <row r="128" s="1" customFormat="1" ht="15" customHeight="1">
      <c r="B128" s="359"/>
      <c r="C128" s="314" t="s">
        <v>85</v>
      </c>
      <c r="D128" s="314"/>
      <c r="E128" s="314"/>
      <c r="F128" s="337" t="s">
        <v>2864</v>
      </c>
      <c r="G128" s="314"/>
      <c r="H128" s="314" t="s">
        <v>2916</v>
      </c>
      <c r="I128" s="314" t="s">
        <v>2866</v>
      </c>
      <c r="J128" s="314" t="s">
        <v>2915</v>
      </c>
      <c r="K128" s="362"/>
    </row>
    <row r="129" s="1" customFormat="1" ht="15" customHeight="1">
      <c r="B129" s="359"/>
      <c r="C129" s="314" t="s">
        <v>2875</v>
      </c>
      <c r="D129" s="314"/>
      <c r="E129" s="314"/>
      <c r="F129" s="337" t="s">
        <v>2870</v>
      </c>
      <c r="G129" s="314"/>
      <c r="H129" s="314" t="s">
        <v>2876</v>
      </c>
      <c r="I129" s="314" t="s">
        <v>2866</v>
      </c>
      <c r="J129" s="314">
        <v>15</v>
      </c>
      <c r="K129" s="362"/>
    </row>
    <row r="130" s="1" customFormat="1" ht="15" customHeight="1">
      <c r="B130" s="359"/>
      <c r="C130" s="340" t="s">
        <v>2877</v>
      </c>
      <c r="D130" s="340"/>
      <c r="E130" s="340"/>
      <c r="F130" s="341" t="s">
        <v>2870</v>
      </c>
      <c r="G130" s="340"/>
      <c r="H130" s="340" t="s">
        <v>2878</v>
      </c>
      <c r="I130" s="340" t="s">
        <v>2866</v>
      </c>
      <c r="J130" s="340">
        <v>15</v>
      </c>
      <c r="K130" s="362"/>
    </row>
    <row r="131" s="1" customFormat="1" ht="15" customHeight="1">
      <c r="B131" s="359"/>
      <c r="C131" s="340" t="s">
        <v>2879</v>
      </c>
      <c r="D131" s="340"/>
      <c r="E131" s="340"/>
      <c r="F131" s="341" t="s">
        <v>2870</v>
      </c>
      <c r="G131" s="340"/>
      <c r="H131" s="340" t="s">
        <v>2880</v>
      </c>
      <c r="I131" s="340" t="s">
        <v>2866</v>
      </c>
      <c r="J131" s="340">
        <v>20</v>
      </c>
      <c r="K131" s="362"/>
    </row>
    <row r="132" s="1" customFormat="1" ht="15" customHeight="1">
      <c r="B132" s="359"/>
      <c r="C132" s="340" t="s">
        <v>2881</v>
      </c>
      <c r="D132" s="340"/>
      <c r="E132" s="340"/>
      <c r="F132" s="341" t="s">
        <v>2870</v>
      </c>
      <c r="G132" s="340"/>
      <c r="H132" s="340" t="s">
        <v>2882</v>
      </c>
      <c r="I132" s="340" t="s">
        <v>2866</v>
      </c>
      <c r="J132" s="340">
        <v>20</v>
      </c>
      <c r="K132" s="362"/>
    </row>
    <row r="133" s="1" customFormat="1" ht="15" customHeight="1">
      <c r="B133" s="359"/>
      <c r="C133" s="314" t="s">
        <v>2869</v>
      </c>
      <c r="D133" s="314"/>
      <c r="E133" s="314"/>
      <c r="F133" s="337" t="s">
        <v>2870</v>
      </c>
      <c r="G133" s="314"/>
      <c r="H133" s="314" t="s">
        <v>2904</v>
      </c>
      <c r="I133" s="314" t="s">
        <v>2866</v>
      </c>
      <c r="J133" s="314">
        <v>50</v>
      </c>
      <c r="K133" s="362"/>
    </row>
    <row r="134" s="1" customFormat="1" ht="15" customHeight="1">
      <c r="B134" s="359"/>
      <c r="C134" s="314" t="s">
        <v>2883</v>
      </c>
      <c r="D134" s="314"/>
      <c r="E134" s="314"/>
      <c r="F134" s="337" t="s">
        <v>2870</v>
      </c>
      <c r="G134" s="314"/>
      <c r="H134" s="314" t="s">
        <v>2904</v>
      </c>
      <c r="I134" s="314" t="s">
        <v>2866</v>
      </c>
      <c r="J134" s="314">
        <v>50</v>
      </c>
      <c r="K134" s="362"/>
    </row>
    <row r="135" s="1" customFormat="1" ht="15" customHeight="1">
      <c r="B135" s="359"/>
      <c r="C135" s="314" t="s">
        <v>2889</v>
      </c>
      <c r="D135" s="314"/>
      <c r="E135" s="314"/>
      <c r="F135" s="337" t="s">
        <v>2870</v>
      </c>
      <c r="G135" s="314"/>
      <c r="H135" s="314" t="s">
        <v>2904</v>
      </c>
      <c r="I135" s="314" t="s">
        <v>2866</v>
      </c>
      <c r="J135" s="314">
        <v>50</v>
      </c>
      <c r="K135" s="362"/>
    </row>
    <row r="136" s="1" customFormat="1" ht="15" customHeight="1">
      <c r="B136" s="359"/>
      <c r="C136" s="314" t="s">
        <v>2891</v>
      </c>
      <c r="D136" s="314"/>
      <c r="E136" s="314"/>
      <c r="F136" s="337" t="s">
        <v>2870</v>
      </c>
      <c r="G136" s="314"/>
      <c r="H136" s="314" t="s">
        <v>2904</v>
      </c>
      <c r="I136" s="314" t="s">
        <v>2866</v>
      </c>
      <c r="J136" s="314">
        <v>50</v>
      </c>
      <c r="K136" s="362"/>
    </row>
    <row r="137" s="1" customFormat="1" ht="15" customHeight="1">
      <c r="B137" s="359"/>
      <c r="C137" s="314" t="s">
        <v>2892</v>
      </c>
      <c r="D137" s="314"/>
      <c r="E137" s="314"/>
      <c r="F137" s="337" t="s">
        <v>2870</v>
      </c>
      <c r="G137" s="314"/>
      <c r="H137" s="314" t="s">
        <v>2917</v>
      </c>
      <c r="I137" s="314" t="s">
        <v>2866</v>
      </c>
      <c r="J137" s="314">
        <v>255</v>
      </c>
      <c r="K137" s="362"/>
    </row>
    <row r="138" s="1" customFormat="1" ht="15" customHeight="1">
      <c r="B138" s="359"/>
      <c r="C138" s="314" t="s">
        <v>2894</v>
      </c>
      <c r="D138" s="314"/>
      <c r="E138" s="314"/>
      <c r="F138" s="337" t="s">
        <v>2864</v>
      </c>
      <c r="G138" s="314"/>
      <c r="H138" s="314" t="s">
        <v>2918</v>
      </c>
      <c r="I138" s="314" t="s">
        <v>2896</v>
      </c>
      <c r="J138" s="314"/>
      <c r="K138" s="362"/>
    </row>
    <row r="139" s="1" customFormat="1" ht="15" customHeight="1">
      <c r="B139" s="359"/>
      <c r="C139" s="314" t="s">
        <v>2897</v>
      </c>
      <c r="D139" s="314"/>
      <c r="E139" s="314"/>
      <c r="F139" s="337" t="s">
        <v>2864</v>
      </c>
      <c r="G139" s="314"/>
      <c r="H139" s="314" t="s">
        <v>2919</v>
      </c>
      <c r="I139" s="314" t="s">
        <v>2899</v>
      </c>
      <c r="J139" s="314"/>
      <c r="K139" s="362"/>
    </row>
    <row r="140" s="1" customFormat="1" ht="15" customHeight="1">
      <c r="B140" s="359"/>
      <c r="C140" s="314" t="s">
        <v>2900</v>
      </c>
      <c r="D140" s="314"/>
      <c r="E140" s="314"/>
      <c r="F140" s="337" t="s">
        <v>2864</v>
      </c>
      <c r="G140" s="314"/>
      <c r="H140" s="314" t="s">
        <v>2900</v>
      </c>
      <c r="I140" s="314" t="s">
        <v>2899</v>
      </c>
      <c r="J140" s="314"/>
      <c r="K140" s="362"/>
    </row>
    <row r="141" s="1" customFormat="1" ht="15" customHeight="1">
      <c r="B141" s="359"/>
      <c r="C141" s="314" t="s">
        <v>38</v>
      </c>
      <c r="D141" s="314"/>
      <c r="E141" s="314"/>
      <c r="F141" s="337" t="s">
        <v>2864</v>
      </c>
      <c r="G141" s="314"/>
      <c r="H141" s="314" t="s">
        <v>2920</v>
      </c>
      <c r="I141" s="314" t="s">
        <v>2899</v>
      </c>
      <c r="J141" s="314"/>
      <c r="K141" s="362"/>
    </row>
    <row r="142" s="1" customFormat="1" ht="15" customHeight="1">
      <c r="B142" s="359"/>
      <c r="C142" s="314" t="s">
        <v>2921</v>
      </c>
      <c r="D142" s="314"/>
      <c r="E142" s="314"/>
      <c r="F142" s="337" t="s">
        <v>2864</v>
      </c>
      <c r="G142" s="314"/>
      <c r="H142" s="314" t="s">
        <v>2922</v>
      </c>
      <c r="I142" s="314" t="s">
        <v>2899</v>
      </c>
      <c r="J142" s="314"/>
      <c r="K142" s="362"/>
    </row>
    <row r="143" s="1" customFormat="1" ht="15" customHeight="1">
      <c r="B143" s="363"/>
      <c r="C143" s="364"/>
      <c r="D143" s="364"/>
      <c r="E143" s="364"/>
      <c r="F143" s="364"/>
      <c r="G143" s="364"/>
      <c r="H143" s="364"/>
      <c r="I143" s="364"/>
      <c r="J143" s="364"/>
      <c r="K143" s="365"/>
    </row>
    <row r="144" s="1" customFormat="1" ht="18.75" customHeight="1">
      <c r="B144" s="350"/>
      <c r="C144" s="350"/>
      <c r="D144" s="350"/>
      <c r="E144" s="350"/>
      <c r="F144" s="351"/>
      <c r="G144" s="350"/>
      <c r="H144" s="350"/>
      <c r="I144" s="350"/>
      <c r="J144" s="350"/>
      <c r="K144" s="350"/>
    </row>
    <row r="145" s="1" customFormat="1" ht="18.75" customHeight="1">
      <c r="B145" s="322"/>
      <c r="C145" s="322"/>
      <c r="D145" s="322"/>
      <c r="E145" s="322"/>
      <c r="F145" s="322"/>
      <c r="G145" s="322"/>
      <c r="H145" s="322"/>
      <c r="I145" s="322"/>
      <c r="J145" s="322"/>
      <c r="K145" s="322"/>
    </row>
    <row r="146" s="1" customFormat="1" ht="7.5" customHeight="1">
      <c r="B146" s="323"/>
      <c r="C146" s="324"/>
      <c r="D146" s="324"/>
      <c r="E146" s="324"/>
      <c r="F146" s="324"/>
      <c r="G146" s="324"/>
      <c r="H146" s="324"/>
      <c r="I146" s="324"/>
      <c r="J146" s="324"/>
      <c r="K146" s="325"/>
    </row>
    <row r="147" s="1" customFormat="1" ht="45" customHeight="1">
      <c r="B147" s="326"/>
      <c r="C147" s="327" t="s">
        <v>2923</v>
      </c>
      <c r="D147" s="327"/>
      <c r="E147" s="327"/>
      <c r="F147" s="327"/>
      <c r="G147" s="327"/>
      <c r="H147" s="327"/>
      <c r="I147" s="327"/>
      <c r="J147" s="327"/>
      <c r="K147" s="328"/>
    </row>
    <row r="148" s="1" customFormat="1" ht="17.25" customHeight="1">
      <c r="B148" s="326"/>
      <c r="C148" s="329" t="s">
        <v>2858</v>
      </c>
      <c r="D148" s="329"/>
      <c r="E148" s="329"/>
      <c r="F148" s="329" t="s">
        <v>2859</v>
      </c>
      <c r="G148" s="330"/>
      <c r="H148" s="329" t="s">
        <v>54</v>
      </c>
      <c r="I148" s="329" t="s">
        <v>57</v>
      </c>
      <c r="J148" s="329" t="s">
        <v>2860</v>
      </c>
      <c r="K148" s="328"/>
    </row>
    <row r="149" s="1" customFormat="1" ht="17.25" customHeight="1">
      <c r="B149" s="326"/>
      <c r="C149" s="331" t="s">
        <v>2861</v>
      </c>
      <c r="D149" s="331"/>
      <c r="E149" s="331"/>
      <c r="F149" s="332" t="s">
        <v>2862</v>
      </c>
      <c r="G149" s="333"/>
      <c r="H149" s="331"/>
      <c r="I149" s="331"/>
      <c r="J149" s="331" t="s">
        <v>2863</v>
      </c>
      <c r="K149" s="328"/>
    </row>
    <row r="150" s="1" customFormat="1" ht="5.25" customHeight="1">
      <c r="B150" s="339"/>
      <c r="C150" s="334"/>
      <c r="D150" s="334"/>
      <c r="E150" s="334"/>
      <c r="F150" s="334"/>
      <c r="G150" s="335"/>
      <c r="H150" s="334"/>
      <c r="I150" s="334"/>
      <c r="J150" s="334"/>
      <c r="K150" s="362"/>
    </row>
    <row r="151" s="1" customFormat="1" ht="15" customHeight="1">
      <c r="B151" s="339"/>
      <c r="C151" s="366" t="s">
        <v>2867</v>
      </c>
      <c r="D151" s="314"/>
      <c r="E151" s="314"/>
      <c r="F151" s="367" t="s">
        <v>2864</v>
      </c>
      <c r="G151" s="314"/>
      <c r="H151" s="366" t="s">
        <v>2904</v>
      </c>
      <c r="I151" s="366" t="s">
        <v>2866</v>
      </c>
      <c r="J151" s="366">
        <v>120</v>
      </c>
      <c r="K151" s="362"/>
    </row>
    <row r="152" s="1" customFormat="1" ht="15" customHeight="1">
      <c r="B152" s="339"/>
      <c r="C152" s="366" t="s">
        <v>2913</v>
      </c>
      <c r="D152" s="314"/>
      <c r="E152" s="314"/>
      <c r="F152" s="367" t="s">
        <v>2864</v>
      </c>
      <c r="G152" s="314"/>
      <c r="H152" s="366" t="s">
        <v>2924</v>
      </c>
      <c r="I152" s="366" t="s">
        <v>2866</v>
      </c>
      <c r="J152" s="366" t="s">
        <v>2915</v>
      </c>
      <c r="K152" s="362"/>
    </row>
    <row r="153" s="1" customFormat="1" ht="15" customHeight="1">
      <c r="B153" s="339"/>
      <c r="C153" s="366" t="s">
        <v>85</v>
      </c>
      <c r="D153" s="314"/>
      <c r="E153" s="314"/>
      <c r="F153" s="367" t="s">
        <v>2864</v>
      </c>
      <c r="G153" s="314"/>
      <c r="H153" s="366" t="s">
        <v>2925</v>
      </c>
      <c r="I153" s="366" t="s">
        <v>2866</v>
      </c>
      <c r="J153" s="366" t="s">
        <v>2915</v>
      </c>
      <c r="K153" s="362"/>
    </row>
    <row r="154" s="1" customFormat="1" ht="15" customHeight="1">
      <c r="B154" s="339"/>
      <c r="C154" s="366" t="s">
        <v>2869</v>
      </c>
      <c r="D154" s="314"/>
      <c r="E154" s="314"/>
      <c r="F154" s="367" t="s">
        <v>2870</v>
      </c>
      <c r="G154" s="314"/>
      <c r="H154" s="366" t="s">
        <v>2904</v>
      </c>
      <c r="I154" s="366" t="s">
        <v>2866</v>
      </c>
      <c r="J154" s="366">
        <v>50</v>
      </c>
      <c r="K154" s="362"/>
    </row>
    <row r="155" s="1" customFormat="1" ht="15" customHeight="1">
      <c r="B155" s="339"/>
      <c r="C155" s="366" t="s">
        <v>2872</v>
      </c>
      <c r="D155" s="314"/>
      <c r="E155" s="314"/>
      <c r="F155" s="367" t="s">
        <v>2864</v>
      </c>
      <c r="G155" s="314"/>
      <c r="H155" s="366" t="s">
        <v>2904</v>
      </c>
      <c r="I155" s="366" t="s">
        <v>2874</v>
      </c>
      <c r="J155" s="366"/>
      <c r="K155" s="362"/>
    </row>
    <row r="156" s="1" customFormat="1" ht="15" customHeight="1">
      <c r="B156" s="339"/>
      <c r="C156" s="366" t="s">
        <v>2883</v>
      </c>
      <c r="D156" s="314"/>
      <c r="E156" s="314"/>
      <c r="F156" s="367" t="s">
        <v>2870</v>
      </c>
      <c r="G156" s="314"/>
      <c r="H156" s="366" t="s">
        <v>2904</v>
      </c>
      <c r="I156" s="366" t="s">
        <v>2866</v>
      </c>
      <c r="J156" s="366">
        <v>50</v>
      </c>
      <c r="K156" s="362"/>
    </row>
    <row r="157" s="1" customFormat="1" ht="15" customHeight="1">
      <c r="B157" s="339"/>
      <c r="C157" s="366" t="s">
        <v>2891</v>
      </c>
      <c r="D157" s="314"/>
      <c r="E157" s="314"/>
      <c r="F157" s="367" t="s">
        <v>2870</v>
      </c>
      <c r="G157" s="314"/>
      <c r="H157" s="366" t="s">
        <v>2904</v>
      </c>
      <c r="I157" s="366" t="s">
        <v>2866</v>
      </c>
      <c r="J157" s="366">
        <v>50</v>
      </c>
      <c r="K157" s="362"/>
    </row>
    <row r="158" s="1" customFormat="1" ht="15" customHeight="1">
      <c r="B158" s="339"/>
      <c r="C158" s="366" t="s">
        <v>2889</v>
      </c>
      <c r="D158" s="314"/>
      <c r="E158" s="314"/>
      <c r="F158" s="367" t="s">
        <v>2870</v>
      </c>
      <c r="G158" s="314"/>
      <c r="H158" s="366" t="s">
        <v>2904</v>
      </c>
      <c r="I158" s="366" t="s">
        <v>2866</v>
      </c>
      <c r="J158" s="366">
        <v>50</v>
      </c>
      <c r="K158" s="362"/>
    </row>
    <row r="159" s="1" customFormat="1" ht="15" customHeight="1">
      <c r="B159" s="339"/>
      <c r="C159" s="366" t="s">
        <v>112</v>
      </c>
      <c r="D159" s="314"/>
      <c r="E159" s="314"/>
      <c r="F159" s="367" t="s">
        <v>2864</v>
      </c>
      <c r="G159" s="314"/>
      <c r="H159" s="366" t="s">
        <v>2926</v>
      </c>
      <c r="I159" s="366" t="s">
        <v>2866</v>
      </c>
      <c r="J159" s="366" t="s">
        <v>2927</v>
      </c>
      <c r="K159" s="362"/>
    </row>
    <row r="160" s="1" customFormat="1" ht="15" customHeight="1">
      <c r="B160" s="339"/>
      <c r="C160" s="366" t="s">
        <v>2928</v>
      </c>
      <c r="D160" s="314"/>
      <c r="E160" s="314"/>
      <c r="F160" s="367" t="s">
        <v>2864</v>
      </c>
      <c r="G160" s="314"/>
      <c r="H160" s="366" t="s">
        <v>2929</v>
      </c>
      <c r="I160" s="366" t="s">
        <v>2899</v>
      </c>
      <c r="J160" s="366"/>
      <c r="K160" s="362"/>
    </row>
    <row r="161" s="1" customFormat="1" ht="15" customHeight="1">
      <c r="B161" s="368"/>
      <c r="C161" s="348"/>
      <c r="D161" s="348"/>
      <c r="E161" s="348"/>
      <c r="F161" s="348"/>
      <c r="G161" s="348"/>
      <c r="H161" s="348"/>
      <c r="I161" s="348"/>
      <c r="J161" s="348"/>
      <c r="K161" s="369"/>
    </row>
    <row r="162" s="1" customFormat="1" ht="18.75" customHeight="1">
      <c r="B162" s="350"/>
      <c r="C162" s="360"/>
      <c r="D162" s="360"/>
      <c r="E162" s="360"/>
      <c r="F162" s="370"/>
      <c r="G162" s="360"/>
      <c r="H162" s="360"/>
      <c r="I162" s="360"/>
      <c r="J162" s="360"/>
      <c r="K162" s="350"/>
    </row>
    <row r="163" s="1" customFormat="1" ht="18.75" customHeight="1">
      <c r="B163" s="322"/>
      <c r="C163" s="322"/>
      <c r="D163" s="322"/>
      <c r="E163" s="322"/>
      <c r="F163" s="322"/>
      <c r="G163" s="322"/>
      <c r="H163" s="322"/>
      <c r="I163" s="322"/>
      <c r="J163" s="322"/>
      <c r="K163" s="322"/>
    </row>
    <row r="164" s="1" customFormat="1" ht="7.5" customHeight="1">
      <c r="B164" s="301"/>
      <c r="C164" s="302"/>
      <c r="D164" s="302"/>
      <c r="E164" s="302"/>
      <c r="F164" s="302"/>
      <c r="G164" s="302"/>
      <c r="H164" s="302"/>
      <c r="I164" s="302"/>
      <c r="J164" s="302"/>
      <c r="K164" s="303"/>
    </row>
    <row r="165" s="1" customFormat="1" ht="45" customHeight="1">
      <c r="B165" s="304"/>
      <c r="C165" s="305" t="s">
        <v>2930</v>
      </c>
      <c r="D165" s="305"/>
      <c r="E165" s="305"/>
      <c r="F165" s="305"/>
      <c r="G165" s="305"/>
      <c r="H165" s="305"/>
      <c r="I165" s="305"/>
      <c r="J165" s="305"/>
      <c r="K165" s="306"/>
    </row>
    <row r="166" s="1" customFormat="1" ht="17.25" customHeight="1">
      <c r="B166" s="304"/>
      <c r="C166" s="329" t="s">
        <v>2858</v>
      </c>
      <c r="D166" s="329"/>
      <c r="E166" s="329"/>
      <c r="F166" s="329" t="s">
        <v>2859</v>
      </c>
      <c r="G166" s="371"/>
      <c r="H166" s="372" t="s">
        <v>54</v>
      </c>
      <c r="I166" s="372" t="s">
        <v>57</v>
      </c>
      <c r="J166" s="329" t="s">
        <v>2860</v>
      </c>
      <c r="K166" s="306"/>
    </row>
    <row r="167" s="1" customFormat="1" ht="17.25" customHeight="1">
      <c r="B167" s="307"/>
      <c r="C167" s="331" t="s">
        <v>2861</v>
      </c>
      <c r="D167" s="331"/>
      <c r="E167" s="331"/>
      <c r="F167" s="332" t="s">
        <v>2862</v>
      </c>
      <c r="G167" s="373"/>
      <c r="H167" s="374"/>
      <c r="I167" s="374"/>
      <c r="J167" s="331" t="s">
        <v>2863</v>
      </c>
      <c r="K167" s="309"/>
    </row>
    <row r="168" s="1" customFormat="1" ht="5.25" customHeight="1">
      <c r="B168" s="339"/>
      <c r="C168" s="334"/>
      <c r="D168" s="334"/>
      <c r="E168" s="334"/>
      <c r="F168" s="334"/>
      <c r="G168" s="335"/>
      <c r="H168" s="334"/>
      <c r="I168" s="334"/>
      <c r="J168" s="334"/>
      <c r="K168" s="362"/>
    </row>
    <row r="169" s="1" customFormat="1" ht="15" customHeight="1">
      <c r="B169" s="339"/>
      <c r="C169" s="314" t="s">
        <v>2867</v>
      </c>
      <c r="D169" s="314"/>
      <c r="E169" s="314"/>
      <c r="F169" s="337" t="s">
        <v>2864</v>
      </c>
      <c r="G169" s="314"/>
      <c r="H169" s="314" t="s">
        <v>2904</v>
      </c>
      <c r="I169" s="314" t="s">
        <v>2866</v>
      </c>
      <c r="J169" s="314">
        <v>120</v>
      </c>
      <c r="K169" s="362"/>
    </row>
    <row r="170" s="1" customFormat="1" ht="15" customHeight="1">
      <c r="B170" s="339"/>
      <c r="C170" s="314" t="s">
        <v>2913</v>
      </c>
      <c r="D170" s="314"/>
      <c r="E170" s="314"/>
      <c r="F170" s="337" t="s">
        <v>2864</v>
      </c>
      <c r="G170" s="314"/>
      <c r="H170" s="314" t="s">
        <v>2914</v>
      </c>
      <c r="I170" s="314" t="s">
        <v>2866</v>
      </c>
      <c r="J170" s="314" t="s">
        <v>2915</v>
      </c>
      <c r="K170" s="362"/>
    </row>
    <row r="171" s="1" customFormat="1" ht="15" customHeight="1">
      <c r="B171" s="339"/>
      <c r="C171" s="314" t="s">
        <v>85</v>
      </c>
      <c r="D171" s="314"/>
      <c r="E171" s="314"/>
      <c r="F171" s="337" t="s">
        <v>2864</v>
      </c>
      <c r="G171" s="314"/>
      <c r="H171" s="314" t="s">
        <v>2931</v>
      </c>
      <c r="I171" s="314" t="s">
        <v>2866</v>
      </c>
      <c r="J171" s="314" t="s">
        <v>2915</v>
      </c>
      <c r="K171" s="362"/>
    </row>
    <row r="172" s="1" customFormat="1" ht="15" customHeight="1">
      <c r="B172" s="339"/>
      <c r="C172" s="314" t="s">
        <v>2869</v>
      </c>
      <c r="D172" s="314"/>
      <c r="E172" s="314"/>
      <c r="F172" s="337" t="s">
        <v>2870</v>
      </c>
      <c r="G172" s="314"/>
      <c r="H172" s="314" t="s">
        <v>2931</v>
      </c>
      <c r="I172" s="314" t="s">
        <v>2866</v>
      </c>
      <c r="J172" s="314">
        <v>50</v>
      </c>
      <c r="K172" s="362"/>
    </row>
    <row r="173" s="1" customFormat="1" ht="15" customHeight="1">
      <c r="B173" s="339"/>
      <c r="C173" s="314" t="s">
        <v>2872</v>
      </c>
      <c r="D173" s="314"/>
      <c r="E173" s="314"/>
      <c r="F173" s="337" t="s">
        <v>2864</v>
      </c>
      <c r="G173" s="314"/>
      <c r="H173" s="314" t="s">
        <v>2931</v>
      </c>
      <c r="I173" s="314" t="s">
        <v>2874</v>
      </c>
      <c r="J173" s="314"/>
      <c r="K173" s="362"/>
    </row>
    <row r="174" s="1" customFormat="1" ht="15" customHeight="1">
      <c r="B174" s="339"/>
      <c r="C174" s="314" t="s">
        <v>2883</v>
      </c>
      <c r="D174" s="314"/>
      <c r="E174" s="314"/>
      <c r="F174" s="337" t="s">
        <v>2870</v>
      </c>
      <c r="G174" s="314"/>
      <c r="H174" s="314" t="s">
        <v>2931</v>
      </c>
      <c r="I174" s="314" t="s">
        <v>2866</v>
      </c>
      <c r="J174" s="314">
        <v>50</v>
      </c>
      <c r="K174" s="362"/>
    </row>
    <row r="175" s="1" customFormat="1" ht="15" customHeight="1">
      <c r="B175" s="339"/>
      <c r="C175" s="314" t="s">
        <v>2891</v>
      </c>
      <c r="D175" s="314"/>
      <c r="E175" s="314"/>
      <c r="F175" s="337" t="s">
        <v>2870</v>
      </c>
      <c r="G175" s="314"/>
      <c r="H175" s="314" t="s">
        <v>2931</v>
      </c>
      <c r="I175" s="314" t="s">
        <v>2866</v>
      </c>
      <c r="J175" s="314">
        <v>50</v>
      </c>
      <c r="K175" s="362"/>
    </row>
    <row r="176" s="1" customFormat="1" ht="15" customHeight="1">
      <c r="B176" s="339"/>
      <c r="C176" s="314" t="s">
        <v>2889</v>
      </c>
      <c r="D176" s="314"/>
      <c r="E176" s="314"/>
      <c r="F176" s="337" t="s">
        <v>2870</v>
      </c>
      <c r="G176" s="314"/>
      <c r="H176" s="314" t="s">
        <v>2931</v>
      </c>
      <c r="I176" s="314" t="s">
        <v>2866</v>
      </c>
      <c r="J176" s="314">
        <v>50</v>
      </c>
      <c r="K176" s="362"/>
    </row>
    <row r="177" s="1" customFormat="1" ht="15" customHeight="1">
      <c r="B177" s="339"/>
      <c r="C177" s="314" t="s">
        <v>140</v>
      </c>
      <c r="D177" s="314"/>
      <c r="E177" s="314"/>
      <c r="F177" s="337" t="s">
        <v>2864</v>
      </c>
      <c r="G177" s="314"/>
      <c r="H177" s="314" t="s">
        <v>2932</v>
      </c>
      <c r="I177" s="314" t="s">
        <v>2933</v>
      </c>
      <c r="J177" s="314"/>
      <c r="K177" s="362"/>
    </row>
    <row r="178" s="1" customFormat="1" ht="15" customHeight="1">
      <c r="B178" s="339"/>
      <c r="C178" s="314" t="s">
        <v>57</v>
      </c>
      <c r="D178" s="314"/>
      <c r="E178" s="314"/>
      <c r="F178" s="337" t="s">
        <v>2864</v>
      </c>
      <c r="G178" s="314"/>
      <c r="H178" s="314" t="s">
        <v>2934</v>
      </c>
      <c r="I178" s="314" t="s">
        <v>2935</v>
      </c>
      <c r="J178" s="314">
        <v>1</v>
      </c>
      <c r="K178" s="362"/>
    </row>
    <row r="179" s="1" customFormat="1" ht="15" customHeight="1">
      <c r="B179" s="339"/>
      <c r="C179" s="314" t="s">
        <v>53</v>
      </c>
      <c r="D179" s="314"/>
      <c r="E179" s="314"/>
      <c r="F179" s="337" t="s">
        <v>2864</v>
      </c>
      <c r="G179" s="314"/>
      <c r="H179" s="314" t="s">
        <v>2936</v>
      </c>
      <c r="I179" s="314" t="s">
        <v>2866</v>
      </c>
      <c r="J179" s="314">
        <v>20</v>
      </c>
      <c r="K179" s="362"/>
    </row>
    <row r="180" s="1" customFormat="1" ht="15" customHeight="1">
      <c r="B180" s="339"/>
      <c r="C180" s="314" t="s">
        <v>54</v>
      </c>
      <c r="D180" s="314"/>
      <c r="E180" s="314"/>
      <c r="F180" s="337" t="s">
        <v>2864</v>
      </c>
      <c r="G180" s="314"/>
      <c r="H180" s="314" t="s">
        <v>2937</v>
      </c>
      <c r="I180" s="314" t="s">
        <v>2866</v>
      </c>
      <c r="J180" s="314">
        <v>255</v>
      </c>
      <c r="K180" s="362"/>
    </row>
    <row r="181" s="1" customFormat="1" ht="15" customHeight="1">
      <c r="B181" s="339"/>
      <c r="C181" s="314" t="s">
        <v>141</v>
      </c>
      <c r="D181" s="314"/>
      <c r="E181" s="314"/>
      <c r="F181" s="337" t="s">
        <v>2864</v>
      </c>
      <c r="G181" s="314"/>
      <c r="H181" s="314" t="s">
        <v>2828</v>
      </c>
      <c r="I181" s="314" t="s">
        <v>2866</v>
      </c>
      <c r="J181" s="314">
        <v>10</v>
      </c>
      <c r="K181" s="362"/>
    </row>
    <row r="182" s="1" customFormat="1" ht="15" customHeight="1">
      <c r="B182" s="339"/>
      <c r="C182" s="314" t="s">
        <v>142</v>
      </c>
      <c r="D182" s="314"/>
      <c r="E182" s="314"/>
      <c r="F182" s="337" t="s">
        <v>2864</v>
      </c>
      <c r="G182" s="314"/>
      <c r="H182" s="314" t="s">
        <v>2938</v>
      </c>
      <c r="I182" s="314" t="s">
        <v>2899</v>
      </c>
      <c r="J182" s="314"/>
      <c r="K182" s="362"/>
    </row>
    <row r="183" s="1" customFormat="1" ht="15" customHeight="1">
      <c r="B183" s="339"/>
      <c r="C183" s="314" t="s">
        <v>2939</v>
      </c>
      <c r="D183" s="314"/>
      <c r="E183" s="314"/>
      <c r="F183" s="337" t="s">
        <v>2864</v>
      </c>
      <c r="G183" s="314"/>
      <c r="H183" s="314" t="s">
        <v>2940</v>
      </c>
      <c r="I183" s="314" t="s">
        <v>2899</v>
      </c>
      <c r="J183" s="314"/>
      <c r="K183" s="362"/>
    </row>
    <row r="184" s="1" customFormat="1" ht="15" customHeight="1">
      <c r="B184" s="339"/>
      <c r="C184" s="314" t="s">
        <v>2928</v>
      </c>
      <c r="D184" s="314"/>
      <c r="E184" s="314"/>
      <c r="F184" s="337" t="s">
        <v>2864</v>
      </c>
      <c r="G184" s="314"/>
      <c r="H184" s="314" t="s">
        <v>2941</v>
      </c>
      <c r="I184" s="314" t="s">
        <v>2899</v>
      </c>
      <c r="J184" s="314"/>
      <c r="K184" s="362"/>
    </row>
    <row r="185" s="1" customFormat="1" ht="15" customHeight="1">
      <c r="B185" s="339"/>
      <c r="C185" s="314" t="s">
        <v>144</v>
      </c>
      <c r="D185" s="314"/>
      <c r="E185" s="314"/>
      <c r="F185" s="337" t="s">
        <v>2870</v>
      </c>
      <c r="G185" s="314"/>
      <c r="H185" s="314" t="s">
        <v>2942</v>
      </c>
      <c r="I185" s="314" t="s">
        <v>2866</v>
      </c>
      <c r="J185" s="314">
        <v>50</v>
      </c>
      <c r="K185" s="362"/>
    </row>
    <row r="186" s="1" customFormat="1" ht="15" customHeight="1">
      <c r="B186" s="339"/>
      <c r="C186" s="314" t="s">
        <v>2943</v>
      </c>
      <c r="D186" s="314"/>
      <c r="E186" s="314"/>
      <c r="F186" s="337" t="s">
        <v>2870</v>
      </c>
      <c r="G186" s="314"/>
      <c r="H186" s="314" t="s">
        <v>2944</v>
      </c>
      <c r="I186" s="314" t="s">
        <v>2945</v>
      </c>
      <c r="J186" s="314"/>
      <c r="K186" s="362"/>
    </row>
    <row r="187" s="1" customFormat="1" ht="15" customHeight="1">
      <c r="B187" s="339"/>
      <c r="C187" s="314" t="s">
        <v>2946</v>
      </c>
      <c r="D187" s="314"/>
      <c r="E187" s="314"/>
      <c r="F187" s="337" t="s">
        <v>2870</v>
      </c>
      <c r="G187" s="314"/>
      <c r="H187" s="314" t="s">
        <v>2947</v>
      </c>
      <c r="I187" s="314" t="s">
        <v>2945</v>
      </c>
      <c r="J187" s="314"/>
      <c r="K187" s="362"/>
    </row>
    <row r="188" s="1" customFormat="1" ht="15" customHeight="1">
      <c r="B188" s="339"/>
      <c r="C188" s="314" t="s">
        <v>2948</v>
      </c>
      <c r="D188" s="314"/>
      <c r="E188" s="314"/>
      <c r="F188" s="337" t="s">
        <v>2870</v>
      </c>
      <c r="G188" s="314"/>
      <c r="H188" s="314" t="s">
        <v>2949</v>
      </c>
      <c r="I188" s="314" t="s">
        <v>2945</v>
      </c>
      <c r="J188" s="314"/>
      <c r="K188" s="362"/>
    </row>
    <row r="189" s="1" customFormat="1" ht="15" customHeight="1">
      <c r="B189" s="339"/>
      <c r="C189" s="375" t="s">
        <v>2950</v>
      </c>
      <c r="D189" s="314"/>
      <c r="E189" s="314"/>
      <c r="F189" s="337" t="s">
        <v>2870</v>
      </c>
      <c r="G189" s="314"/>
      <c r="H189" s="314" t="s">
        <v>2951</v>
      </c>
      <c r="I189" s="314" t="s">
        <v>2952</v>
      </c>
      <c r="J189" s="376" t="s">
        <v>2953</v>
      </c>
      <c r="K189" s="362"/>
    </row>
    <row r="190" s="18" customFormat="1" ht="15" customHeight="1">
      <c r="B190" s="377"/>
      <c r="C190" s="378" t="s">
        <v>2954</v>
      </c>
      <c r="D190" s="379"/>
      <c r="E190" s="379"/>
      <c r="F190" s="380" t="s">
        <v>2870</v>
      </c>
      <c r="G190" s="379"/>
      <c r="H190" s="379" t="s">
        <v>2955</v>
      </c>
      <c r="I190" s="379" t="s">
        <v>2952</v>
      </c>
      <c r="J190" s="381" t="s">
        <v>2953</v>
      </c>
      <c r="K190" s="382"/>
    </row>
    <row r="191" s="1" customFormat="1" ht="15" customHeight="1">
      <c r="B191" s="339"/>
      <c r="C191" s="375" t="s">
        <v>42</v>
      </c>
      <c r="D191" s="314"/>
      <c r="E191" s="314"/>
      <c r="F191" s="337" t="s">
        <v>2864</v>
      </c>
      <c r="G191" s="314"/>
      <c r="H191" s="311" t="s">
        <v>2956</v>
      </c>
      <c r="I191" s="314" t="s">
        <v>2957</v>
      </c>
      <c r="J191" s="314"/>
      <c r="K191" s="362"/>
    </row>
    <row r="192" s="1" customFormat="1" ht="15" customHeight="1">
      <c r="B192" s="339"/>
      <c r="C192" s="375" t="s">
        <v>2958</v>
      </c>
      <c r="D192" s="314"/>
      <c r="E192" s="314"/>
      <c r="F192" s="337" t="s">
        <v>2864</v>
      </c>
      <c r="G192" s="314"/>
      <c r="H192" s="314" t="s">
        <v>2959</v>
      </c>
      <c r="I192" s="314" t="s">
        <v>2899</v>
      </c>
      <c r="J192" s="314"/>
      <c r="K192" s="362"/>
    </row>
    <row r="193" s="1" customFormat="1" ht="15" customHeight="1">
      <c r="B193" s="339"/>
      <c r="C193" s="375" t="s">
        <v>2960</v>
      </c>
      <c r="D193" s="314"/>
      <c r="E193" s="314"/>
      <c r="F193" s="337" t="s">
        <v>2864</v>
      </c>
      <c r="G193" s="314"/>
      <c r="H193" s="314" t="s">
        <v>2961</v>
      </c>
      <c r="I193" s="314" t="s">
        <v>2899</v>
      </c>
      <c r="J193" s="314"/>
      <c r="K193" s="362"/>
    </row>
    <row r="194" s="1" customFormat="1" ht="15" customHeight="1">
      <c r="B194" s="339"/>
      <c r="C194" s="375" t="s">
        <v>2962</v>
      </c>
      <c r="D194" s="314"/>
      <c r="E194" s="314"/>
      <c r="F194" s="337" t="s">
        <v>2870</v>
      </c>
      <c r="G194" s="314"/>
      <c r="H194" s="314" t="s">
        <v>2963</v>
      </c>
      <c r="I194" s="314" t="s">
        <v>2899</v>
      </c>
      <c r="J194" s="314"/>
      <c r="K194" s="362"/>
    </row>
    <row r="195" s="1" customFormat="1" ht="15" customHeight="1">
      <c r="B195" s="368"/>
      <c r="C195" s="383"/>
      <c r="D195" s="348"/>
      <c r="E195" s="348"/>
      <c r="F195" s="348"/>
      <c r="G195" s="348"/>
      <c r="H195" s="348"/>
      <c r="I195" s="348"/>
      <c r="J195" s="348"/>
      <c r="K195" s="369"/>
    </row>
    <row r="196" s="1" customFormat="1" ht="18.75" customHeight="1">
      <c r="B196" s="350"/>
      <c r="C196" s="360"/>
      <c r="D196" s="360"/>
      <c r="E196" s="360"/>
      <c r="F196" s="370"/>
      <c r="G196" s="360"/>
      <c r="H196" s="360"/>
      <c r="I196" s="360"/>
      <c r="J196" s="360"/>
      <c r="K196" s="350"/>
    </row>
    <row r="197" s="1" customFormat="1" ht="18.75" customHeight="1">
      <c r="B197" s="350"/>
      <c r="C197" s="360"/>
      <c r="D197" s="360"/>
      <c r="E197" s="360"/>
      <c r="F197" s="370"/>
      <c r="G197" s="360"/>
      <c r="H197" s="360"/>
      <c r="I197" s="360"/>
      <c r="J197" s="360"/>
      <c r="K197" s="350"/>
    </row>
    <row r="198" s="1" customFormat="1" ht="18.75" customHeight="1">
      <c r="B198" s="322"/>
      <c r="C198" s="322"/>
      <c r="D198" s="322"/>
      <c r="E198" s="322"/>
      <c r="F198" s="322"/>
      <c r="G198" s="322"/>
      <c r="H198" s="322"/>
      <c r="I198" s="322"/>
      <c r="J198" s="322"/>
      <c r="K198" s="322"/>
    </row>
    <row r="199" s="1" customFormat="1" ht="13.5">
      <c r="B199" s="301"/>
      <c r="C199" s="302"/>
      <c r="D199" s="302"/>
      <c r="E199" s="302"/>
      <c r="F199" s="302"/>
      <c r="G199" s="302"/>
      <c r="H199" s="302"/>
      <c r="I199" s="302"/>
      <c r="J199" s="302"/>
      <c r="K199" s="303"/>
    </row>
    <row r="200" s="1" customFormat="1" ht="21">
      <c r="B200" s="304"/>
      <c r="C200" s="305" t="s">
        <v>2964</v>
      </c>
      <c r="D200" s="305"/>
      <c r="E200" s="305"/>
      <c r="F200" s="305"/>
      <c r="G200" s="305"/>
      <c r="H200" s="305"/>
      <c r="I200" s="305"/>
      <c r="J200" s="305"/>
      <c r="K200" s="306"/>
    </row>
    <row r="201" s="1" customFormat="1" ht="25.5" customHeight="1">
      <c r="B201" s="304"/>
      <c r="C201" s="384" t="s">
        <v>2965</v>
      </c>
      <c r="D201" s="384"/>
      <c r="E201" s="384"/>
      <c r="F201" s="384" t="s">
        <v>2966</v>
      </c>
      <c r="G201" s="385"/>
      <c r="H201" s="384" t="s">
        <v>2967</v>
      </c>
      <c r="I201" s="384"/>
      <c r="J201" s="384"/>
      <c r="K201" s="306"/>
    </row>
    <row r="202" s="1" customFormat="1" ht="5.25" customHeight="1">
      <c r="B202" s="339"/>
      <c r="C202" s="334"/>
      <c r="D202" s="334"/>
      <c r="E202" s="334"/>
      <c r="F202" s="334"/>
      <c r="G202" s="360"/>
      <c r="H202" s="334"/>
      <c r="I202" s="334"/>
      <c r="J202" s="334"/>
      <c r="K202" s="362"/>
    </row>
    <row r="203" s="1" customFormat="1" ht="15" customHeight="1">
      <c r="B203" s="339"/>
      <c r="C203" s="314" t="s">
        <v>2957</v>
      </c>
      <c r="D203" s="314"/>
      <c r="E203" s="314"/>
      <c r="F203" s="337" t="s">
        <v>43</v>
      </c>
      <c r="G203" s="314"/>
      <c r="H203" s="314" t="s">
        <v>2968</v>
      </c>
      <c r="I203" s="314"/>
      <c r="J203" s="314"/>
      <c r="K203" s="362"/>
    </row>
    <row r="204" s="1" customFormat="1" ht="15" customHeight="1">
      <c r="B204" s="339"/>
      <c r="C204" s="314"/>
      <c r="D204" s="314"/>
      <c r="E204" s="314"/>
      <c r="F204" s="337" t="s">
        <v>44</v>
      </c>
      <c r="G204" s="314"/>
      <c r="H204" s="314" t="s">
        <v>2969</v>
      </c>
      <c r="I204" s="314"/>
      <c r="J204" s="314"/>
      <c r="K204" s="362"/>
    </row>
    <row r="205" s="1" customFormat="1" ht="15" customHeight="1">
      <c r="B205" s="339"/>
      <c r="C205" s="314"/>
      <c r="D205" s="314"/>
      <c r="E205" s="314"/>
      <c r="F205" s="337" t="s">
        <v>47</v>
      </c>
      <c r="G205" s="314"/>
      <c r="H205" s="314" t="s">
        <v>2970</v>
      </c>
      <c r="I205" s="314"/>
      <c r="J205" s="314"/>
      <c r="K205" s="362"/>
    </row>
    <row r="206" s="1" customFormat="1" ht="15" customHeight="1">
      <c r="B206" s="339"/>
      <c r="C206" s="314"/>
      <c r="D206" s="314"/>
      <c r="E206" s="314"/>
      <c r="F206" s="337" t="s">
        <v>45</v>
      </c>
      <c r="G206" s="314"/>
      <c r="H206" s="314" t="s">
        <v>2971</v>
      </c>
      <c r="I206" s="314"/>
      <c r="J206" s="314"/>
      <c r="K206" s="362"/>
    </row>
    <row r="207" s="1" customFormat="1" ht="15" customHeight="1">
      <c r="B207" s="339"/>
      <c r="C207" s="314"/>
      <c r="D207" s="314"/>
      <c r="E207" s="314"/>
      <c r="F207" s="337" t="s">
        <v>46</v>
      </c>
      <c r="G207" s="314"/>
      <c r="H207" s="314" t="s">
        <v>2972</v>
      </c>
      <c r="I207" s="314"/>
      <c r="J207" s="314"/>
      <c r="K207" s="362"/>
    </row>
    <row r="208" s="1" customFormat="1" ht="15" customHeight="1">
      <c r="B208" s="339"/>
      <c r="C208" s="314"/>
      <c r="D208" s="314"/>
      <c r="E208" s="314"/>
      <c r="F208" s="337"/>
      <c r="G208" s="314"/>
      <c r="H208" s="314"/>
      <c r="I208" s="314"/>
      <c r="J208" s="314"/>
      <c r="K208" s="362"/>
    </row>
    <row r="209" s="1" customFormat="1" ht="15" customHeight="1">
      <c r="B209" s="339"/>
      <c r="C209" s="314" t="s">
        <v>2911</v>
      </c>
      <c r="D209" s="314"/>
      <c r="E209" s="314"/>
      <c r="F209" s="337" t="s">
        <v>78</v>
      </c>
      <c r="G209" s="314"/>
      <c r="H209" s="314" t="s">
        <v>2973</v>
      </c>
      <c r="I209" s="314"/>
      <c r="J209" s="314"/>
      <c r="K209" s="362"/>
    </row>
    <row r="210" s="1" customFormat="1" ht="15" customHeight="1">
      <c r="B210" s="339"/>
      <c r="C210" s="314"/>
      <c r="D210" s="314"/>
      <c r="E210" s="314"/>
      <c r="F210" s="337" t="s">
        <v>2807</v>
      </c>
      <c r="G210" s="314"/>
      <c r="H210" s="314" t="s">
        <v>2808</v>
      </c>
      <c r="I210" s="314"/>
      <c r="J210" s="314"/>
      <c r="K210" s="362"/>
    </row>
    <row r="211" s="1" customFormat="1" ht="15" customHeight="1">
      <c r="B211" s="339"/>
      <c r="C211" s="314"/>
      <c r="D211" s="314"/>
      <c r="E211" s="314"/>
      <c r="F211" s="337" t="s">
        <v>2805</v>
      </c>
      <c r="G211" s="314"/>
      <c r="H211" s="314" t="s">
        <v>2974</v>
      </c>
      <c r="I211" s="314"/>
      <c r="J211" s="314"/>
      <c r="K211" s="362"/>
    </row>
    <row r="212" s="1" customFormat="1" ht="15" customHeight="1">
      <c r="B212" s="386"/>
      <c r="C212" s="314"/>
      <c r="D212" s="314"/>
      <c r="E212" s="314"/>
      <c r="F212" s="337" t="s">
        <v>2809</v>
      </c>
      <c r="G212" s="375"/>
      <c r="H212" s="366" t="s">
        <v>2810</v>
      </c>
      <c r="I212" s="366"/>
      <c r="J212" s="366"/>
      <c r="K212" s="387"/>
    </row>
    <row r="213" s="1" customFormat="1" ht="15" customHeight="1">
      <c r="B213" s="386"/>
      <c r="C213" s="314"/>
      <c r="D213" s="314"/>
      <c r="E213" s="314"/>
      <c r="F213" s="337" t="s">
        <v>2811</v>
      </c>
      <c r="G213" s="375"/>
      <c r="H213" s="366" t="s">
        <v>2975</v>
      </c>
      <c r="I213" s="366"/>
      <c r="J213" s="366"/>
      <c r="K213" s="387"/>
    </row>
    <row r="214" s="1" customFormat="1" ht="15" customHeight="1">
      <c r="B214" s="386"/>
      <c r="C214" s="314"/>
      <c r="D214" s="314"/>
      <c r="E214" s="314"/>
      <c r="F214" s="337"/>
      <c r="G214" s="375"/>
      <c r="H214" s="366"/>
      <c r="I214" s="366"/>
      <c r="J214" s="366"/>
      <c r="K214" s="387"/>
    </row>
    <row r="215" s="1" customFormat="1" ht="15" customHeight="1">
      <c r="B215" s="386"/>
      <c r="C215" s="314" t="s">
        <v>2935</v>
      </c>
      <c r="D215" s="314"/>
      <c r="E215" s="314"/>
      <c r="F215" s="337">
        <v>1</v>
      </c>
      <c r="G215" s="375"/>
      <c r="H215" s="366" t="s">
        <v>2976</v>
      </c>
      <c r="I215" s="366"/>
      <c r="J215" s="366"/>
      <c r="K215" s="387"/>
    </row>
    <row r="216" s="1" customFormat="1" ht="15" customHeight="1">
      <c r="B216" s="386"/>
      <c r="C216" s="314"/>
      <c r="D216" s="314"/>
      <c r="E216" s="314"/>
      <c r="F216" s="337">
        <v>2</v>
      </c>
      <c r="G216" s="375"/>
      <c r="H216" s="366" t="s">
        <v>2977</v>
      </c>
      <c r="I216" s="366"/>
      <c r="J216" s="366"/>
      <c r="K216" s="387"/>
    </row>
    <row r="217" s="1" customFormat="1" ht="15" customHeight="1">
      <c r="B217" s="386"/>
      <c r="C217" s="314"/>
      <c r="D217" s="314"/>
      <c r="E217" s="314"/>
      <c r="F217" s="337">
        <v>3</v>
      </c>
      <c r="G217" s="375"/>
      <c r="H217" s="366" t="s">
        <v>2978</v>
      </c>
      <c r="I217" s="366"/>
      <c r="J217" s="366"/>
      <c r="K217" s="387"/>
    </row>
    <row r="218" s="1" customFormat="1" ht="15" customHeight="1">
      <c r="B218" s="386"/>
      <c r="C218" s="314"/>
      <c r="D218" s="314"/>
      <c r="E218" s="314"/>
      <c r="F218" s="337">
        <v>4</v>
      </c>
      <c r="G218" s="375"/>
      <c r="H218" s="366" t="s">
        <v>2979</v>
      </c>
      <c r="I218" s="366"/>
      <c r="J218" s="366"/>
      <c r="K218" s="387"/>
    </row>
    <row r="219" s="1" customFormat="1" ht="12.75" customHeight="1">
      <c r="B219" s="388"/>
      <c r="C219" s="389"/>
      <c r="D219" s="389"/>
      <c r="E219" s="389"/>
      <c r="F219" s="389"/>
      <c r="G219" s="389"/>
      <c r="H219" s="389"/>
      <c r="I219" s="389"/>
      <c r="J219" s="389"/>
      <c r="K219" s="39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Marie Puhačová</dc:creator>
  <cp:lastModifiedBy>Marie Puhačová</cp:lastModifiedBy>
  <dcterms:created xsi:type="dcterms:W3CDTF">2024-04-23T05:41:36Z</dcterms:created>
  <dcterms:modified xsi:type="dcterms:W3CDTF">2024-04-23T05:41:55Z</dcterms:modified>
</cp:coreProperties>
</file>