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Klient\DPMB\2025\Profil klienta\VZ_MHD\"/>
    </mc:Choice>
  </mc:AlternateContent>
  <xr:revisionPtr revIDLastSave="0" documentId="13_ncr:1_{A77B4B9F-8243-498C-B1DD-4E5C9D10C7E7}" xr6:coauthVersionLast="47" xr6:coauthVersionMax="47" xr10:uidLastSave="{00000000-0000-0000-0000-000000000000}"/>
  <bookViews>
    <workbookView xWindow="-120" yWindow="-120" windowWidth="29040" windowHeight="15840" xr2:uid="{52B30433-9034-448A-A35C-621966EFA291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D32" i="1"/>
  <c r="D33" i="1"/>
  <c r="F23" i="1"/>
  <c r="F20" i="1"/>
  <c r="F21" i="1"/>
  <c r="F22" i="1"/>
  <c r="F19" i="1"/>
  <c r="D23" i="1"/>
  <c r="D20" i="1"/>
  <c r="D21" i="1"/>
  <c r="D22" i="1"/>
  <c r="D19" i="1"/>
  <c r="F12" i="1" l="1"/>
  <c r="F9" i="1"/>
  <c r="F10" i="1"/>
  <c r="F11" i="1"/>
  <c r="F8" i="1"/>
  <c r="D12" i="1"/>
  <c r="D9" i="1"/>
  <c r="D10" i="1"/>
  <c r="D11" i="1"/>
  <c r="D8" i="1"/>
  <c r="E34" i="1"/>
  <c r="F34" i="1"/>
  <c r="F33" i="1"/>
  <c r="F32" i="1"/>
  <c r="C31" i="1"/>
  <c r="C30" i="1"/>
  <c r="B30" i="1"/>
  <c r="D30" i="1" l="1"/>
  <c r="F30" i="1" s="1"/>
  <c r="D31" i="1"/>
  <c r="F31" i="1" s="1"/>
  <c r="F26" i="1"/>
  <c r="G36" i="1"/>
  <c r="G14" i="1"/>
  <c r="G25" i="1"/>
  <c r="F14" i="1" l="1"/>
  <c r="F15" i="1"/>
  <c r="F25" i="1"/>
  <c r="F37" i="1" l="1"/>
  <c r="F36" i="1"/>
</calcChain>
</file>

<file path=xl/sharedStrings.xml><?xml version="1.0" encoding="utf-8"?>
<sst xmlns="http://schemas.openxmlformats.org/spreadsheetml/2006/main" count="48" uniqueCount="20">
  <si>
    <t>Autobusy</t>
  </si>
  <si>
    <t>Pojistné období</t>
  </si>
  <si>
    <t>Vyplacená plnění</t>
  </si>
  <si>
    <t>Rezervy</t>
  </si>
  <si>
    <t>Celkem</t>
  </si>
  <si>
    <t>Uhrazené pojistné</t>
  </si>
  <si>
    <t>počet škod</t>
  </si>
  <si>
    <t>1.1.2021 – 31.12.2021</t>
  </si>
  <si>
    <t>1.1.2022 – 31.12.2022</t>
  </si>
  <si>
    <t>Průměr</t>
  </si>
  <si>
    <t>Trolejbusy</t>
  </si>
  <si>
    <t>Tramvaje</t>
  </si>
  <si>
    <t>1.1.2023 – 31.12.2023</t>
  </si>
  <si>
    <t>Za sledovanou dobu</t>
  </si>
  <si>
    <t>počet pojištěných vozidel k 31.12.</t>
  </si>
  <si>
    <t>1.1.2024 - 31.12.2024</t>
  </si>
  <si>
    <t>Škodní průběh MHD 2021 - 2025</t>
  </si>
  <si>
    <r>
      <t xml:space="preserve">1.1.2025 - </t>
    </r>
    <r>
      <rPr>
        <b/>
        <sz val="10"/>
        <color theme="1"/>
        <rFont val="Arial"/>
        <family val="2"/>
        <charset val="238"/>
      </rPr>
      <t>30.6.2025</t>
    </r>
  </si>
  <si>
    <r>
      <t xml:space="preserve">1.1.2025 - </t>
    </r>
    <r>
      <rPr>
        <b/>
        <sz val="10"/>
        <rFont val="Arial"/>
        <family val="2"/>
        <charset val="238"/>
      </rPr>
      <t>30.6.2025</t>
    </r>
  </si>
  <si>
    <t>Škodní průběh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</si>
</sst>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0"/>
      <color theme="1"/>
      <name val="Arial"/>
      <family val="2"/>
      <charset val="238"/>
    </font>
    <font>
      <b/>
      <sz val="11"/>
      <color theme="3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3" tint="0.249977111117893"/>
      <name val="Arial"/>
      <family val="2"/>
      <charset val="238"/>
    </font>
    <font>
      <sz val="10"/>
      <name val="Arial"/>
      <family val="2"/>
      <charset val="238"/>
    </font>
    <font>
      <b/>
      <sz val="11"/>
      <color theme="3" tint="0.249977111117893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1" fillId="0" borderId="0" xfId="0" applyFont="1"/>
    <xf numFmtId="0" fontId="0" fillId="0" borderId="2" xfId="0" applyBorder="1"/>
    <xf numFmtId="164" fontId="0" fillId="0" borderId="2" xfId="0" applyNumberFormat="1" applyBorder="1"/>
    <xf numFmtId="10" fontId="5" fillId="0" borderId="3" xfId="0" applyNumberFormat="1" applyFont="1" applyBorder="1"/>
    <xf numFmtId="0" fontId="3" fillId="0" borderId="1" xfId="0" applyFont="1" applyBorder="1"/>
    <xf numFmtId="10" fontId="3" fillId="0" borderId="1" xfId="0" applyNumberFormat="1" applyFont="1" applyBorder="1"/>
    <xf numFmtId="0" fontId="3" fillId="0" borderId="0" xfId="0" applyFont="1"/>
    <xf numFmtId="1" fontId="3" fillId="0" borderId="0" xfId="0" applyNumberFormat="1" applyFont="1"/>
    <xf numFmtId="10" fontId="0" fillId="0" borderId="0" xfId="0" applyNumberFormat="1"/>
    <xf numFmtId="10" fontId="3" fillId="0" borderId="0" xfId="0" applyNumberFormat="1" applyFont="1"/>
    <xf numFmtId="0" fontId="6" fillId="0" borderId="0" xfId="0" applyFont="1"/>
    <xf numFmtId="164" fontId="5" fillId="0" borderId="2" xfId="0" applyNumberFormat="1" applyFont="1" applyBorder="1"/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0" fillId="0" borderId="3" xfId="0" applyBorder="1"/>
    <xf numFmtId="164" fontId="0" fillId="0" borderId="3" xfId="0" applyNumberFormat="1" applyBorder="1"/>
    <xf numFmtId="164" fontId="5" fillId="0" borderId="3" xfId="0" applyNumberFormat="1" applyFont="1" applyBorder="1"/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right" vertical="center"/>
    </xf>
    <xf numFmtId="0" fontId="0" fillId="0" borderId="7" xfId="0" applyBorder="1"/>
    <xf numFmtId="164" fontId="0" fillId="0" borderId="8" xfId="0" applyNumberFormat="1" applyBorder="1"/>
    <xf numFmtId="164" fontId="5" fillId="0" borderId="8" xfId="0" applyNumberFormat="1" applyFont="1" applyBorder="1"/>
    <xf numFmtId="10" fontId="5" fillId="0" borderId="8" xfId="0" applyNumberFormat="1" applyFont="1" applyBorder="1"/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3" xfId="0" applyFont="1" applyBorder="1"/>
    <xf numFmtId="0" fontId="2" fillId="0" borderId="0" xfId="0" applyFont="1" applyAlignment="1">
      <alignment vertical="center"/>
    </xf>
    <xf numFmtId="0" fontId="0" fillId="0" borderId="9" xfId="0" applyBorder="1"/>
    <xf numFmtId="10" fontId="0" fillId="0" borderId="9" xfId="0" applyNumberFormat="1" applyBorder="1"/>
    <xf numFmtId="10" fontId="3" fillId="0" borderId="10" xfId="0" applyNumberFormat="1" applyFont="1" applyBorder="1"/>
    <xf numFmtId="1" fontId="0" fillId="0" borderId="0" xfId="0" applyNumberFormat="1"/>
    <xf numFmtId="0" fontId="2" fillId="2" borderId="11" xfId="0" applyFont="1" applyFill="1" applyBorder="1" applyAlignment="1">
      <alignment horizontal="right" vertical="center"/>
    </xf>
    <xf numFmtId="0" fontId="5" fillId="0" borderId="12" xfId="0" applyFont="1" applyBorder="1"/>
    <xf numFmtId="0" fontId="0" fillId="0" borderId="12" xfId="0" applyBorder="1"/>
    <xf numFmtId="1" fontId="3" fillId="0" borderId="1" xfId="0" applyNumberFormat="1" applyFont="1" applyBorder="1"/>
    <xf numFmtId="0" fontId="5" fillId="0" borderId="2" xfId="0" applyFont="1" applyBorder="1"/>
    <xf numFmtId="0" fontId="5" fillId="0" borderId="13" xfId="0" applyFont="1" applyBorder="1"/>
    <xf numFmtId="0" fontId="5" fillId="0" borderId="14" xfId="0" applyFont="1" applyBorder="1"/>
    <xf numFmtId="164" fontId="5" fillId="0" borderId="14" xfId="0" applyNumberFormat="1" applyFont="1" applyBorder="1"/>
    <xf numFmtId="0" fontId="5" fillId="0" borderId="15" xfId="0" applyFont="1" applyBorder="1"/>
    <xf numFmtId="0" fontId="5" fillId="0" borderId="3" xfId="0" applyFont="1" applyFill="1" applyBorder="1"/>
    <xf numFmtId="164" fontId="5" fillId="0" borderId="2" xfId="0" applyNumberFormat="1" applyFont="1" applyFill="1" applyBorder="1"/>
    <xf numFmtId="10" fontId="5" fillId="0" borderId="3" xfId="0" applyNumberFormat="1" applyFont="1" applyFill="1" applyBorder="1"/>
    <xf numFmtId="0" fontId="0" fillId="0" borderId="0" xfId="0" applyFill="1"/>
    <xf numFmtId="0" fontId="0" fillId="0" borderId="7" xfId="0" applyFill="1" applyBorder="1"/>
    <xf numFmtId="164" fontId="0" fillId="0" borderId="8" xfId="0" applyNumberFormat="1" applyFill="1" applyBorder="1"/>
    <xf numFmtId="10" fontId="5" fillId="0" borderId="8" xfId="0" applyNumberFormat="1" applyFont="1" applyFill="1" applyBorder="1"/>
    <xf numFmtId="0" fontId="0" fillId="0" borderId="1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164" fontId="5" fillId="0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Klient\DPMB\2023\Podklady\VZ%20MHD\&#352;P\DPMB%20odpov&#283;dnost%20&#353;alina%20&#353;kody%20012019_052023%20&#8211;%20kopie.xlsx" TargetMode="External"/><Relationship Id="rId1" Type="http://schemas.openxmlformats.org/officeDocument/2006/relationships/externalLinkPath" Target="/Klient/DPMB/2023/Podklady/VZ%20MHD/&#352;P/DPMB%20odpov&#283;dnost%20&#353;alina%20&#353;kody%20012019_052023%20&#8211;%20k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346">
          <cell r="K346">
            <v>3774750</v>
          </cell>
          <cell r="L346">
            <v>1060900</v>
          </cell>
        </row>
        <row r="438">
          <cell r="L438">
            <v>379009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ACBE-916C-45C1-8A9D-210C5BBB17F5}">
  <sheetPr>
    <pageSetUpPr fitToPage="1"/>
  </sheetPr>
  <dimension ref="A3:H37"/>
  <sheetViews>
    <sheetView tabSelected="1" zoomScaleNormal="100" workbookViewId="0">
      <selection activeCell="Q30" sqref="Q30"/>
    </sheetView>
  </sheetViews>
  <sheetFormatPr defaultRowHeight="12.75" x14ac:dyDescent="0.2"/>
  <cols>
    <col min="1" max="1" width="28.140625" customWidth="1"/>
    <col min="2" max="2" width="17" bestFit="1" customWidth="1"/>
    <col min="3" max="3" width="18.140625" customWidth="1"/>
    <col min="4" max="4" width="18.42578125" customWidth="1"/>
    <col min="5" max="5" width="6.5703125" hidden="1" customWidth="1"/>
    <col min="6" max="6" width="16.42578125" customWidth="1"/>
    <col min="7" max="7" width="13.28515625" customWidth="1"/>
    <col min="8" max="8" width="34.42578125" hidden="1" customWidth="1"/>
  </cols>
  <sheetData>
    <row r="3" spans="1:8" ht="15.75" x14ac:dyDescent="0.25">
      <c r="A3" s="1" t="s">
        <v>16</v>
      </c>
    </row>
    <row r="6" spans="1:8" ht="15" x14ac:dyDescent="0.25">
      <c r="A6" s="12" t="s">
        <v>0</v>
      </c>
      <c r="B6" s="2"/>
      <c r="C6" s="2"/>
      <c r="D6" s="2"/>
      <c r="E6" s="2"/>
    </row>
    <row r="7" spans="1:8" x14ac:dyDescent="0.2">
      <c r="A7" s="26" t="s">
        <v>1</v>
      </c>
      <c r="B7" s="27" t="s">
        <v>2</v>
      </c>
      <c r="C7" s="27" t="s">
        <v>3</v>
      </c>
      <c r="D7" s="27" t="s">
        <v>4</v>
      </c>
      <c r="E7" s="27" t="s">
        <v>5</v>
      </c>
      <c r="F7" s="28" t="s">
        <v>19</v>
      </c>
      <c r="G7" s="28" t="s">
        <v>6</v>
      </c>
      <c r="H7" s="27" t="s">
        <v>14</v>
      </c>
    </row>
    <row r="8" spans="1:8" x14ac:dyDescent="0.2">
      <c r="A8" s="30" t="s">
        <v>7</v>
      </c>
      <c r="B8" s="13">
        <v>4189375</v>
      </c>
      <c r="C8" s="13">
        <v>2901311</v>
      </c>
      <c r="D8" s="13">
        <f>C8+B8</f>
        <v>7090686</v>
      </c>
      <c r="E8" s="13">
        <v>8474969</v>
      </c>
      <c r="F8" s="5">
        <f>D8/E8</f>
        <v>0.83666217540146759</v>
      </c>
      <c r="G8" s="30">
        <v>411</v>
      </c>
      <c r="H8" s="3">
        <v>346</v>
      </c>
    </row>
    <row r="9" spans="1:8" x14ac:dyDescent="0.2">
      <c r="A9" s="30" t="s">
        <v>8</v>
      </c>
      <c r="B9" s="13">
        <v>9312080</v>
      </c>
      <c r="C9" s="13">
        <v>2159400</v>
      </c>
      <c r="D9" s="13">
        <f t="shared" ref="D9:D11" si="0">C9+B9</f>
        <v>11471480</v>
      </c>
      <c r="E9" s="13">
        <v>9704549</v>
      </c>
      <c r="F9" s="5">
        <f t="shared" ref="F9:F11" si="1">D9/E9</f>
        <v>1.1820724487042107</v>
      </c>
      <c r="G9" s="30">
        <v>169</v>
      </c>
      <c r="H9" s="3">
        <v>343</v>
      </c>
    </row>
    <row r="10" spans="1:8" x14ac:dyDescent="0.2">
      <c r="A10" s="16" t="s">
        <v>12</v>
      </c>
      <c r="B10" s="4">
        <v>6219156</v>
      </c>
      <c r="C10" s="4">
        <v>9866273</v>
      </c>
      <c r="D10" s="13">
        <f t="shared" si="0"/>
        <v>16085429</v>
      </c>
      <c r="E10" s="4">
        <v>9877252</v>
      </c>
      <c r="F10" s="5">
        <f t="shared" si="1"/>
        <v>1.6285328145925608</v>
      </c>
      <c r="G10" s="16">
        <v>196</v>
      </c>
      <c r="H10" s="3">
        <v>340</v>
      </c>
    </row>
    <row r="11" spans="1:8" x14ac:dyDescent="0.2">
      <c r="A11" s="30" t="s">
        <v>15</v>
      </c>
      <c r="B11" s="13">
        <v>4935418</v>
      </c>
      <c r="C11" s="13">
        <v>5593852</v>
      </c>
      <c r="D11" s="13">
        <f t="shared" si="0"/>
        <v>10529270</v>
      </c>
      <c r="E11" s="13">
        <v>17362600</v>
      </c>
      <c r="F11" s="5">
        <f t="shared" si="1"/>
        <v>0.60643394422494323</v>
      </c>
      <c r="G11" s="30">
        <v>126</v>
      </c>
      <c r="H11" s="3">
        <v>337</v>
      </c>
    </row>
    <row r="12" spans="1:8" s="48" customFormat="1" x14ac:dyDescent="0.2">
      <c r="A12" s="45" t="s">
        <v>18</v>
      </c>
      <c r="B12" s="46">
        <v>1865911</v>
      </c>
      <c r="C12" s="46">
        <v>2375955</v>
      </c>
      <c r="D12" s="46">
        <f>C12+B12</f>
        <v>4241866</v>
      </c>
      <c r="E12" s="46">
        <v>8828424</v>
      </c>
      <c r="F12" s="47">
        <f>D12/E12</f>
        <v>0.48047828242050905</v>
      </c>
      <c r="G12" s="45">
        <v>87</v>
      </c>
    </row>
    <row r="13" spans="1:8" x14ac:dyDescent="0.2">
      <c r="A13" s="32"/>
      <c r="B13" s="32"/>
      <c r="C13" s="32"/>
      <c r="D13" s="32"/>
      <c r="E13" s="32"/>
      <c r="F13" s="33"/>
      <c r="G13" s="32"/>
    </row>
    <row r="14" spans="1:8" x14ac:dyDescent="0.2">
      <c r="A14" s="6" t="s">
        <v>9</v>
      </c>
      <c r="B14" s="6"/>
      <c r="C14" s="6"/>
      <c r="D14" s="6"/>
      <c r="E14" s="6"/>
      <c r="F14" s="7">
        <f>AVERAGE(F8:F12)</f>
        <v>0.94683593306873826</v>
      </c>
      <c r="G14" s="39">
        <f>AVERAGE(G8:G11)</f>
        <v>225.5</v>
      </c>
    </row>
    <row r="15" spans="1:8" x14ac:dyDescent="0.2">
      <c r="A15" s="8" t="s">
        <v>13</v>
      </c>
      <c r="B15" s="8"/>
      <c r="C15" s="8"/>
      <c r="D15" s="8"/>
      <c r="E15" s="8"/>
      <c r="F15" s="34">
        <f>(D8+D9+D10+D11+D12)/(E8+E9+E10+E11+E12)</f>
        <v>0.91098139400839051</v>
      </c>
      <c r="G15" s="9"/>
    </row>
    <row r="16" spans="1:8" x14ac:dyDescent="0.2">
      <c r="A16" s="8"/>
      <c r="B16" s="8"/>
      <c r="C16" s="8"/>
      <c r="D16" s="8"/>
      <c r="E16" s="8"/>
      <c r="F16" s="11"/>
      <c r="G16" s="9"/>
    </row>
    <row r="17" spans="1:8" ht="15" x14ac:dyDescent="0.25">
      <c r="A17" s="12" t="s">
        <v>10</v>
      </c>
      <c r="B17" s="2"/>
      <c r="C17" s="2"/>
      <c r="D17" s="2"/>
      <c r="E17" s="2"/>
    </row>
    <row r="18" spans="1:8" x14ac:dyDescent="0.2">
      <c r="A18" s="19" t="s">
        <v>1</v>
      </c>
      <c r="B18" s="20" t="s">
        <v>2</v>
      </c>
      <c r="C18" s="20" t="s">
        <v>3</v>
      </c>
      <c r="D18" s="20" t="s">
        <v>4</v>
      </c>
      <c r="E18" s="20" t="s">
        <v>5</v>
      </c>
      <c r="F18" s="21" t="s">
        <v>19</v>
      </c>
      <c r="G18" s="36" t="s">
        <v>6</v>
      </c>
      <c r="H18" s="27" t="s">
        <v>14</v>
      </c>
    </row>
    <row r="19" spans="1:8" x14ac:dyDescent="0.2">
      <c r="A19" s="29" t="s">
        <v>7</v>
      </c>
      <c r="B19" s="24">
        <v>1327736</v>
      </c>
      <c r="C19" s="24">
        <v>1319341</v>
      </c>
      <c r="D19" s="24">
        <f>C19+B19</f>
        <v>2647077</v>
      </c>
      <c r="E19" s="24">
        <v>1993033</v>
      </c>
      <c r="F19" s="25">
        <f>D19/E19</f>
        <v>1.3281651633465177</v>
      </c>
      <c r="G19" s="37">
        <v>144</v>
      </c>
      <c r="H19" s="3">
        <v>133</v>
      </c>
    </row>
    <row r="20" spans="1:8" x14ac:dyDescent="0.2">
      <c r="A20" s="29" t="s">
        <v>8</v>
      </c>
      <c r="B20" s="24">
        <v>633831</v>
      </c>
      <c r="C20" s="24">
        <v>656500</v>
      </c>
      <c r="D20" s="24">
        <f t="shared" ref="D20:D22" si="2">C20+B20</f>
        <v>1290331</v>
      </c>
      <c r="E20" s="24">
        <v>2695131</v>
      </c>
      <c r="F20" s="25">
        <f t="shared" ref="F20:F22" si="3">D20/E20</f>
        <v>0.4787637409832769</v>
      </c>
      <c r="G20" s="37">
        <v>98</v>
      </c>
      <c r="H20" s="3">
        <v>144</v>
      </c>
    </row>
    <row r="21" spans="1:8" x14ac:dyDescent="0.2">
      <c r="A21" s="22" t="s">
        <v>12</v>
      </c>
      <c r="B21" s="23">
        <v>1169723</v>
      </c>
      <c r="C21" s="23">
        <v>1082665</v>
      </c>
      <c r="D21" s="24">
        <f t="shared" si="2"/>
        <v>2252388</v>
      </c>
      <c r="E21" s="23">
        <v>2816723</v>
      </c>
      <c r="F21" s="25">
        <f t="shared" si="3"/>
        <v>0.79964838573051022</v>
      </c>
      <c r="G21" s="38">
        <v>136</v>
      </c>
      <c r="H21" s="3">
        <v>151</v>
      </c>
    </row>
    <row r="22" spans="1:8" x14ac:dyDescent="0.2">
      <c r="A22" s="29" t="s">
        <v>15</v>
      </c>
      <c r="B22" s="24">
        <v>970382</v>
      </c>
      <c r="C22" s="24">
        <v>1490500</v>
      </c>
      <c r="D22" s="24">
        <f t="shared" si="2"/>
        <v>2460882</v>
      </c>
      <c r="E22" s="24">
        <v>3648865</v>
      </c>
      <c r="F22" s="25">
        <f t="shared" si="3"/>
        <v>0.67442396471231469</v>
      </c>
      <c r="G22" s="37">
        <v>108</v>
      </c>
      <c r="H22" s="3">
        <v>137</v>
      </c>
    </row>
    <row r="23" spans="1:8" x14ac:dyDescent="0.2">
      <c r="A23" s="49" t="s">
        <v>17</v>
      </c>
      <c r="B23" s="50">
        <v>323287</v>
      </c>
      <c r="C23" s="50">
        <v>396000</v>
      </c>
      <c r="D23" s="50">
        <f>C23+B23</f>
        <v>719287</v>
      </c>
      <c r="E23" s="50">
        <v>1998834</v>
      </c>
      <c r="F23" s="51">
        <f>D23/E23</f>
        <v>0.35985329447067638</v>
      </c>
      <c r="G23" s="52">
        <v>32</v>
      </c>
      <c r="H23" s="35"/>
    </row>
    <row r="24" spans="1:8" x14ac:dyDescent="0.2">
      <c r="A24" s="32"/>
      <c r="B24" s="32"/>
      <c r="C24" s="32"/>
      <c r="D24" s="32"/>
      <c r="E24" s="32"/>
      <c r="F24" s="33"/>
      <c r="G24" s="32"/>
    </row>
    <row r="25" spans="1:8" x14ac:dyDescent="0.2">
      <c r="A25" s="6" t="s">
        <v>9</v>
      </c>
      <c r="B25" s="6"/>
      <c r="C25" s="6"/>
      <c r="D25" s="6"/>
      <c r="E25" s="6"/>
      <c r="F25" s="7">
        <f>AVERAGE(F19:F22)</f>
        <v>0.82025031369315493</v>
      </c>
      <c r="G25" s="39">
        <f>AVERAGE(G19:G22)</f>
        <v>121.5</v>
      </c>
    </row>
    <row r="26" spans="1:8" x14ac:dyDescent="0.2">
      <c r="A26" s="8" t="s">
        <v>13</v>
      </c>
      <c r="B26" s="8"/>
      <c r="C26" s="8"/>
      <c r="D26" s="8"/>
      <c r="E26" s="8"/>
      <c r="F26" s="11">
        <f>(D19+D20+D22+D23+D21)/(E19+E20+E21+E22+E23)</f>
        <v>0.71240476967799338</v>
      </c>
      <c r="G26" s="9"/>
    </row>
    <row r="27" spans="1:8" x14ac:dyDescent="0.2">
      <c r="A27" s="8"/>
      <c r="B27" s="8"/>
      <c r="C27" s="8"/>
      <c r="D27" s="8"/>
      <c r="E27" s="8"/>
      <c r="F27" s="11"/>
      <c r="G27" s="9"/>
    </row>
    <row r="28" spans="1:8" ht="15" x14ac:dyDescent="0.25">
      <c r="A28" s="12" t="s">
        <v>11</v>
      </c>
      <c r="B28" s="2"/>
      <c r="C28" s="2"/>
      <c r="D28" s="2"/>
      <c r="E28" s="2"/>
      <c r="F28" s="10"/>
    </row>
    <row r="29" spans="1:8" x14ac:dyDescent="0.2">
      <c r="A29" s="14" t="s">
        <v>1</v>
      </c>
      <c r="B29" s="14" t="s">
        <v>2</v>
      </c>
      <c r="C29" s="14" t="s">
        <v>3</v>
      </c>
      <c r="D29" s="14" t="s">
        <v>4</v>
      </c>
      <c r="E29" s="14" t="s">
        <v>5</v>
      </c>
      <c r="F29" s="15" t="s">
        <v>19</v>
      </c>
      <c r="G29" s="15" t="s">
        <v>6</v>
      </c>
      <c r="H29" s="31"/>
    </row>
    <row r="30" spans="1:8" x14ac:dyDescent="0.2">
      <c r="A30" s="40" t="s">
        <v>7</v>
      </c>
      <c r="B30" s="13">
        <f>[1]List1!$K$346</f>
        <v>3774750</v>
      </c>
      <c r="C30" s="13">
        <f>[1]List1!$L$346</f>
        <v>1060900</v>
      </c>
      <c r="D30" s="13">
        <f>C30+B30</f>
        <v>4835650</v>
      </c>
      <c r="E30" s="13">
        <v>5984100</v>
      </c>
      <c r="F30" s="5">
        <f t="shared" ref="F30:F34" si="4">D30/E30</f>
        <v>0.80808308684681074</v>
      </c>
      <c r="G30" s="41">
        <v>112</v>
      </c>
    </row>
    <row r="31" spans="1:8" x14ac:dyDescent="0.2">
      <c r="A31" s="42" t="s">
        <v>8</v>
      </c>
      <c r="B31" s="43">
        <v>1641084</v>
      </c>
      <c r="C31" s="43">
        <f>[1]List1!$L$438</f>
        <v>379009</v>
      </c>
      <c r="D31" s="13">
        <f t="shared" ref="D31:D33" si="5">C31+B31</f>
        <v>2020093</v>
      </c>
      <c r="E31" s="43">
        <v>6983200</v>
      </c>
      <c r="F31" s="5">
        <f t="shared" si="4"/>
        <v>0.28927898384694695</v>
      </c>
      <c r="G31" s="44">
        <v>91</v>
      </c>
    </row>
    <row r="32" spans="1:8" x14ac:dyDescent="0.2">
      <c r="A32" s="16" t="s">
        <v>12</v>
      </c>
      <c r="B32" s="17">
        <v>2239182</v>
      </c>
      <c r="C32" s="17">
        <v>314666</v>
      </c>
      <c r="D32" s="13">
        <f t="shared" si="5"/>
        <v>2553848</v>
      </c>
      <c r="E32" s="18">
        <v>6983200</v>
      </c>
      <c r="F32" s="5">
        <f t="shared" si="4"/>
        <v>0.36571314010768702</v>
      </c>
      <c r="G32" s="16">
        <v>120</v>
      </c>
    </row>
    <row r="33" spans="1:7" x14ac:dyDescent="0.2">
      <c r="A33" s="16" t="s">
        <v>15</v>
      </c>
      <c r="B33" s="17">
        <v>1634971</v>
      </c>
      <c r="C33" s="17">
        <v>960634</v>
      </c>
      <c r="D33" s="13">
        <f t="shared" si="5"/>
        <v>2595605</v>
      </c>
      <c r="E33" s="18">
        <v>7455600</v>
      </c>
      <c r="F33" s="5">
        <f t="shared" si="4"/>
        <v>0.34814166532539298</v>
      </c>
      <c r="G33" s="16">
        <v>76</v>
      </c>
    </row>
    <row r="34" spans="1:7" x14ac:dyDescent="0.2">
      <c r="A34" s="53" t="s">
        <v>17</v>
      </c>
      <c r="B34" s="54">
        <v>289441</v>
      </c>
      <c r="C34" s="54">
        <v>1397674</v>
      </c>
      <c r="D34" s="54">
        <f>C34+B34</f>
        <v>1687115</v>
      </c>
      <c r="E34" s="55">
        <f>E33/2</f>
        <v>3727800</v>
      </c>
      <c r="F34" s="47">
        <f t="shared" si="4"/>
        <v>0.45257658672675571</v>
      </c>
      <c r="G34" s="53">
        <v>25</v>
      </c>
    </row>
    <row r="36" spans="1:7" x14ac:dyDescent="0.2">
      <c r="A36" s="6" t="s">
        <v>9</v>
      </c>
      <c r="B36" s="6"/>
      <c r="C36" s="6"/>
      <c r="D36" s="6"/>
      <c r="E36" s="6"/>
      <c r="F36" s="7">
        <f>AVERAGE(F30:F33)</f>
        <v>0.45280421903170942</v>
      </c>
      <c r="G36" s="39">
        <f>AVERAGE(G30:G33)</f>
        <v>99.75</v>
      </c>
    </row>
    <row r="37" spans="1:7" x14ac:dyDescent="0.2">
      <c r="A37" s="8" t="s">
        <v>13</v>
      </c>
      <c r="B37" s="8"/>
      <c r="C37" s="8"/>
      <c r="D37" s="8"/>
      <c r="E37" s="8"/>
      <c r="F37" s="11">
        <f>(D30+D31+D33+D32+D34)/(E30+E31+E32+E33+E34)</f>
        <v>0.43978785182710806</v>
      </c>
      <c r="G37" s="9"/>
    </row>
  </sheetData>
  <sheetProtection algorithmName="SHA-512" hashValue="3m2jkQbeR31+H4GfBBIyRb5kysYz89w+HFaAXXRZMVSmpX16MrpquGDlITADyz+pd6p5b+IxU7ioieGInqAJ7Q==" saltValue="Cvq0jSv8f/3joEJdQBzaXA==" spinCount="100000" sheet="1" objects="1" scenarios="1" selectLockedCell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RENOMIA,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Hrubanová Martina</dc:creator>
  <cp:lastModifiedBy>Hrubanová Martina</cp:lastModifiedBy>
  <cp:lastPrinted>2025-06-11T14:08:10Z</cp:lastPrinted>
  <dcterms:created xsi:type="dcterms:W3CDTF">2024-05-22T06:39:11Z</dcterms:created>
  <dcterms:modified xsi:type="dcterms:W3CDTF">2025-08-15T07:10:16Z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2024-05-22T07:49:49Z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6c22909a-d2f6-4a8f-8893-36ce8f1f0c12</vt:lpwstr>
  </property>
  <property fmtid="{D5CDD505-2E9C-101B-9397-08002B2CF9AE}" pid="8" name="MSIP_Label_8d283cd4-40d8-4b4e-b666-5881e4d226e3_ContentBits">
    <vt:lpwstr>0</vt:lpwstr>
  </property>
</Properties>
</file>