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 - Komunikace, parkoviš..." sheetId="2" r:id="rId2"/>
    <sheet name="Pokyny pro vyplnění" sheetId="3" r:id="rId3"/>
  </sheets>
  <definedNames>
    <definedName name="_xlnm.Print_Area" localSheetId="0">'Rekapitulace stavby'!$D$4:$AO$33,'Rekapitulace stavby'!$C$39:$AQ$53</definedName>
    <definedName name="_xlnm.Print_Titles" localSheetId="0">'Rekapitulace stavby'!$49:$49</definedName>
    <definedName name="_xlnm._FilterDatabase" localSheetId="1" hidden="1">'01 - Komunikace, parkoviš...'!$C$90:$K$436</definedName>
    <definedName name="_xlnm.Print_Area" localSheetId="1">'01 - Komunikace, parkoviš...'!$C$4:$J$36,'01 - Komunikace, parkoviš...'!$C$42:$J$72,'01 - Komunikace, parkoviš...'!$C$78:$K$436</definedName>
    <definedName name="_xlnm.Print_Titles" localSheetId="1">'01 - Komunikace, parkoviš...'!$90:$90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2"/>
  <c r="AX52"/>
  <c i="2" r="BI436"/>
  <c r="BH436"/>
  <c r="BG436"/>
  <c r="BF436"/>
  <c r="T436"/>
  <c r="R436"/>
  <c r="P436"/>
  <c r="BK436"/>
  <c r="J436"/>
  <c r="BE436"/>
  <c r="BI435"/>
  <c r="BH435"/>
  <c r="BG435"/>
  <c r="BF435"/>
  <c r="T435"/>
  <c r="T434"/>
  <c r="R435"/>
  <c r="R434"/>
  <c r="P435"/>
  <c r="P434"/>
  <c r="BK435"/>
  <c r="BK434"/>
  <c r="J434"/>
  <c r="J435"/>
  <c r="BE435"/>
  <c r="J71"/>
  <c r="BI433"/>
  <c r="BH433"/>
  <c r="BG433"/>
  <c r="BF433"/>
  <c r="T433"/>
  <c r="R433"/>
  <c r="P433"/>
  <c r="BK433"/>
  <c r="J433"/>
  <c r="BE433"/>
  <c r="BI432"/>
  <c r="BH432"/>
  <c r="BG432"/>
  <c r="BF432"/>
  <c r="T432"/>
  <c r="R432"/>
  <c r="P432"/>
  <c r="BK432"/>
  <c r="J432"/>
  <c r="BE432"/>
  <c r="BI431"/>
  <c r="BH431"/>
  <c r="BG431"/>
  <c r="BF431"/>
  <c r="T431"/>
  <c r="T430"/>
  <c r="R431"/>
  <c r="R430"/>
  <c r="P431"/>
  <c r="P430"/>
  <c r="BK431"/>
  <c r="BK430"/>
  <c r="J430"/>
  <c r="J431"/>
  <c r="BE431"/>
  <c r="J70"/>
  <c r="BI429"/>
  <c r="BH429"/>
  <c r="BG429"/>
  <c r="BF429"/>
  <c r="T429"/>
  <c r="T428"/>
  <c r="R429"/>
  <c r="R428"/>
  <c r="P429"/>
  <c r="P428"/>
  <c r="BK429"/>
  <c r="BK428"/>
  <c r="J428"/>
  <c r="J429"/>
  <c r="BE429"/>
  <c r="J69"/>
  <c r="BI427"/>
  <c r="BH427"/>
  <c r="BG427"/>
  <c r="BF427"/>
  <c r="T427"/>
  <c r="R427"/>
  <c r="P427"/>
  <c r="BK427"/>
  <c r="J427"/>
  <c r="BE427"/>
  <c r="BI426"/>
  <c r="BH426"/>
  <c r="BG426"/>
  <c r="BF426"/>
  <c r="T426"/>
  <c r="T425"/>
  <c r="T424"/>
  <c r="R426"/>
  <c r="R425"/>
  <c r="R424"/>
  <c r="P426"/>
  <c r="P425"/>
  <c r="P424"/>
  <c r="BK426"/>
  <c r="BK425"/>
  <c r="J425"/>
  <c r="BK424"/>
  <c r="J424"/>
  <c r="J426"/>
  <c r="BE426"/>
  <c r="J68"/>
  <c r="J67"/>
  <c r="BI423"/>
  <c r="BH423"/>
  <c r="BG423"/>
  <c r="BF423"/>
  <c r="T423"/>
  <c r="T422"/>
  <c r="R423"/>
  <c r="R422"/>
  <c r="P423"/>
  <c r="P422"/>
  <c r="BK423"/>
  <c r="BK422"/>
  <c r="J422"/>
  <c r="J423"/>
  <c r="BE423"/>
  <c r="J66"/>
  <c r="BI418"/>
  <c r="BH418"/>
  <c r="BG418"/>
  <c r="BF418"/>
  <c r="T418"/>
  <c r="R418"/>
  <c r="P418"/>
  <c r="BK418"/>
  <c r="J418"/>
  <c r="BE418"/>
  <c r="BI415"/>
  <c r="BH415"/>
  <c r="BG415"/>
  <c r="BF415"/>
  <c r="T415"/>
  <c r="R415"/>
  <c r="P415"/>
  <c r="BK415"/>
  <c r="J415"/>
  <c r="BE415"/>
  <c r="BI404"/>
  <c r="BH404"/>
  <c r="BG404"/>
  <c r="BF404"/>
  <c r="T404"/>
  <c r="R404"/>
  <c r="P404"/>
  <c r="BK404"/>
  <c r="J404"/>
  <c r="BE404"/>
  <c r="BI401"/>
  <c r="BH401"/>
  <c r="BG401"/>
  <c r="BF401"/>
  <c r="T401"/>
  <c r="R401"/>
  <c r="P401"/>
  <c r="BK401"/>
  <c r="J401"/>
  <c r="BE401"/>
  <c r="BI400"/>
  <c r="BH400"/>
  <c r="BG400"/>
  <c r="BF400"/>
  <c r="T400"/>
  <c r="R400"/>
  <c r="P400"/>
  <c r="BK400"/>
  <c r="J400"/>
  <c r="BE400"/>
  <c r="BI386"/>
  <c r="BH386"/>
  <c r="BG386"/>
  <c r="BF386"/>
  <c r="T386"/>
  <c r="T385"/>
  <c r="R386"/>
  <c r="R385"/>
  <c r="P386"/>
  <c r="P385"/>
  <c r="BK386"/>
  <c r="BK385"/>
  <c r="J385"/>
  <c r="J386"/>
  <c r="BE386"/>
  <c r="J65"/>
  <c r="BI381"/>
  <c r="BH381"/>
  <c r="BG381"/>
  <c r="BF381"/>
  <c r="T381"/>
  <c r="R381"/>
  <c r="P381"/>
  <c r="BK381"/>
  <c r="J381"/>
  <c r="BE381"/>
  <c r="BI377"/>
  <c r="BH377"/>
  <c r="BG377"/>
  <c r="BF377"/>
  <c r="T377"/>
  <c r="R377"/>
  <c r="P377"/>
  <c r="BK377"/>
  <c r="J377"/>
  <c r="BE377"/>
  <c r="BI373"/>
  <c r="BH373"/>
  <c r="BG373"/>
  <c r="BF373"/>
  <c r="T373"/>
  <c r="R373"/>
  <c r="P373"/>
  <c r="BK373"/>
  <c r="J373"/>
  <c r="BE373"/>
  <c r="BI368"/>
  <c r="BH368"/>
  <c r="BG368"/>
  <c r="BF368"/>
  <c r="T368"/>
  <c r="R368"/>
  <c r="P368"/>
  <c r="BK368"/>
  <c r="J368"/>
  <c r="BE368"/>
  <c r="BI363"/>
  <c r="BH363"/>
  <c r="BG363"/>
  <c r="BF363"/>
  <c r="T363"/>
  <c r="R363"/>
  <c r="P363"/>
  <c r="BK363"/>
  <c r="J363"/>
  <c r="BE363"/>
  <c r="BI359"/>
  <c r="BH359"/>
  <c r="BG359"/>
  <c r="BF359"/>
  <c r="T359"/>
  <c r="R359"/>
  <c r="P359"/>
  <c r="BK359"/>
  <c r="J359"/>
  <c r="BE359"/>
  <c r="BI354"/>
  <c r="BH354"/>
  <c r="BG354"/>
  <c r="BF354"/>
  <c r="T354"/>
  <c r="R354"/>
  <c r="P354"/>
  <c r="BK354"/>
  <c r="J354"/>
  <c r="BE354"/>
  <c r="BI351"/>
  <c r="BH351"/>
  <c r="BG351"/>
  <c r="BF351"/>
  <c r="T351"/>
  <c r="R351"/>
  <c r="P351"/>
  <c r="BK351"/>
  <c r="J351"/>
  <c r="BE351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2"/>
  <c r="BH342"/>
  <c r="BG342"/>
  <c r="BF342"/>
  <c r="T342"/>
  <c r="R342"/>
  <c r="P342"/>
  <c r="BK342"/>
  <c r="J342"/>
  <c r="BE342"/>
  <c r="BI339"/>
  <c r="BH339"/>
  <c r="BG339"/>
  <c r="BF339"/>
  <c r="T339"/>
  <c r="R339"/>
  <c r="P339"/>
  <c r="BK339"/>
  <c r="J339"/>
  <c r="BE339"/>
  <c r="BI336"/>
  <c r="BH336"/>
  <c r="BG336"/>
  <c r="BF336"/>
  <c r="T336"/>
  <c r="R336"/>
  <c r="P336"/>
  <c r="BK336"/>
  <c r="J336"/>
  <c r="BE336"/>
  <c r="BI332"/>
  <c r="BH332"/>
  <c r="BG332"/>
  <c r="BF332"/>
  <c r="T332"/>
  <c r="R332"/>
  <c r="P332"/>
  <c r="BK332"/>
  <c r="J332"/>
  <c r="BE332"/>
  <c r="BI327"/>
  <c r="BH327"/>
  <c r="BG327"/>
  <c r="BF327"/>
  <c r="T327"/>
  <c r="R327"/>
  <c r="P327"/>
  <c r="BK327"/>
  <c r="J327"/>
  <c r="BE327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09"/>
  <c r="BH309"/>
  <c r="BG309"/>
  <c r="BF309"/>
  <c r="T309"/>
  <c r="T308"/>
  <c r="R309"/>
  <c r="R308"/>
  <c r="P309"/>
  <c r="P308"/>
  <c r="BK309"/>
  <c r="BK308"/>
  <c r="J308"/>
  <c r="J309"/>
  <c r="BE309"/>
  <c r="J64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298"/>
  <c r="BH298"/>
  <c r="BG298"/>
  <c r="BF298"/>
  <c r="T298"/>
  <c r="R298"/>
  <c r="P298"/>
  <c r="BK298"/>
  <c r="J298"/>
  <c r="BE298"/>
  <c r="BI295"/>
  <c r="BH295"/>
  <c r="BG295"/>
  <c r="BF295"/>
  <c r="T295"/>
  <c r="R295"/>
  <c r="P295"/>
  <c r="BK295"/>
  <c r="J295"/>
  <c r="BE295"/>
  <c r="BI291"/>
  <c r="BH291"/>
  <c r="BG291"/>
  <c r="BF291"/>
  <c r="T291"/>
  <c r="T290"/>
  <c r="R291"/>
  <c r="R290"/>
  <c r="P291"/>
  <c r="P290"/>
  <c r="BK291"/>
  <c r="BK290"/>
  <c r="J290"/>
  <c r="J291"/>
  <c r="BE291"/>
  <c r="J63"/>
  <c r="BI286"/>
  <c r="BH286"/>
  <c r="BG286"/>
  <c r="BF286"/>
  <c r="T286"/>
  <c r="R286"/>
  <c r="P286"/>
  <c r="BK286"/>
  <c r="J286"/>
  <c r="BE286"/>
  <c r="BI282"/>
  <c r="BH282"/>
  <c r="BG282"/>
  <c r="BF282"/>
  <c r="T282"/>
  <c r="R282"/>
  <c r="P282"/>
  <c r="BK282"/>
  <c r="J282"/>
  <c r="BE282"/>
  <c r="BI279"/>
  <c r="BH279"/>
  <c r="BG279"/>
  <c r="BF279"/>
  <c r="T279"/>
  <c r="R279"/>
  <c r="P279"/>
  <c r="BK279"/>
  <c r="J279"/>
  <c r="BE279"/>
  <c r="BI273"/>
  <c r="BH273"/>
  <c r="BG273"/>
  <c r="BF273"/>
  <c r="T273"/>
  <c r="R273"/>
  <c r="P273"/>
  <c r="BK273"/>
  <c r="J273"/>
  <c r="BE273"/>
  <c r="BI269"/>
  <c r="BH269"/>
  <c r="BG269"/>
  <c r="BF269"/>
  <c r="T269"/>
  <c r="R269"/>
  <c r="P269"/>
  <c r="BK269"/>
  <c r="J269"/>
  <c r="BE269"/>
  <c r="BI265"/>
  <c r="BH265"/>
  <c r="BG265"/>
  <c r="BF265"/>
  <c r="T265"/>
  <c r="R265"/>
  <c r="P265"/>
  <c r="BK265"/>
  <c r="J265"/>
  <c r="BE265"/>
  <c r="BI261"/>
  <c r="BH261"/>
  <c r="BG261"/>
  <c r="BF261"/>
  <c r="T261"/>
  <c r="R261"/>
  <c r="P261"/>
  <c r="BK261"/>
  <c r="J261"/>
  <c r="BE261"/>
  <c r="BI257"/>
  <c r="BH257"/>
  <c r="BG257"/>
  <c r="BF257"/>
  <c r="T257"/>
  <c r="R257"/>
  <c r="P257"/>
  <c r="BK257"/>
  <c r="J257"/>
  <c r="BE257"/>
  <c r="BI253"/>
  <c r="BH253"/>
  <c r="BG253"/>
  <c r="BF253"/>
  <c r="T253"/>
  <c r="R253"/>
  <c r="P253"/>
  <c r="BK253"/>
  <c r="J253"/>
  <c r="BE253"/>
  <c r="BI249"/>
  <c r="BH249"/>
  <c r="BG249"/>
  <c r="BF249"/>
  <c r="T249"/>
  <c r="R249"/>
  <c r="P249"/>
  <c r="BK249"/>
  <c r="J249"/>
  <c r="BE249"/>
  <c r="BI240"/>
  <c r="BH240"/>
  <c r="BG240"/>
  <c r="BF240"/>
  <c r="T240"/>
  <c r="R240"/>
  <c r="P240"/>
  <c r="BK240"/>
  <c r="J240"/>
  <c r="BE240"/>
  <c r="BI235"/>
  <c r="BH235"/>
  <c r="BG235"/>
  <c r="BF235"/>
  <c r="T235"/>
  <c r="R235"/>
  <c r="P235"/>
  <c r="BK235"/>
  <c r="J235"/>
  <c r="BE235"/>
  <c r="BI231"/>
  <c r="BH231"/>
  <c r="BG231"/>
  <c r="BF231"/>
  <c r="T231"/>
  <c r="R231"/>
  <c r="P231"/>
  <c r="BK231"/>
  <c r="J231"/>
  <c r="BE231"/>
  <c r="BI228"/>
  <c r="BH228"/>
  <c r="BG228"/>
  <c r="BF228"/>
  <c r="T228"/>
  <c r="T227"/>
  <c r="R228"/>
  <c r="R227"/>
  <c r="P228"/>
  <c r="P227"/>
  <c r="BK228"/>
  <c r="BK227"/>
  <c r="J227"/>
  <c r="J228"/>
  <c r="BE228"/>
  <c r="J62"/>
  <c r="BI224"/>
  <c r="BH224"/>
  <c r="BG224"/>
  <c r="BF224"/>
  <c r="T224"/>
  <c r="T223"/>
  <c r="R224"/>
  <c r="R223"/>
  <c r="P224"/>
  <c r="P223"/>
  <c r="BK224"/>
  <c r="BK223"/>
  <c r="J223"/>
  <c r="J224"/>
  <c r="BE224"/>
  <c r="J61"/>
  <c r="BI219"/>
  <c r="BH219"/>
  <c r="BG219"/>
  <c r="BF219"/>
  <c r="T219"/>
  <c r="T218"/>
  <c r="R219"/>
  <c r="R218"/>
  <c r="P219"/>
  <c r="P218"/>
  <c r="BK219"/>
  <c r="BK218"/>
  <c r="J218"/>
  <c r="J219"/>
  <c r="BE219"/>
  <c r="J60"/>
  <c r="BI215"/>
  <c r="BH215"/>
  <c r="BG215"/>
  <c r="BF215"/>
  <c r="T215"/>
  <c r="R215"/>
  <c r="P215"/>
  <c r="BK215"/>
  <c r="J215"/>
  <c r="BE215"/>
  <c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3"/>
  <c r="BH203"/>
  <c r="BG203"/>
  <c r="BF203"/>
  <c r="T203"/>
  <c r="T202"/>
  <c r="R203"/>
  <c r="R202"/>
  <c r="P203"/>
  <c r="P202"/>
  <c r="BK203"/>
  <c r="BK202"/>
  <c r="J202"/>
  <c r="J203"/>
  <c r="BE203"/>
  <c r="J59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0"/>
  <c r="BH190"/>
  <c r="BG190"/>
  <c r="BF190"/>
  <c r="T190"/>
  <c r="R190"/>
  <c r="P190"/>
  <c r="BK190"/>
  <c r="J190"/>
  <c r="BE190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7"/>
  <c r="BH177"/>
  <c r="BG177"/>
  <c r="BF177"/>
  <c r="T177"/>
  <c r="R177"/>
  <c r="P177"/>
  <c r="BK177"/>
  <c r="J177"/>
  <c r="BE177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69"/>
  <c r="BH169"/>
  <c r="BG169"/>
  <c r="BF169"/>
  <c r="T169"/>
  <c r="R169"/>
  <c r="P169"/>
  <c r="BK169"/>
  <c r="J169"/>
  <c r="BE169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9"/>
  <c r="BH119"/>
  <c r="BG119"/>
  <c r="BF119"/>
  <c r="T119"/>
  <c r="R119"/>
  <c r="P119"/>
  <c r="BK119"/>
  <c r="J119"/>
  <c r="BE119"/>
  <c r="BI115"/>
  <c r="BH115"/>
  <c r="BG115"/>
  <c r="BF115"/>
  <c r="T115"/>
  <c r="R115"/>
  <c r="P115"/>
  <c r="BK115"/>
  <c r="J115"/>
  <c r="BE115"/>
  <c r="BI110"/>
  <c r="BH110"/>
  <c r="BG110"/>
  <c r="BF110"/>
  <c r="T110"/>
  <c r="R110"/>
  <c r="P110"/>
  <c r="BK110"/>
  <c r="J110"/>
  <c r="BE110"/>
  <c r="BI106"/>
  <c r="BH106"/>
  <c r="BG106"/>
  <c r="BF106"/>
  <c r="T106"/>
  <c r="R106"/>
  <c r="P106"/>
  <c r="BK106"/>
  <c r="J106"/>
  <c r="BE106"/>
  <c r="BI102"/>
  <c r="BH102"/>
  <c r="BG102"/>
  <c r="BF102"/>
  <c r="T102"/>
  <c r="R102"/>
  <c r="P102"/>
  <c r="BK102"/>
  <c r="J102"/>
  <c r="BE102"/>
  <c r="BI98"/>
  <c r="BH98"/>
  <c r="BG98"/>
  <c r="BF98"/>
  <c r="T98"/>
  <c r="R98"/>
  <c r="P98"/>
  <c r="BK98"/>
  <c r="J98"/>
  <c r="BE98"/>
  <c r="BI94"/>
  <c r="F34"/>
  <c i="1" r="BD52"/>
  <c i="2" r="BH94"/>
  <c r="F33"/>
  <c i="1" r="BC52"/>
  <c i="2" r="BG94"/>
  <c r="F32"/>
  <c i="1" r="BB52"/>
  <c i="2" r="BF94"/>
  <c r="J31"/>
  <c i="1" r="AW52"/>
  <c i="2" r="F31"/>
  <c i="1" r="BA52"/>
  <c i="2" r="T94"/>
  <c r="T93"/>
  <c r="T92"/>
  <c r="T91"/>
  <c r="R94"/>
  <c r="R93"/>
  <c r="R92"/>
  <c r="R91"/>
  <c r="P94"/>
  <c r="P93"/>
  <c r="P92"/>
  <c r="P91"/>
  <c i="1" r="AU52"/>
  <c i="2" r="BK94"/>
  <c r="BK93"/>
  <c r="J93"/>
  <c r="BK92"/>
  <c r="J92"/>
  <c r="BK91"/>
  <c r="J91"/>
  <c r="J56"/>
  <c r="J27"/>
  <c i="1" r="AG52"/>
  <c i="2" r="J94"/>
  <c r="BE94"/>
  <c r="J30"/>
  <c i="1" r="AV52"/>
  <c i="2" r="F30"/>
  <c i="1" r="AZ52"/>
  <c i="2" r="J58"/>
  <c r="J57"/>
  <c r="J87"/>
  <c r="F87"/>
  <c r="F85"/>
  <c r="E83"/>
  <c r="J51"/>
  <c r="F51"/>
  <c r="F49"/>
  <c r="E47"/>
  <c r="J36"/>
  <c r="J18"/>
  <c r="E18"/>
  <c r="F88"/>
  <c r="F52"/>
  <c r="J17"/>
  <c r="J12"/>
  <c r="J85"/>
  <c r="J49"/>
  <c r="E7"/>
  <c r="E81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<sst xmlns="http://schemas.openxmlformats.org/spreadsheetml/2006/main">
  <si>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</si>
  <si>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</si>
  <si>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</si>
  <si>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</si>
  <si>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</si>
  <si>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</si>
  <si>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</si>
  <si>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{13858b77-1c45-40d5-9155-709aa655a125}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</si>
  <si>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</si>
  <si>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</si>
  <si>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</si>
  <si>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</si>
  <si>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</si>
  <si>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</si>
  <si>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</si>
  <si>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</si>
  <si>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</si>
  <si>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</si>
  <si>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</si>
  <si>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</si>
  <si>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Komunikace, parkoviště a chodník na ul. M. Henryho a Plechanovova, k.ú. Hrušov</t>
  </si>
  <si>
    <t>KSO:</t>
  </si>
  <si>
    <t>CC-CZ:</t>
  </si>
  <si>
    <t>Místo:</t>
  </si>
  <si>
    <t>Ostrava</t>
  </si>
  <si>
    <t>Datum:</t>
  </si>
  <si>
    <t>29. 11. 2021</t>
  </si>
  <si>
    <t>Zadavatel:</t>
  </si>
  <si>
    <t>IČ:</t>
  </si>
  <si>
    <t>ÚMOb Slezská Ostrava</t>
  </si>
  <si>
    <t>DIČ:</t>
  </si>
  <si>
    <t>Uchazeč:</t>
  </si>
  <si>
    <t>Vyplň údaj</t>
  </si>
  <si>
    <t>Projektant:</t>
  </si>
  <si>
    <t>VS Projekt, s.r.o.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</si>
  <si>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</si>
  <si>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</si>
  <si>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</si>
  <si>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</si>
  <si>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</si>
  <si>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</si>
  <si>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</si>
  <si>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</si>
  <si>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</si>
  <si>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</si>
  <si>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</si>
  <si>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</si>
  <si>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</si>
  <si>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</si>
  <si>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</si>
  <si>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</si>
  <si>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</si>
  <si>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</si>
  <si>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</si>
  <si>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</si>
  <si>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</si>
  <si>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</si>
  <si>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</si>
  <si>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</si>
  <si>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</si>
  <si>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</si>
  <si>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</si>
  <si>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</si>
  <si>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</si>
  <si>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</si>
  <si>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</si>
  <si>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</si>
  <si>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</si>
  <si>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</si>
  <si>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</si>
  <si>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</si>
  <si>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</si>
  <si>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</si>
  <si>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</si>
  <si>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</si>
  <si>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</si>
  <si>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</si>
  <si>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</si>
  <si>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Komunikace, parkoviště a chodník</t>
  </si>
  <si>
    <t>STA</t>
  </si>
  <si>
    <t>1</t>
  </si>
  <si>
    <t>{1e6ba0b9-0041-4db4-b218-42ebc5c869d3}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</si>
  <si>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</si>
  <si>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</si>
  <si>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</si>
  <si>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</si>
  <si>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</si>
  <si>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</si>
  <si>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</si>
  <si>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</si>
  <si>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Komunikace, parkoviště a chodník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</si>
  <si>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</si>
  <si>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</si>
  <si>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</si>
  <si>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</si>
  <si>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</si>
  <si>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</si>
  <si>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</si>
  <si>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  11 - Sanace pláně - v případě nevyhovující únosnosti podloží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</si>
  <si>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</si>
  <si>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</si>
  <si>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</si>
  <si>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</si>
  <si>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</si>
  <si>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</si>
  <si>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</si>
  <si>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</si>
  <si>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</si>
  <si>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</si>
  <si>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</si>
  <si>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</si>
  <si>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</si>
  <si>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</si>
  <si>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</si>
  <si>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</si>
  <si>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</si>
  <si>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</si>
  <si>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</si>
  <si>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</si>
  <si>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</si>
  <si>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</si>
  <si>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</si>
  <si>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</si>
  <si>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</si>
  <si>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</si>
  <si>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</si>
  <si>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</si>
  <si>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</si>
  <si>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</si>
  <si>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</si>
  <si>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112151114</t>
  </si>
  <si>
    <t>Pokácení stromu včetně vyfrézování pařezu + likvidace dřevní hmoty</t>
  </si>
  <si>
    <t>kus</t>
  </si>
  <si>
    <t>CS ÚRS 2021</t>
  </si>
  <si>
    <t>4</t>
  </si>
  <si>
    <t>-172430834</t>
  </si>
  <si>
    <t>VV</t>
  </si>
  <si>
    <t>"Dle PD</t>
  </si>
  <si>
    <t>13</t>
  </si>
  <si>
    <t>Součet</t>
  </si>
  <si>
    <t>113106123</t>
  </si>
  <si>
    <t>Rozebrání dlažeb a dílců komunikací pro pěší, vozovek a ploch s přemístěním hmot na skládku na vzdálenost do 3 m nebo s naložením na dopravní prostředek komunikací pro pěší s ložem z kameniva nebo živice a s výplní spár ze zámkové dlažby</t>
  </si>
  <si>
    <t>m2</t>
  </si>
  <si>
    <t>351767851</t>
  </si>
  <si>
    <t>545</t>
  </si>
  <si>
    <t>3</t>
  </si>
  <si>
    <t>113107223</t>
  </si>
  <si>
    <t>Odstranění podkladů nebo krytů s přemístěním hmot na skládku na vzdálenost do 20 m nebo s naložením na dopravní prostředek v ploše jednotlivě přes 200 m2 z kameniva hrubého drceného, o tl. vrstvy přes 200 do 300 mm</t>
  </si>
  <si>
    <t>-1660571050</t>
  </si>
  <si>
    <t>477+545</t>
  </si>
  <si>
    <t>113154224</t>
  </si>
  <si>
    <t>Frézování živičného podkladu nebo krytu s naložením na dopravní prostředek plochy přes 500 do 1 000 m2 bez překážek v trase pruhu šířky do 1 m, tloušťky vrstvy 100 mm</t>
  </si>
  <si>
    <t>-1339466732</t>
  </si>
  <si>
    <t>477</t>
  </si>
  <si>
    <t>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</si>
  <si>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</si>
  <si>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</si>
  <si>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</si>
  <si>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-470384189</t>
  </si>
  <si>
    <t>"OP3</t>
  </si>
  <si>
    <t>420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</si>
  <si>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</si>
  <si>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</si>
  <si>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</si>
  <si>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-1133998837</t>
  </si>
  <si>
    <t>369</t>
  </si>
  <si>
    <t>7</t>
  </si>
  <si>
    <t>113203111</t>
  </si>
  <si>
    <t>Vytrhání obrub s vybouráním lože, s přemístěním hmot na skládku na vzdálenost do 3 m nebo s naložením na dopravní prostředek z dlažebních kostek</t>
  </si>
  <si>
    <t>-1608379089</t>
  </si>
  <si>
    <t>8</t>
  </si>
  <si>
    <t>122101101</t>
  </si>
  <si>
    <t>Odkopávky a prokopávky nezapažené s přehozením výkopku na vzdálenost do 3 m nebo s naložením na dopravní prostředek v horninách tř. 1 a 2 do 100 m3</t>
  </si>
  <si>
    <t>m3</t>
  </si>
  <si>
    <t>116512595</t>
  </si>
  <si>
    <t>82</t>
  </si>
  <si>
    <t>9</t>
  </si>
  <si>
    <t>122201102</t>
  </si>
  <si>
    <t>Odkopávky a prokopávky nezapažené s přehozením výkopku na vzdálenost do 3 m nebo s naložením na dopravní prostředek v hornině tř. 3 přes 100 do 1 000 m3</t>
  </si>
  <si>
    <t>976154436</t>
  </si>
  <si>
    <t>1243*0,1</t>
  </si>
  <si>
    <t>95</t>
  </si>
  <si>
    <t>113</t>
  </si>
  <si>
    <t>213</t>
  </si>
  <si>
    <t>10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</si>
  <si>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</si>
  <si>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</si>
  <si>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1984420023</t>
  </si>
  <si>
    <t>11</t>
  </si>
  <si>
    <t>131201201</t>
  </si>
  <si>
    <t>Hloubení zapažených jam a zářezů s urovnáním dna do předepsaného profilu a spádu v hornině tř. 3 do 100 m3</t>
  </si>
  <si>
    <t>1056487147</t>
  </si>
  <si>
    <t>"Výkop pro UV</t>
  </si>
  <si>
    <t>(1,7*1,5*1,7)*11</t>
  </si>
  <si>
    <t>12</t>
  </si>
  <si>
    <t>131201209</t>
  </si>
  <si>
    <t>Hloubení zapažených jam a zářezů s urovnáním dna do předepsaného profilu a spádu Příplatek k cenám za lepivost horniny tř. 3</t>
  </si>
  <si>
    <t>15191454</t>
  </si>
  <si>
    <t>132201102</t>
  </si>
  <si>
    <t>Hloubení zapažených i nezapažených rýh šířky do 600 mm s urovnáním dna do předepsaného profilu a spádu v hornině tř. 3 přes 100 m3</t>
  </si>
  <si>
    <t>-628065232</t>
  </si>
  <si>
    <t>"Pro obruby</t>
  </si>
  <si>
    <t>647*0,3*0,3</t>
  </si>
  <si>
    <t>436*0,3*0,4</t>
  </si>
  <si>
    <t>"Jednořádek</t>
  </si>
  <si>
    <t>436*0,2*0,2</t>
  </si>
  <si>
    <t>14</t>
  </si>
  <si>
    <t>132201109</t>
  </si>
  <si>
    <t>Hloubení zapažených i nezapažených rýh šířky do 600 mm s urovnáním dna do předepsaného profilu a spádu v hornině tř. 3 Příplatek k cenám za lepivost horniny tř. 3</t>
  </si>
  <si>
    <t>1363306313</t>
  </si>
  <si>
    <t>132201201</t>
  </si>
  <si>
    <t>Hloubení zapažených i nezapažených rýh šířky přes 600 do 2 000 mm s urovnáním dna do předepsaného profilu a spádu v hornině tř. 3 do 100 m3</t>
  </si>
  <si>
    <t>-1542756722</t>
  </si>
  <si>
    <t>"Zemní práce pro odstranění přípojek</t>
  </si>
  <si>
    <t>(4*1*1,5)*8</t>
  </si>
  <si>
    <t>"Zemní práce pro nové přípojky</t>
  </si>
  <si>
    <t>(4*1*1,5)*11</t>
  </si>
  <si>
    <t>16</t>
  </si>
  <si>
    <t>132201209</t>
  </si>
  <si>
    <t>Hloubení zapažených i nezapažených rýh šířky přes 600 do 2 000 mm s urovnáním dna do předepsaného profilu a spádu v hornině tř. 3 Příplatek k cenám za lepivost horniny tř. 3</t>
  </si>
  <si>
    <t>1307514494</t>
  </si>
  <si>
    <t>17</t>
  </si>
  <si>
    <t>151101101</t>
  </si>
  <si>
    <t>Zřízení pažení a rozepření stěn rýh pro podzemní vedení pro všechny šířky rýhy příložné pro jakoukoliv mezerovitost, hloubky do 2 m</t>
  </si>
  <si>
    <t>1053315987</t>
  </si>
  <si>
    <t>44*1,5*2</t>
  </si>
  <si>
    <t>18</t>
  </si>
  <si>
    <t>151101111</t>
  </si>
  <si>
    <t>Odstranění pažení a rozepření stěn rýh pro podzemní vedení s uložením materiálu na vzdálenost do 3 m od kraje výkopu příložné, hloubky do 2 m</t>
  </si>
  <si>
    <t>2007629139</t>
  </si>
  <si>
    <t>19</t>
  </si>
  <si>
    <t>151101201</t>
  </si>
  <si>
    <t>Zřízení pažení stěn výkopu bez rozepření nebo vzepření příložné, hloubky do 4 m</t>
  </si>
  <si>
    <t>1126330785</t>
  </si>
  <si>
    <t>(1,7+1,5)*2*1,7*11</t>
  </si>
  <si>
    <t>20</t>
  </si>
  <si>
    <t>151201201</t>
  </si>
  <si>
    <t>Zřízení pažení stěn výkopu bez rozepření nebo vzepření zátažné, hloubky do 4 m</t>
  </si>
  <si>
    <t>-257090497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</si>
  <si>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</si>
  <si>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</si>
  <si>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-200849266</t>
  </si>
  <si>
    <t>22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</si>
  <si>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</si>
  <si>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</si>
  <si>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-1429643103</t>
  </si>
  <si>
    <t>82+124,3+95+113+213+127,99+114+161,685</t>
  </si>
  <si>
    <t>23</t>
  </si>
  <si>
    <t>167101102</t>
  </si>
  <si>
    <t>Nakládání, skládání a překládání neulehlého výkopku nebo sypaniny nakládání, množství přes 100 m3, z hornin tř. 1 až 4</t>
  </si>
  <si>
    <t>45506969</t>
  </si>
  <si>
    <t>24</t>
  </si>
  <si>
    <t>171201201</t>
  </si>
  <si>
    <t>Uložení sypaniny na skládky</t>
  </si>
  <si>
    <t>861297425</t>
  </si>
  <si>
    <t>25</t>
  </si>
  <si>
    <t>171201211</t>
  </si>
  <si>
    <t>Uložení sypaniny poplatek za uložení sypaniny na skládce (skládkovné)</t>
  </si>
  <si>
    <t>t</t>
  </si>
  <si>
    <t>-64210136</t>
  </si>
  <si>
    <t>1030,975*1,8</t>
  </si>
  <si>
    <t>26</t>
  </si>
  <si>
    <t>174101101</t>
  </si>
  <si>
    <t>Zásyp sypaninou z jakékoliv horniny s uložením výkopku ve vrstvách se zhutněním jam, šachet, rýh nebo kolem objektů v těchto vykopávkách</t>
  </si>
  <si>
    <t>-1689042295</t>
  </si>
  <si>
    <t>114+47,685</t>
  </si>
  <si>
    <t>-0,3*11</t>
  </si>
  <si>
    <t>-1,4</t>
  </si>
  <si>
    <t>27</t>
  </si>
  <si>
    <t>M</t>
  </si>
  <si>
    <t>583441690</t>
  </si>
  <si>
    <t xml:space="preserve">Kamenivo přírodní drcené hutné pro stavební účely PDK (drobné, hrubé a štěrkodrť) štěrkodrtě ČSN EN 13043 frakce   0-32 (ŠDa)</t>
  </si>
  <si>
    <t>640379095</t>
  </si>
  <si>
    <t>156,985*1,1*1,8</t>
  </si>
  <si>
    <t>28</t>
  </si>
  <si>
    <t>181102302</t>
  </si>
  <si>
    <t>Úprava pláně na stavbách dálnic v zářezech mimo skalních se zhutněním</t>
  </si>
  <si>
    <t>-1955851895</t>
  </si>
  <si>
    <t>1243+627+412</t>
  </si>
  <si>
    <t>647*0,3</t>
  </si>
  <si>
    <t>436*0,4</t>
  </si>
  <si>
    <t>29</t>
  </si>
  <si>
    <t>181111121</t>
  </si>
  <si>
    <t>Plošná úprava terénu v zemině tř. 1 až 4 s urovnáním povrchu bez doplnění ornice souvislé plochy do 500 m2 při nerovnostech terénu přes +/-100 do +/-150 mm v rovině nebo na svahu do 1:5</t>
  </si>
  <si>
    <t>-1780791095</t>
  </si>
  <si>
    <t>734</t>
  </si>
  <si>
    <t>30</t>
  </si>
  <si>
    <t>181301102</t>
  </si>
  <si>
    <t>Rozprostření a urovnání ornice v rovině nebo ve svahu sklonu do 1:5 při souvislé ploše do 500 m2, tl. vrstvy přes 100 do 150 mm</t>
  </si>
  <si>
    <t>1986468203</t>
  </si>
  <si>
    <t>31</t>
  </si>
  <si>
    <t>103715000</t>
  </si>
  <si>
    <t xml:space="preserve">Hnojiva humusová substrát pro trávníky A      VL</t>
  </si>
  <si>
    <t>1923710266</t>
  </si>
  <si>
    <t>734*0,1</t>
  </si>
  <si>
    <t>32</t>
  </si>
  <si>
    <t>181411131</t>
  </si>
  <si>
    <t>Založení trávníku na půdě předem připravené plochy do 1000 m2 výsevem včetně utažení parkového v rovině nebo na svahu do 1:5</t>
  </si>
  <si>
    <t>1909218912</t>
  </si>
  <si>
    <t>33</t>
  </si>
  <si>
    <t>005724100</t>
  </si>
  <si>
    <t>Osiva pícnin směsi travní balení obvykle 25 kg parková</t>
  </si>
  <si>
    <t>kg</t>
  </si>
  <si>
    <t>-810082747</t>
  </si>
  <si>
    <t>2,5</t>
  </si>
  <si>
    <t>Sanace pláně - v případě nevyhovující únosnosti podloží</t>
  </si>
  <si>
    <t>34</t>
  </si>
  <si>
    <t>122202202</t>
  </si>
  <si>
    <t>Odkopávky a prokopávky nezapažené pro silnice s přemístěním výkopku v příčných profilech na vzdálenost do 15 m nebo s naložením na dopravní prostředek v hornině tř. 3 přes 100 do 1 000 m3</t>
  </si>
  <si>
    <t>-996249193</t>
  </si>
  <si>
    <t>1243*0,3</t>
  </si>
  <si>
    <t>35</t>
  </si>
  <si>
    <t>122202209</t>
  </si>
  <si>
    <t>Odkopávky a prokopávky nezapažené pro silnice s přemístěním výkopku v příčných profilech na vzdálenost do 15 m nebo s naložením na dopravní prostředek v hornině tř. 3 Příplatek k cenám za lepivost horniny tř. 3</t>
  </si>
  <si>
    <t>426966744</t>
  </si>
  <si>
    <t>36</t>
  </si>
  <si>
    <t>-1345844568</t>
  </si>
  <si>
    <t>37</t>
  </si>
  <si>
    <t>-1746165766</t>
  </si>
  <si>
    <t>38</t>
  </si>
  <si>
    <t>674065266</t>
  </si>
  <si>
    <t>39</t>
  </si>
  <si>
    <t>-2092440628</t>
  </si>
  <si>
    <t>372,9*1,8</t>
  </si>
  <si>
    <t>40</t>
  </si>
  <si>
    <t>564871116</t>
  </si>
  <si>
    <t>Podklad ze štěrkodrti ŠD s rozprostřením a zhutněním, po zhutnění tl. 300 mm</t>
  </si>
  <si>
    <t>309680808</t>
  </si>
  <si>
    <t>41</t>
  </si>
  <si>
    <t>919726123</t>
  </si>
  <si>
    <t>Geotextilie netkaná pro ochranu, separaci nebo filtraci měrná hmotnost přes 300 do 500 g/m2</t>
  </si>
  <si>
    <t>-1933854178</t>
  </si>
  <si>
    <t>42</t>
  </si>
  <si>
    <t>998225111</t>
  </si>
  <si>
    <t>Přesun hmot pro komunikace s krytem z kameniva, monolitickým betonovým nebo živičným dopravní vzdálenost do 200 m jakékoliv délky objektu</t>
  </si>
  <si>
    <t>-2013404223</t>
  </si>
  <si>
    <t>1243*0,3*1,1*1,8</t>
  </si>
  <si>
    <t>Svislé a kompletní konstrukce</t>
  </si>
  <si>
    <t>43</t>
  </si>
  <si>
    <t>358315114</t>
  </si>
  <si>
    <t>Bourání stoky kompletní nebo vybourání otvorů průřezové plochy do 4 m2 ve stokách ze zdiva z prostého betonu</t>
  </si>
  <si>
    <t>-1150301861</t>
  </si>
  <si>
    <t>"Bourání stávající UV</t>
  </si>
  <si>
    <t>0,5*8</t>
  </si>
  <si>
    <t>Vodorovné konstrukce</t>
  </si>
  <si>
    <t>44</t>
  </si>
  <si>
    <t>451573111</t>
  </si>
  <si>
    <t>Lože pod potrubí, stoky a drobné objekty v otevřeném výkopu z písku a štěrkopísku do 63 mm</t>
  </si>
  <si>
    <t>-1035310860</t>
  </si>
  <si>
    <t>44*0,8*0,1</t>
  </si>
  <si>
    <t>Komunikace pozemní</t>
  </si>
  <si>
    <t>45</t>
  </si>
  <si>
    <t>564261111.R</t>
  </si>
  <si>
    <t>Humusová vrstva tl 200 mm</t>
  </si>
  <si>
    <t>vlastní</t>
  </si>
  <si>
    <t>867608410</t>
  </si>
  <si>
    <t>"Parkování</t>
  </si>
  <si>
    <t>412</t>
  </si>
  <si>
    <t>46</t>
  </si>
  <si>
    <t>564281111.R</t>
  </si>
  <si>
    <t>Písčitojílovitá vrstva tl. 300mm</t>
  </si>
  <si>
    <t>-282276293</t>
  </si>
  <si>
    <t>564821111</t>
  </si>
  <si>
    <t>Drobné kamenivo pro spárování vegetační dlažby v tl. 80mm</t>
  </si>
  <si>
    <t>1229602775</t>
  </si>
  <si>
    <t>"Kamenivo pro spárování vegetační dlažby</t>
  </si>
  <si>
    <t>124</t>
  </si>
  <si>
    <t>48</t>
  </si>
  <si>
    <t>564861111</t>
  </si>
  <si>
    <t>Podklad ze štěrkodrti ŠD s rozprostřením a zhutněním, po zhutnění tl. 200 mm</t>
  </si>
  <si>
    <t>1187583725</t>
  </si>
  <si>
    <t>"Komunikace</t>
  </si>
  <si>
    <t>1243</t>
  </si>
  <si>
    <t>"Obruby</t>
  </si>
  <si>
    <t>436*0,3</t>
  </si>
  <si>
    <t>"Kostka</t>
  </si>
  <si>
    <t>436*0,2</t>
  </si>
  <si>
    <t>49</t>
  </si>
  <si>
    <t>564861113</t>
  </si>
  <si>
    <t>Podklad ze štěrkodrti ŠD s rozprostřením a zhutněním, po zhutnění tl. 220 mm</t>
  </si>
  <si>
    <t>-420290275</t>
  </si>
  <si>
    <t>"Chodník</t>
  </si>
  <si>
    <t>627+12</t>
  </si>
  <si>
    <t>50</t>
  </si>
  <si>
    <t>564962111</t>
  </si>
  <si>
    <t>Podklad z mechanicky zpevněného kameniva MZK (minerální beton) s rozprostřením a s hutněním, po zhutnění tl. 200 mm</t>
  </si>
  <si>
    <t>-1861685651</t>
  </si>
  <si>
    <t>51</t>
  </si>
  <si>
    <t>565165121</t>
  </si>
  <si>
    <t>Asfaltový beton vrstva podkladní ACP 16 (obalované kamenivo střednězrnné - OKS) s rozprostřením a zhutněním v pruhu šířky přes 3 m, po zhutnění tl. 80 mm</t>
  </si>
  <si>
    <t>209468658</t>
  </si>
  <si>
    <t>52</t>
  </si>
  <si>
    <t>573191111</t>
  </si>
  <si>
    <t>Nátěr infiltrační kationaktivní emulzí v množství 1,00 kg/m2</t>
  </si>
  <si>
    <t>-1754828722</t>
  </si>
  <si>
    <t>53</t>
  </si>
  <si>
    <t>573231111</t>
  </si>
  <si>
    <t>Postřik živičný spojovací bez posypu kamenivem ze silniční emulze, v množství od 0,50 do 0,80 kg/m2</t>
  </si>
  <si>
    <t>584249285</t>
  </si>
  <si>
    <t>54</t>
  </si>
  <si>
    <t>577144141</t>
  </si>
  <si>
    <t>Asfaltový beton vrstva obrusná ACO 11 (ABS) s rozprostřením a se zhutněním z modifikovaného asfaltu v pruhu šířky přes 3 m tl. 50 mm</t>
  </si>
  <si>
    <t>-34233725</t>
  </si>
  <si>
    <t>55</t>
  </si>
  <si>
    <t>596211213</t>
  </si>
  <si>
    <t>Kladení dlažby z betonových zámkových dlaždic komunikací pro pěší s ložem z kameniva těženého nebo drceného tl. do 40 mm, s vyplněním spár s dvojitým hutněním, vibrováním a se smetením přebytečného materiálu na krajnici tl. 80 mm skupiny A, pro plochy přes 300 m2</t>
  </si>
  <si>
    <t>1023322182</t>
  </si>
  <si>
    <t>56</t>
  </si>
  <si>
    <t>592282290.R</t>
  </si>
  <si>
    <t>Dlažba betonová vegetační 210x140x80mm přírodní</t>
  </si>
  <si>
    <t>1556389537</t>
  </si>
  <si>
    <t>412*1,03</t>
  </si>
  <si>
    <t>57</t>
  </si>
  <si>
    <t>592453170</t>
  </si>
  <si>
    <t>Zámková dlažba tl.8cm přírodní</t>
  </si>
  <si>
    <t>952745573</t>
  </si>
  <si>
    <t>627*1,03</t>
  </si>
  <si>
    <t>58</t>
  </si>
  <si>
    <t>592453090</t>
  </si>
  <si>
    <t>Zámková dlažba pro nevidomé červená tl.80mm</t>
  </si>
  <si>
    <t>1905907119</t>
  </si>
  <si>
    <t>12*1,03</t>
  </si>
  <si>
    <t>Trubní vedení</t>
  </si>
  <si>
    <t>59</t>
  </si>
  <si>
    <t>871355221</t>
  </si>
  <si>
    <t>Kanalizační potrubí z tvrdého PVC systém KG v otevřeném výkopu ve sklonu do 20 %, tuhost třídy SN 8 DN 200</t>
  </si>
  <si>
    <t>-493915861</t>
  </si>
  <si>
    <t>"Přípojky UV</t>
  </si>
  <si>
    <t>60</t>
  </si>
  <si>
    <t>877315211</t>
  </si>
  <si>
    <t>D+M tvarovek na kanalizačním potrubí z trub z plastu z tvrdého PVC systém KG nebo z polypropylenu systém KG 2000 v otevřeném výkopu jednoosých DN 150</t>
  </si>
  <si>
    <t>178976442</t>
  </si>
  <si>
    <t>11*4</t>
  </si>
  <si>
    <t>61</t>
  </si>
  <si>
    <t>895941311</t>
  </si>
  <si>
    <t>D+M vpusti kanalizační uliční z betonových dílců</t>
  </si>
  <si>
    <t>1957679571</t>
  </si>
  <si>
    <t>62</t>
  </si>
  <si>
    <t>899103111</t>
  </si>
  <si>
    <t>Osazení poklopů litinových a ocelových včetně rámů hmotnosti jednotlivě přes 100 do 150 kg</t>
  </si>
  <si>
    <t>-1194954862</t>
  </si>
  <si>
    <t>63</t>
  </si>
  <si>
    <t>286.R</t>
  </si>
  <si>
    <t>Rám s mříží 500x500 D 400 pro uliční vpusť polyplast</t>
  </si>
  <si>
    <t>ks</t>
  </si>
  <si>
    <t>1901542983</t>
  </si>
  <si>
    <t>64</t>
  </si>
  <si>
    <t>899331111</t>
  </si>
  <si>
    <t>Výšková úprava uličního vstupu nebo vpusti do 200 mm zvýšením poklopu</t>
  </si>
  <si>
    <t>-1200815291</t>
  </si>
  <si>
    <t>Ostatní konstrukce a práce, bourání</t>
  </si>
  <si>
    <t>65</t>
  </si>
  <si>
    <t>914111111</t>
  </si>
  <si>
    <t>Montáž svislé dopravní značky základní velikosti do 1 m2 objímkami na sloupky nebo konzoly</t>
  </si>
  <si>
    <t>-137298300</t>
  </si>
  <si>
    <t>"IP11c</t>
  </si>
  <si>
    <t>"IP11b+E8e</t>
  </si>
  <si>
    <t>"IP10a</t>
  </si>
  <si>
    <t>"IP12+E8e</t>
  </si>
  <si>
    <t>66</t>
  </si>
  <si>
    <t>404442360</t>
  </si>
  <si>
    <t xml:space="preserve">Výrobky a zabezpečovací prvky pro zařízení silniční značky dopravní svislé FeZn  plech FeZn AL     plech Al NK, 3M   povrchová úprava reflexní fólií tř.1 čtvercové značky P2, P3, P8, IP1-7,IP10,E1,E2,E6,E9,E10,E12,IJ4 750 x 750 mm FeZn</t>
  </si>
  <si>
    <t>1349767451</t>
  </si>
  <si>
    <t>67</t>
  </si>
  <si>
    <t>404442560</t>
  </si>
  <si>
    <t xml:space="preserve">Výrobky a zabezpečovací prvky pro zařízení silniční značky dopravní svislé FeZn  plech FeZn AL     plech Al NK, 3M   povrchová úprava reflexní fólií tř.1 obdélníkové značky IP8,IP9,IP11,IP12, IP13,IS15, IJ1-15, E2,E12 500x700 mm FeZn</t>
  </si>
  <si>
    <t>-45904878</t>
  </si>
  <si>
    <t>68</t>
  </si>
  <si>
    <t>914511112</t>
  </si>
  <si>
    <t>Montáž sloupku dopravních značek délky do 3,5 m do hliníkové patky</t>
  </si>
  <si>
    <t>-774361085</t>
  </si>
  <si>
    <t>69</t>
  </si>
  <si>
    <t>404452300</t>
  </si>
  <si>
    <t>Výrobky a zabezpečovací prvky pro zařízení silniční značky dopravní svislé sloupky Zn 70 - 350</t>
  </si>
  <si>
    <t>-7048207</t>
  </si>
  <si>
    <t>70</t>
  </si>
  <si>
    <t>404452410</t>
  </si>
  <si>
    <t>Výrobky a zabezpečovací prvky pro zařízení silniční značky dopravní svislé patky hliníkové HP 70</t>
  </si>
  <si>
    <t>84961183</t>
  </si>
  <si>
    <t>71</t>
  </si>
  <si>
    <t>915111115</t>
  </si>
  <si>
    <t>Vodorovné dopravní značení stříkané barvou dělící čára šířky 125 mm souvislá žlutá základní</t>
  </si>
  <si>
    <t>460657018</t>
  </si>
  <si>
    <t>V12a</t>
  </si>
  <si>
    <t>4,5</t>
  </si>
  <si>
    <t>72</t>
  </si>
  <si>
    <t>915121111</t>
  </si>
  <si>
    <t>Vodorovné dopravní značení stříkané barvou vodící čára bílá šířky 250 mm základní</t>
  </si>
  <si>
    <t>-2091849756</t>
  </si>
  <si>
    <t>V10b</t>
  </si>
  <si>
    <t>4,5*(6+5+3+4+6+3)</t>
  </si>
  <si>
    <t>73</t>
  </si>
  <si>
    <t>915131111.R</t>
  </si>
  <si>
    <t>Vodorovné dopravní značení stříkané barvou přechody pro chodce, šipky, symboly bílé základní</t>
  </si>
  <si>
    <t>-735111962</t>
  </si>
  <si>
    <t>"V10f+ 2 piktogramy 225</t>
  </si>
  <si>
    <t>74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</si>
  <si>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</si>
  <si>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</si>
  <si>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1789980695</t>
  </si>
  <si>
    <t>436</t>
  </si>
  <si>
    <t>75</t>
  </si>
  <si>
    <t>583801100</t>
  </si>
  <si>
    <t xml:space="preserve">Výrobky lomařské a kamenické pro komunikace (kostky dlažební, krajníky a obrubníky) kostka dlažební drobná žula (materiálová skupina I/2) 10 II A výběrové  (1t=5,2 m2)</t>
  </si>
  <si>
    <t>-788788277</t>
  </si>
  <si>
    <t>(436*0,1)/4,6</t>
  </si>
  <si>
    <t>76</t>
  </si>
  <si>
    <t>916131213</t>
  </si>
  <si>
    <t>Osazení silničního obrubníku betonového se zřízením lože, s vyplněním a zatřením spár cementovou maltou stojatého s boční opěrou z betonu prostého tř. C 12/15, do lože z betonu prostého téže značky</t>
  </si>
  <si>
    <t>-1404935937</t>
  </si>
  <si>
    <t>77</t>
  </si>
  <si>
    <t>592174600</t>
  </si>
  <si>
    <t xml:space="preserve">Obrubníky betonové a železobetonové chodníkové ABO    2-15    100 x 15 x 25</t>
  </si>
  <si>
    <t>-1208815258</t>
  </si>
  <si>
    <t>436*1,03</t>
  </si>
  <si>
    <t>78</t>
  </si>
  <si>
    <t>916231213</t>
  </si>
  <si>
    <t>Osazení chodníkového obrubníku betonového se zřízením lože, s vyplněním a zatřením spár cementovou maltou stojatého s boční opěrou z betonu prostého tř. C 12/15, do lože z betonu prostého téže značky</t>
  </si>
  <si>
    <t>-205814588</t>
  </si>
  <si>
    <t>647</t>
  </si>
  <si>
    <t>79</t>
  </si>
  <si>
    <t>592174100</t>
  </si>
  <si>
    <t xml:space="preserve">Obrubníky betonové a železobetonové chodníkové ABO   100/10/25 II   100 x 10 x 25</t>
  </si>
  <si>
    <t>-1951373565</t>
  </si>
  <si>
    <t>647*1,03</t>
  </si>
  <si>
    <t>80</t>
  </si>
  <si>
    <t>916991121</t>
  </si>
  <si>
    <t>Lože pod obrubníky, krajníky nebo obruby z dlažebních kostek z betonu prostého tř. C 12/15</t>
  </si>
  <si>
    <t>-911414472</t>
  </si>
  <si>
    <t>436*0,04</t>
  </si>
  <si>
    <t>436*0,06</t>
  </si>
  <si>
    <t>647*0,05</t>
  </si>
  <si>
    <t>81</t>
  </si>
  <si>
    <t>919721123</t>
  </si>
  <si>
    <t>Geomříž pro stabilizaci podkladu tuhá</t>
  </si>
  <si>
    <t>2109947176</t>
  </si>
  <si>
    <t>961055111</t>
  </si>
  <si>
    <t>Bourání základů z betonu železového</t>
  </si>
  <si>
    <t>-1063034696</t>
  </si>
  <si>
    <t>"Základ oplocení</t>
  </si>
  <si>
    <t>5,5</t>
  </si>
  <si>
    <t>83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</si>
  <si>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</si>
  <si>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</si>
  <si>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-1470375532</t>
  </si>
  <si>
    <t>84</t>
  </si>
  <si>
    <t>966006132.R</t>
  </si>
  <si>
    <t>Přemístění stávající DZ</t>
  </si>
  <si>
    <t>-1216545529</t>
  </si>
  <si>
    <t>"Posun stávajícího označení ulice</t>
  </si>
  <si>
    <t>85</t>
  </si>
  <si>
    <t>977151126</t>
  </si>
  <si>
    <t>Jádrové vrty diamantovými korunkami do stavebních materiálů (železobetonu, betonu, cihel, obkladů, dlažeb, kamene) průměru přes 200 do 225 mm</t>
  </si>
  <si>
    <t>870112233</t>
  </si>
  <si>
    <t>"Navrtávka</t>
  </si>
  <si>
    <t>86</t>
  </si>
  <si>
    <t>R</t>
  </si>
  <si>
    <t>Kompletní zřízení kabelové chráničky + rezervní vč. zemních prací</t>
  </si>
  <si>
    <t>-2115379455</t>
  </si>
  <si>
    <t>997</t>
  </si>
  <si>
    <t>Přesun sutě</t>
  </si>
  <si>
    <t>87</t>
  </si>
  <si>
    <t>997221611</t>
  </si>
  <si>
    <t>Nakládání na dopravní prostředky pro vodorovnou dopravu suti</t>
  </si>
  <si>
    <t>1160314578</t>
  </si>
  <si>
    <t>545*0,05*2,4</t>
  </si>
  <si>
    <t>477*0,3*1,8</t>
  </si>
  <si>
    <t>545*0,24*1,8</t>
  </si>
  <si>
    <t>477*0,1*1,8</t>
  </si>
  <si>
    <t>369*0,05*2,1</t>
  </si>
  <si>
    <t>369*80/1000</t>
  </si>
  <si>
    <t>420*0,06*2,1</t>
  </si>
  <si>
    <t>420*120/1000</t>
  </si>
  <si>
    <t>420*0,04*2,1</t>
  </si>
  <si>
    <t>420*0,1/4,6</t>
  </si>
  <si>
    <t>4*2,1</t>
  </si>
  <si>
    <t>5,5*2,4</t>
  </si>
  <si>
    <t>88</t>
  </si>
  <si>
    <t>997221561</t>
  </si>
  <si>
    <t>Vodorovná doprava suti bez naložení, ale se složením a s hrubým urovnáním na vzdálenost do 1 km</t>
  </si>
  <si>
    <t>-1266396283</t>
  </si>
  <si>
    <t>89</t>
  </si>
  <si>
    <t>997221569</t>
  </si>
  <si>
    <t>Vodorovná doprava suti bez naložení, ale se složením a s hrubým urovnáním Příplatek k ceně za každý další i započatý 1 km přes 1 km</t>
  </si>
  <si>
    <t>-1022834437</t>
  </si>
  <si>
    <t>881,875*9</t>
  </si>
  <si>
    <t>90</t>
  </si>
  <si>
    <t>997221815</t>
  </si>
  <si>
    <t>Poplatek za uložení stavebního odpadu na skládce (skládkovné) betonového</t>
  </si>
  <si>
    <t>1719966344</t>
  </si>
  <si>
    <t>91</t>
  </si>
  <si>
    <t>997221845</t>
  </si>
  <si>
    <t>Poplatek za uložení stavebního odpadu na skládce (skládkovné) z asfaltových povrchů</t>
  </si>
  <si>
    <t>1329802210</t>
  </si>
  <si>
    <t>92</t>
  </si>
  <si>
    <t>997221855</t>
  </si>
  <si>
    <t>Poplatek za uložení stavebního odpadu na skládce (skládkovné) z kameniva</t>
  </si>
  <si>
    <t>306307875</t>
  </si>
  <si>
    <t>998</t>
  </si>
  <si>
    <t>Přesun hmot</t>
  </si>
  <si>
    <t>93</t>
  </si>
  <si>
    <t>-1583585745</t>
  </si>
  <si>
    <t>VRN</t>
  </si>
  <si>
    <t>Vedlejší rozpočtové náklady</t>
  </si>
  <si>
    <t>VRN1</t>
  </si>
  <si>
    <t>Průzkumné, geodetické a projektové práce</t>
  </si>
  <si>
    <t>94</t>
  </si>
  <si>
    <t>012002000</t>
  </si>
  <si>
    <t>Geodetické práce</t>
  </si>
  <si>
    <t>…</t>
  </si>
  <si>
    <t>1024</t>
  </si>
  <si>
    <t>-149051815</t>
  </si>
  <si>
    <t>012002000.R</t>
  </si>
  <si>
    <t>Geometrický plán/geodetické zaměření</t>
  </si>
  <si>
    <t>-1629392357</t>
  </si>
  <si>
    <t>VRN3</t>
  </si>
  <si>
    <t>Zařízení staveniště</t>
  </si>
  <si>
    <t>96</t>
  </si>
  <si>
    <t>030001000</t>
  </si>
  <si>
    <t>-1762130639</t>
  </si>
  <si>
    <t>VRN4</t>
  </si>
  <si>
    <t>Inženýrská činnost</t>
  </si>
  <si>
    <t>97</t>
  </si>
  <si>
    <t>040001000</t>
  </si>
  <si>
    <t>Vytýčení sítí</t>
  </si>
  <si>
    <t>332555135</t>
  </si>
  <si>
    <t>98</t>
  </si>
  <si>
    <t>043134000</t>
  </si>
  <si>
    <t>Zkoušky zatěžovací</t>
  </si>
  <si>
    <t>-1463405509</t>
  </si>
  <si>
    <t>99</t>
  </si>
  <si>
    <t>045002000</t>
  </si>
  <si>
    <t>Kompletační a koordinační činnost</t>
  </si>
  <si>
    <t>1965497507</t>
  </si>
  <si>
    <t>VRN7</t>
  </si>
  <si>
    <t>Provozní vlivy</t>
  </si>
  <si>
    <t>100</t>
  </si>
  <si>
    <t>070001000</t>
  </si>
  <si>
    <t>321177714</t>
  </si>
  <si>
    <t>101</t>
  </si>
  <si>
    <t>072002000</t>
  </si>
  <si>
    <t>Provizorní dopravní značení</t>
  </si>
  <si>
    <t>1277259015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</si>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</sst>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4" fontId="21" fillId="0" borderId="8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0" fillId="7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166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6" xfId="0" applyNumberFormat="1" applyFont="1" applyBorder="1" applyAlignment="1"/>
    <xf numFmtId="166" fontId="33" fillId="0" borderId="17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6" fillId="0" borderId="28" xfId="0" applyFont="1" applyBorder="1" applyAlignment="1" applyProtection="1">
      <alignment horizontal="center" vertical="center"/>
      <protection locked="0"/>
    </xf>
    <xf numFmtId="49" fontId="36" fillId="0" borderId="28" xfId="0" applyNumberFormat="1" applyFont="1" applyBorder="1" applyAlignment="1" applyProtection="1">
      <alignment horizontal="left" vertical="center" wrapText="1"/>
      <protection locked="0"/>
    </xf>
    <xf numFmtId="0" fontId="36" fillId="0" borderId="28" xfId="0" applyFont="1" applyBorder="1" applyAlignment="1" applyProtection="1">
      <alignment horizontal="left" vertical="center" wrapText="1"/>
      <protection locked="0"/>
    </xf>
    <xf numFmtId="0" fontId="36" fillId="0" borderId="28" xfId="0" applyFont="1" applyBorder="1" applyAlignment="1" applyProtection="1">
      <alignment horizontal="center" vertical="center" wrapText="1"/>
      <protection locked="0"/>
    </xf>
    <xf numFmtId="167" fontId="36" fillId="0" borderId="28" xfId="0" applyNumberFormat="1" applyFont="1" applyBorder="1" applyAlignment="1" applyProtection="1">
      <alignment vertical="center"/>
      <protection locked="0"/>
    </xf>
    <xf numFmtId="4" fontId="36" fillId="5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  <protection locked="0"/>
    </xf>
    <xf numFmtId="0" fontId="36" fillId="0" borderId="5" xfId="0" applyFont="1" applyBorder="1" applyAlignment="1">
      <alignment vertical="center"/>
    </xf>
    <xf numFmtId="0" fontId="36" fillId="5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 s="23" t="s">
        <v>8</v>
      </c>
      <c r="BS2" s="24" t="s">
        <v>9</v>
      </c>
      <c r="BT2" s="24" t="s">
        <v>10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ht="36.96" customHeight="1">
      <c r="B4" s="28"/>
      <c r="C4" s="29"/>
      <c r="D4" s="30" t="s">
        <v>12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13</v>
      </c>
      <c r="BE4" s="33" t="s">
        <v>14</v>
      </c>
      <c r="BS4" s="24" t="s">
        <v>15</v>
      </c>
    </row>
    <row r="5" ht="14.4" customHeight="1">
      <c r="B5" s="28"/>
      <c r="C5" s="29"/>
      <c r="D5" s="34" t="s">
        <v>16</v>
      </c>
      <c r="E5" s="29"/>
      <c r="F5" s="29"/>
      <c r="G5" s="29"/>
      <c r="H5" s="29"/>
      <c r="I5" s="29"/>
      <c r="J5" s="29"/>
      <c r="K5" s="35" t="s">
        <v>17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31"/>
      <c r="BE5" s="36" t="s">
        <v>18</v>
      </c>
      <c r="BS5" s="24" t="s">
        <v>9</v>
      </c>
    </row>
    <row r="6" ht="36.96" customHeight="1">
      <c r="B6" s="28"/>
      <c r="C6" s="29"/>
      <c r="D6" s="37" t="s">
        <v>19</v>
      </c>
      <c r="E6" s="29"/>
      <c r="F6" s="29"/>
      <c r="G6" s="29"/>
      <c r="H6" s="29"/>
      <c r="I6" s="29"/>
      <c r="J6" s="29"/>
      <c r="K6" s="38" t="s">
        <v>20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1"/>
      <c r="BE6" s="39"/>
      <c r="BS6" s="24" t="s">
        <v>9</v>
      </c>
    </row>
    <row r="7" ht="14.4" customHeight="1">
      <c r="B7" s="28"/>
      <c r="C7" s="29"/>
      <c r="D7" s="40" t="s">
        <v>21</v>
      </c>
      <c r="E7" s="29"/>
      <c r="F7" s="29"/>
      <c r="G7" s="29"/>
      <c r="H7" s="29"/>
      <c r="I7" s="29"/>
      <c r="J7" s="29"/>
      <c r="K7" s="35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 t="s">
        <v>22</v>
      </c>
      <c r="AL7" s="29"/>
      <c r="AM7" s="29"/>
      <c r="AN7" s="35" t="s">
        <v>5</v>
      </c>
      <c r="AO7" s="29"/>
      <c r="AP7" s="29"/>
      <c r="AQ7" s="31"/>
      <c r="BE7" s="39"/>
      <c r="BS7" s="24" t="s">
        <v>9</v>
      </c>
    </row>
    <row r="8" ht="14.4" customHeight="1">
      <c r="B8" s="28"/>
      <c r="C8" s="29"/>
      <c r="D8" s="40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40" t="s">
        <v>25</v>
      </c>
      <c r="AL8" s="29"/>
      <c r="AM8" s="29"/>
      <c r="AN8" s="41" t="s">
        <v>26</v>
      </c>
      <c r="AO8" s="29"/>
      <c r="AP8" s="29"/>
      <c r="AQ8" s="31"/>
      <c r="BE8" s="39"/>
      <c r="BS8" s="24" t="s">
        <v>9</v>
      </c>
    </row>
    <row r="9" ht="14.4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9"/>
      <c r="BS9" s="24" t="s">
        <v>9</v>
      </c>
    </row>
    <row r="10" ht="14.4" customHeight="1">
      <c r="B10" s="28"/>
      <c r="C10" s="29"/>
      <c r="D10" s="40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40" t="s">
        <v>28</v>
      </c>
      <c r="AL10" s="29"/>
      <c r="AM10" s="29"/>
      <c r="AN10" s="35" t="s">
        <v>5</v>
      </c>
      <c r="AO10" s="29"/>
      <c r="AP10" s="29"/>
      <c r="AQ10" s="31"/>
      <c r="BE10" s="39"/>
      <c r="BS10" s="24" t="s">
        <v>9</v>
      </c>
    </row>
    <row r="11" ht="18.48" customHeight="1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40" t="s">
        <v>30</v>
      </c>
      <c r="AL11" s="29"/>
      <c r="AM11" s="29"/>
      <c r="AN11" s="35" t="s">
        <v>5</v>
      </c>
      <c r="AO11" s="29"/>
      <c r="AP11" s="29"/>
      <c r="AQ11" s="31"/>
      <c r="BE11" s="39"/>
      <c r="BS11" s="24" t="s">
        <v>9</v>
      </c>
    </row>
    <row r="12" ht="6.96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9"/>
      <c r="BS12" s="24" t="s">
        <v>9</v>
      </c>
    </row>
    <row r="13" ht="14.4" customHeight="1">
      <c r="B13" s="28"/>
      <c r="C13" s="29"/>
      <c r="D13" s="40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40" t="s">
        <v>28</v>
      </c>
      <c r="AL13" s="29"/>
      <c r="AM13" s="29"/>
      <c r="AN13" s="42" t="s">
        <v>32</v>
      </c>
      <c r="AO13" s="29"/>
      <c r="AP13" s="29"/>
      <c r="AQ13" s="31"/>
      <c r="BE13" s="39"/>
      <c r="BS13" s="24" t="s">
        <v>9</v>
      </c>
    </row>
    <row r="14">
      <c r="B14" s="28"/>
      <c r="C14" s="29"/>
      <c r="D14" s="29"/>
      <c r="E14" s="42" t="s">
        <v>32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 t="s">
        <v>30</v>
      </c>
      <c r="AL14" s="29"/>
      <c r="AM14" s="29"/>
      <c r="AN14" s="42" t="s">
        <v>32</v>
      </c>
      <c r="AO14" s="29"/>
      <c r="AP14" s="29"/>
      <c r="AQ14" s="31"/>
      <c r="BE14" s="39"/>
      <c r="BS14" s="24" t="s">
        <v>9</v>
      </c>
    </row>
    <row r="15" ht="6.96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9"/>
      <c r="BS15" s="24" t="s">
        <v>6</v>
      </c>
    </row>
    <row r="16" ht="14.4" customHeight="1">
      <c r="B16" s="28"/>
      <c r="C16" s="29"/>
      <c r="D16" s="40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40" t="s">
        <v>28</v>
      </c>
      <c r="AL16" s="29"/>
      <c r="AM16" s="29"/>
      <c r="AN16" s="35" t="s">
        <v>5</v>
      </c>
      <c r="AO16" s="29"/>
      <c r="AP16" s="29"/>
      <c r="AQ16" s="31"/>
      <c r="BE16" s="39"/>
      <c r="BS16" s="24" t="s">
        <v>6</v>
      </c>
    </row>
    <row r="17" ht="18.48" customHeight="1">
      <c r="B17" s="28"/>
      <c r="C17" s="29"/>
      <c r="D17" s="29"/>
      <c r="E17" s="35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40" t="s">
        <v>30</v>
      </c>
      <c r="AL17" s="29"/>
      <c r="AM17" s="29"/>
      <c r="AN17" s="35" t="s">
        <v>5</v>
      </c>
      <c r="AO17" s="29"/>
      <c r="AP17" s="29"/>
      <c r="AQ17" s="31"/>
      <c r="BE17" s="39"/>
      <c r="BS17" s="24" t="s">
        <v>35</v>
      </c>
    </row>
    <row r="18" ht="6.96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9"/>
      <c r="BS18" s="24" t="s">
        <v>9</v>
      </c>
    </row>
    <row r="19" ht="14.4" customHeight="1">
      <c r="B19" s="28"/>
      <c r="C19" s="29"/>
      <c r="D19" s="40" t="s">
        <v>36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9"/>
      <c r="BS19" s="24" t="s">
        <v>9</v>
      </c>
    </row>
    <row r="20" ht="57" customHeight="1">
      <c r="B20" s="28"/>
      <c r="C20" s="29"/>
      <c r="D20" s="29"/>
      <c r="E20" s="44" t="s">
        <v>37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29"/>
      <c r="AP20" s="29"/>
      <c r="AQ20" s="31"/>
      <c r="BE20" s="39"/>
      <c r="BS20" s="24" t="s">
        <v>6</v>
      </c>
    </row>
    <row r="21" ht="6.96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9"/>
    </row>
    <row r="22" ht="6.96" customHeight="1">
      <c r="B22" s="28"/>
      <c r="C22" s="29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29"/>
      <c r="AQ22" s="31"/>
      <c r="BE22" s="39"/>
    </row>
    <row r="23" s="1" customFormat="1" ht="25.92" customHeight="1">
      <c r="B23" s="46"/>
      <c r="C23" s="47"/>
      <c r="D23" s="48" t="s">
        <v>38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>
        <f>ROUND(AG51,2)</f>
        <v>0</v>
      </c>
      <c r="AL23" s="49"/>
      <c r="AM23" s="49"/>
      <c r="AN23" s="49"/>
      <c r="AO23" s="49"/>
      <c r="AP23" s="47"/>
      <c r="AQ23" s="51"/>
      <c r="BE23" s="39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51"/>
      <c r="BE24" s="39"/>
    </row>
    <row r="25" s="1" customForma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52" t="s">
        <v>39</v>
      </c>
      <c r="M25" s="52"/>
      <c r="N25" s="52"/>
      <c r="O25" s="52"/>
      <c r="P25" s="47"/>
      <c r="Q25" s="47"/>
      <c r="R25" s="47"/>
      <c r="S25" s="47"/>
      <c r="T25" s="47"/>
      <c r="U25" s="47"/>
      <c r="V25" s="47"/>
      <c r="W25" s="52" t="s">
        <v>40</v>
      </c>
      <c r="X25" s="52"/>
      <c r="Y25" s="52"/>
      <c r="Z25" s="52"/>
      <c r="AA25" s="52"/>
      <c r="AB25" s="52"/>
      <c r="AC25" s="52"/>
      <c r="AD25" s="52"/>
      <c r="AE25" s="52"/>
      <c r="AF25" s="47"/>
      <c r="AG25" s="47"/>
      <c r="AH25" s="47"/>
      <c r="AI25" s="47"/>
      <c r="AJ25" s="47"/>
      <c r="AK25" s="52" t="s">
        <v>41</v>
      </c>
      <c r="AL25" s="52"/>
      <c r="AM25" s="52"/>
      <c r="AN25" s="52"/>
      <c r="AO25" s="52"/>
      <c r="AP25" s="47"/>
      <c r="AQ25" s="51"/>
      <c r="BE25" s="39"/>
    </row>
    <row r="26" s="2" customFormat="1" ht="14.4" customHeight="1">
      <c r="B26" s="53"/>
      <c r="C26" s="54"/>
      <c r="D26" s="55" t="s">
        <v>42</v>
      </c>
      <c r="E26" s="54"/>
      <c r="F26" s="55" t="s">
        <v>43</v>
      </c>
      <c r="G26" s="54"/>
      <c r="H26" s="54"/>
      <c r="I26" s="54"/>
      <c r="J26" s="54"/>
      <c r="K26" s="54"/>
      <c r="L26" s="56">
        <v>0.20999999999999999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7">
        <f>ROUND(AZ51,2)</f>
        <v>0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7">
        <f>ROUND(AV51,2)</f>
        <v>0</v>
      </c>
      <c r="AL26" s="54"/>
      <c r="AM26" s="54"/>
      <c r="AN26" s="54"/>
      <c r="AO26" s="54"/>
      <c r="AP26" s="54"/>
      <c r="AQ26" s="58"/>
      <c r="BE26" s="39"/>
    </row>
    <row r="27" s="2" customFormat="1" ht="14.4" customHeight="1">
      <c r="B27" s="53"/>
      <c r="C27" s="54"/>
      <c r="D27" s="54"/>
      <c r="E27" s="54"/>
      <c r="F27" s="55" t="s">
        <v>44</v>
      </c>
      <c r="G27" s="54"/>
      <c r="H27" s="54"/>
      <c r="I27" s="54"/>
      <c r="J27" s="54"/>
      <c r="K27" s="54"/>
      <c r="L27" s="56">
        <v>0.14999999999999999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7">
        <f>ROUND(BA51,2)</f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7">
        <f>ROUND(AW51,2)</f>
        <v>0</v>
      </c>
      <c r="AL27" s="54"/>
      <c r="AM27" s="54"/>
      <c r="AN27" s="54"/>
      <c r="AO27" s="54"/>
      <c r="AP27" s="54"/>
      <c r="AQ27" s="58"/>
      <c r="BE27" s="39"/>
    </row>
    <row r="28" hidden="1" s="2" customFormat="1" ht="14.4" customHeight="1">
      <c r="B28" s="53"/>
      <c r="C28" s="54"/>
      <c r="D28" s="54"/>
      <c r="E28" s="54"/>
      <c r="F28" s="55" t="s">
        <v>45</v>
      </c>
      <c r="G28" s="54"/>
      <c r="H28" s="54"/>
      <c r="I28" s="54"/>
      <c r="J28" s="54"/>
      <c r="K28" s="54"/>
      <c r="L28" s="56">
        <v>0.20999999999999999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7">
        <f>ROUND(BB51,2)</f>
        <v>0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7">
        <v>0</v>
      </c>
      <c r="AL28" s="54"/>
      <c r="AM28" s="54"/>
      <c r="AN28" s="54"/>
      <c r="AO28" s="54"/>
      <c r="AP28" s="54"/>
      <c r="AQ28" s="58"/>
      <c r="BE28" s="39"/>
    </row>
    <row r="29" hidden="1" s="2" customFormat="1" ht="14.4" customHeight="1">
      <c r="B29" s="53"/>
      <c r="C29" s="54"/>
      <c r="D29" s="54"/>
      <c r="E29" s="54"/>
      <c r="F29" s="55" t="s">
        <v>46</v>
      </c>
      <c r="G29" s="54"/>
      <c r="H29" s="54"/>
      <c r="I29" s="54"/>
      <c r="J29" s="54"/>
      <c r="K29" s="54"/>
      <c r="L29" s="56">
        <v>0.14999999999999999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7">
        <f>ROUND(BC51,2)</f>
        <v>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7">
        <v>0</v>
      </c>
      <c r="AL29" s="54"/>
      <c r="AM29" s="54"/>
      <c r="AN29" s="54"/>
      <c r="AO29" s="54"/>
      <c r="AP29" s="54"/>
      <c r="AQ29" s="58"/>
      <c r="BE29" s="39"/>
    </row>
    <row r="30" hidden="1" s="2" customFormat="1" ht="14.4" customHeight="1">
      <c r="B30" s="53"/>
      <c r="C30" s="54"/>
      <c r="D30" s="54"/>
      <c r="E30" s="54"/>
      <c r="F30" s="55" t="s">
        <v>47</v>
      </c>
      <c r="G30" s="54"/>
      <c r="H30" s="54"/>
      <c r="I30" s="54"/>
      <c r="J30" s="54"/>
      <c r="K30" s="54"/>
      <c r="L30" s="56"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7">
        <f>ROUND(BD51,2)</f>
        <v>0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7">
        <v>0</v>
      </c>
      <c r="AL30" s="54"/>
      <c r="AM30" s="54"/>
      <c r="AN30" s="54"/>
      <c r="AO30" s="54"/>
      <c r="AP30" s="54"/>
      <c r="AQ30" s="58"/>
      <c r="BE30" s="39"/>
    </row>
    <row r="31" s="1" customFormat="1" ht="6.96" customHeight="1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1"/>
      <c r="BE31" s="39"/>
    </row>
    <row r="32" s="1" customFormat="1" ht="25.92" customHeight="1">
      <c r="B32" s="46"/>
      <c r="C32" s="59"/>
      <c r="D32" s="60" t="s">
        <v>48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 t="s">
        <v>49</v>
      </c>
      <c r="U32" s="61"/>
      <c r="V32" s="61"/>
      <c r="W32" s="61"/>
      <c r="X32" s="63" t="s">
        <v>50</v>
      </c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4">
        <f>SUM(AK23:AK30)</f>
        <v>0</v>
      </c>
      <c r="AL32" s="61"/>
      <c r="AM32" s="61"/>
      <c r="AN32" s="61"/>
      <c r="AO32" s="65"/>
      <c r="AP32" s="59"/>
      <c r="AQ32" s="66"/>
      <c r="BE32" s="39"/>
    </row>
    <row r="33" s="1" customFormat="1" ht="6.96" customHeight="1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1"/>
    </row>
    <row r="34" s="1" customFormat="1" ht="6.96" customHeight="1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9"/>
    </row>
    <row r="38" s="1" customFormat="1" ht="6.96" customHeight="1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46"/>
    </row>
    <row r="39" s="1" customFormat="1" ht="36.96" customHeight="1">
      <c r="B39" s="46"/>
      <c r="C39" s="72" t="s">
        <v>51</v>
      </c>
      <c r="AR39" s="46"/>
    </row>
    <row r="40" s="1" customFormat="1" ht="6.96" customHeight="1">
      <c r="B40" s="46"/>
      <c r="AR40" s="46"/>
    </row>
    <row r="41" s="3" customFormat="1" ht="14.4" customHeight="1">
      <c r="B41" s="73"/>
      <c r="C41" s="74" t="s">
        <v>16</v>
      </c>
      <c r="L41" s="3" t="str">
        <f>K5</f>
        <v>47</v>
      </c>
      <c r="AR41" s="73"/>
    </row>
    <row r="42" s="4" customFormat="1" ht="36.96" customHeight="1">
      <c r="B42" s="75"/>
      <c r="C42" s="76" t="s">
        <v>19</v>
      </c>
      <c r="L42" s="77" t="str">
        <f>K6</f>
        <v>Komunikace, parkoviště a chodník na ul. M. Henryho a Plechanovova, k.ú. Hrušov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R42" s="75"/>
    </row>
    <row r="43" s="1" customFormat="1" ht="6.96" customHeight="1">
      <c r="B43" s="46"/>
      <c r="AR43" s="46"/>
    </row>
    <row r="44" s="1" customFormat="1">
      <c r="B44" s="46"/>
      <c r="C44" s="74" t="s">
        <v>23</v>
      </c>
      <c r="L44" s="78" t="str">
        <f>IF(K8="","",K8)</f>
        <v>Ostrava</v>
      </c>
      <c r="AI44" s="74" t="s">
        <v>25</v>
      </c>
      <c r="AM44" s="79" t="str">
        <f>IF(AN8= "","",AN8)</f>
        <v>29. 11. 2021</v>
      </c>
      <c r="AN44" s="79"/>
      <c r="AR44" s="46"/>
    </row>
    <row r="45" s="1" customFormat="1" ht="6.96" customHeight="1">
      <c r="B45" s="46"/>
      <c r="AR45" s="46"/>
    </row>
    <row r="46" s="1" customFormat="1">
      <c r="B46" s="46"/>
      <c r="C46" s="74" t="s">
        <v>27</v>
      </c>
      <c r="L46" s="3" t="str">
        <f>IF(E11= "","",E11)</f>
        <v>ÚMOb Slezská Ostrava</v>
      </c>
      <c r="AI46" s="74" t="s">
        <v>33</v>
      </c>
      <c r="AM46" s="3" t="str">
        <f>IF(E17="","",E17)</f>
        <v>VS Projekt, s.r.o.</v>
      </c>
      <c r="AN46" s="3"/>
      <c r="AO46" s="3"/>
      <c r="AP46" s="3"/>
      <c r="AR46" s="46"/>
      <c r="AS46" s="80" t="s">
        <v>52</v>
      </c>
      <c r="AT46" s="81"/>
      <c r="AU46" s="82"/>
      <c r="AV46" s="82"/>
      <c r="AW46" s="82"/>
      <c r="AX46" s="82"/>
      <c r="AY46" s="82"/>
      <c r="AZ46" s="82"/>
      <c r="BA46" s="82"/>
      <c r="BB46" s="82"/>
      <c r="BC46" s="82"/>
      <c r="BD46" s="83"/>
    </row>
    <row r="47" s="1" customFormat="1">
      <c r="B47" s="46"/>
      <c r="C47" s="74" t="s">
        <v>31</v>
      </c>
      <c r="L47" s="3" t="str">
        <f>IF(E14= "Vyplň údaj","",E14)</f>
        <v/>
      </c>
      <c r="AR47" s="46"/>
      <c r="AS47" s="84"/>
      <c r="AT47" s="55"/>
      <c r="AU47" s="47"/>
      <c r="AV47" s="47"/>
      <c r="AW47" s="47"/>
      <c r="AX47" s="47"/>
      <c r="AY47" s="47"/>
      <c r="AZ47" s="47"/>
      <c r="BA47" s="47"/>
      <c r="BB47" s="47"/>
      <c r="BC47" s="47"/>
      <c r="BD47" s="85"/>
    </row>
    <row r="48" s="1" customFormat="1" ht="10.8" customHeight="1">
      <c r="B48" s="46"/>
      <c r="AR48" s="46"/>
      <c r="AS48" s="84"/>
      <c r="AT48" s="55"/>
      <c r="AU48" s="47"/>
      <c r="AV48" s="47"/>
      <c r="AW48" s="47"/>
      <c r="AX48" s="47"/>
      <c r="AY48" s="47"/>
      <c r="AZ48" s="47"/>
      <c r="BA48" s="47"/>
      <c r="BB48" s="47"/>
      <c r="BC48" s="47"/>
      <c r="BD48" s="85"/>
    </row>
    <row r="49" s="1" customFormat="1" ht="29.28" customHeight="1">
      <c r="B49" s="46"/>
      <c r="C49" s="86" t="s">
        <v>53</v>
      </c>
      <c r="D49" s="87"/>
      <c r="E49" s="87"/>
      <c r="F49" s="87"/>
      <c r="G49" s="87"/>
      <c r="H49" s="88"/>
      <c r="I49" s="89" t="s">
        <v>54</v>
      </c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90" t="s">
        <v>55</v>
      </c>
      <c r="AH49" s="87"/>
      <c r="AI49" s="87"/>
      <c r="AJ49" s="87"/>
      <c r="AK49" s="87"/>
      <c r="AL49" s="87"/>
      <c r="AM49" s="87"/>
      <c r="AN49" s="89" t="s">
        <v>56</v>
      </c>
      <c r="AO49" s="87"/>
      <c r="AP49" s="87"/>
      <c r="AQ49" s="91" t="s">
        <v>57</v>
      </c>
      <c r="AR49" s="46"/>
      <c r="AS49" s="92" t="s">
        <v>58</v>
      </c>
      <c r="AT49" s="93" t="s">
        <v>59</v>
      </c>
      <c r="AU49" s="93" t="s">
        <v>60</v>
      </c>
      <c r="AV49" s="93" t="s">
        <v>61</v>
      </c>
      <c r="AW49" s="93" t="s">
        <v>62</v>
      </c>
      <c r="AX49" s="93" t="s">
        <v>63</v>
      </c>
      <c r="AY49" s="93" t="s">
        <v>64</v>
      </c>
      <c r="AZ49" s="93" t="s">
        <v>65</v>
      </c>
      <c r="BA49" s="93" t="s">
        <v>66</v>
      </c>
      <c r="BB49" s="93" t="s">
        <v>67</v>
      </c>
      <c r="BC49" s="93" t="s">
        <v>68</v>
      </c>
      <c r="BD49" s="94" t="s">
        <v>69</v>
      </c>
    </row>
    <row r="50" s="1" customFormat="1" ht="10.8" customHeight="1">
      <c r="B50" s="46"/>
      <c r="AR50" s="46"/>
      <c r="AS50" s="95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3"/>
    </row>
    <row r="51" s="4" customFormat="1" ht="32.4" customHeight="1">
      <c r="B51" s="75"/>
      <c r="C51" s="96" t="s">
        <v>70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8">
        <f>ROUND(AG52,2)</f>
        <v>0</v>
      </c>
      <c r="AH51" s="98"/>
      <c r="AI51" s="98"/>
      <c r="AJ51" s="98"/>
      <c r="AK51" s="98"/>
      <c r="AL51" s="98"/>
      <c r="AM51" s="98"/>
      <c r="AN51" s="99">
        <f>SUM(AG51,AT51)</f>
        <v>0</v>
      </c>
      <c r="AO51" s="99"/>
      <c r="AP51" s="99"/>
      <c r="AQ51" s="100" t="s">
        <v>5</v>
      </c>
      <c r="AR51" s="75"/>
      <c r="AS51" s="101">
        <f>ROUND(AS52,2)</f>
        <v>0</v>
      </c>
      <c r="AT51" s="102">
        <f>ROUND(SUM(AV51:AW51),2)</f>
        <v>0</v>
      </c>
      <c r="AU51" s="103">
        <f>ROUND(AU52,5)</f>
        <v>0</v>
      </c>
      <c r="AV51" s="102">
        <f>ROUND(AZ51*L26,2)</f>
        <v>0</v>
      </c>
      <c r="AW51" s="102">
        <f>ROUND(BA51*L27,2)</f>
        <v>0</v>
      </c>
      <c r="AX51" s="102">
        <f>ROUND(BB51*L26,2)</f>
        <v>0</v>
      </c>
      <c r="AY51" s="102">
        <f>ROUND(BC51*L27,2)</f>
        <v>0</v>
      </c>
      <c r="AZ51" s="102">
        <f>ROUND(AZ52,2)</f>
        <v>0</v>
      </c>
      <c r="BA51" s="102">
        <f>ROUND(BA52,2)</f>
        <v>0</v>
      </c>
      <c r="BB51" s="102">
        <f>ROUND(BB52,2)</f>
        <v>0</v>
      </c>
      <c r="BC51" s="102">
        <f>ROUND(BC52,2)</f>
        <v>0</v>
      </c>
      <c r="BD51" s="104">
        <f>ROUND(BD52,2)</f>
        <v>0</v>
      </c>
      <c r="BS51" s="76" t="s">
        <v>71</v>
      </c>
      <c r="BT51" s="76" t="s">
        <v>72</v>
      </c>
      <c r="BU51" s="105" t="s">
        <v>73</v>
      </c>
      <c r="BV51" s="76" t="s">
        <v>74</v>
      </c>
      <c r="BW51" s="76" t="s">
        <v>7</v>
      </c>
      <c r="BX51" s="76" t="s">
        <v>75</v>
      </c>
      <c r="CL51" s="76" t="s">
        <v>5</v>
      </c>
    </row>
    <row r="52" s="5" customFormat="1" ht="16.5" customHeight="1">
      <c r="A52" s="106" t="s">
        <v>76</v>
      </c>
      <c r="B52" s="107"/>
      <c r="C52" s="108"/>
      <c r="D52" s="109" t="s">
        <v>77</v>
      </c>
      <c r="E52" s="109"/>
      <c r="F52" s="109"/>
      <c r="G52" s="109"/>
      <c r="H52" s="109"/>
      <c r="I52" s="110"/>
      <c r="J52" s="109" t="s">
        <v>78</v>
      </c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11">
        <f>'01 - Komunikace, parkoviš...'!J27</f>
        <v>0</v>
      </c>
      <c r="AH52" s="110"/>
      <c r="AI52" s="110"/>
      <c r="AJ52" s="110"/>
      <c r="AK52" s="110"/>
      <c r="AL52" s="110"/>
      <c r="AM52" s="110"/>
      <c r="AN52" s="111">
        <f>SUM(AG52,AT52)</f>
        <v>0</v>
      </c>
      <c r="AO52" s="110"/>
      <c r="AP52" s="110"/>
      <c r="AQ52" s="112" t="s">
        <v>79</v>
      </c>
      <c r="AR52" s="107"/>
      <c r="AS52" s="113">
        <v>0</v>
      </c>
      <c r="AT52" s="114">
        <f>ROUND(SUM(AV52:AW52),2)</f>
        <v>0</v>
      </c>
      <c r="AU52" s="115">
        <f>'01 - Komunikace, parkoviš...'!P91</f>
        <v>0</v>
      </c>
      <c r="AV52" s="114">
        <f>'01 - Komunikace, parkoviš...'!J30</f>
        <v>0</v>
      </c>
      <c r="AW52" s="114">
        <f>'01 - Komunikace, parkoviš...'!J31</f>
        <v>0</v>
      </c>
      <c r="AX52" s="114">
        <f>'01 - Komunikace, parkoviš...'!J32</f>
        <v>0</v>
      </c>
      <c r="AY52" s="114">
        <f>'01 - Komunikace, parkoviš...'!J33</f>
        <v>0</v>
      </c>
      <c r="AZ52" s="114">
        <f>'01 - Komunikace, parkoviš...'!F30</f>
        <v>0</v>
      </c>
      <c r="BA52" s="114">
        <f>'01 - Komunikace, parkoviš...'!F31</f>
        <v>0</v>
      </c>
      <c r="BB52" s="114">
        <f>'01 - Komunikace, parkoviš...'!F32</f>
        <v>0</v>
      </c>
      <c r="BC52" s="114">
        <f>'01 - Komunikace, parkoviš...'!F33</f>
        <v>0</v>
      </c>
      <c r="BD52" s="116">
        <f>'01 - Komunikace, parkoviš...'!F34</f>
        <v>0</v>
      </c>
      <c r="BT52" s="117" t="s">
        <v>80</v>
      </c>
      <c r="BV52" s="117" t="s">
        <v>74</v>
      </c>
      <c r="BW52" s="117" t="s">
        <v>81</v>
      </c>
      <c r="BX52" s="117" t="s">
        <v>7</v>
      </c>
      <c r="CL52" s="117" t="s">
        <v>5</v>
      </c>
      <c r="CM52" s="117" t="s">
        <v>82</v>
      </c>
    </row>
    <row r="53" s="1" customFormat="1" ht="30" customHeight="1">
      <c r="B53" s="46"/>
      <c r="AR53" s="46"/>
    </row>
    <row r="54" s="1" customFormat="1" ht="6.96" customHeight="1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46"/>
    </row>
  </sheetData>
  <mergeCells count="41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01 - Komunikace, parkoviš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1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19"/>
      <c r="C1" s="119"/>
      <c r="D1" s="120" t="s">
        <v>1</v>
      </c>
      <c r="E1" s="119"/>
      <c r="F1" s="121" t="s">
        <v>83</v>
      </c>
      <c r="G1" s="121" t="s">
        <v>84</v>
      </c>
      <c r="H1" s="121"/>
      <c r="I1" s="122"/>
      <c r="J1" s="121" t="s">
        <v>85</v>
      </c>
      <c r="K1" s="120" t="s">
        <v>86</v>
      </c>
      <c r="L1" s="121" t="s">
        <v>87</v>
      </c>
      <c r="M1" s="121"/>
      <c r="N1" s="121"/>
      <c r="O1" s="121"/>
      <c r="P1" s="121"/>
      <c r="Q1" s="121"/>
      <c r="R1" s="121"/>
      <c r="S1" s="121"/>
      <c r="T1" s="121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 s="23" t="s">
        <v>8</v>
      </c>
      <c r="AT2" s="24" t="s">
        <v>81</v>
      </c>
    </row>
    <row r="3" ht="6.96" customHeight="1">
      <c r="B3" s="25"/>
      <c r="C3" s="26"/>
      <c r="D3" s="26"/>
      <c r="E3" s="26"/>
      <c r="F3" s="26"/>
      <c r="G3" s="26"/>
      <c r="H3" s="26"/>
      <c r="I3" s="123"/>
      <c r="J3" s="26"/>
      <c r="K3" s="27"/>
      <c r="AT3" s="24" t="s">
        <v>82</v>
      </c>
    </row>
    <row r="4" ht="36.96" customHeight="1">
      <c r="B4" s="28"/>
      <c r="C4" s="29"/>
      <c r="D4" s="30" t="s">
        <v>88</v>
      </c>
      <c r="E4" s="29"/>
      <c r="F4" s="29"/>
      <c r="G4" s="29"/>
      <c r="H4" s="29"/>
      <c r="I4" s="124"/>
      <c r="J4" s="29"/>
      <c r="K4" s="31"/>
      <c r="M4" s="32" t="s">
        <v>13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24"/>
      <c r="J5" s="29"/>
      <c r="K5" s="31"/>
    </row>
    <row r="6">
      <c r="B6" s="28"/>
      <c r="C6" s="29"/>
      <c r="D6" s="40" t="s">
        <v>19</v>
      </c>
      <c r="E6" s="29"/>
      <c r="F6" s="29"/>
      <c r="G6" s="29"/>
      <c r="H6" s="29"/>
      <c r="I6" s="124"/>
      <c r="J6" s="29"/>
      <c r="K6" s="31"/>
    </row>
    <row r="7" ht="16.5" customHeight="1">
      <c r="B7" s="28"/>
      <c r="C7" s="29"/>
      <c r="D7" s="29"/>
      <c r="E7" s="125" t="str">
        <f>'Rekapitulace stavby'!K6</f>
        <v>Komunikace, parkoviště a chodník na ul. M. Henryho a Plechanovova, k.ú. Hrušov</v>
      </c>
      <c r="F7" s="40"/>
      <c r="G7" s="40"/>
      <c r="H7" s="40"/>
      <c r="I7" s="124"/>
      <c r="J7" s="29"/>
      <c r="K7" s="31"/>
    </row>
    <row r="8" s="1" customFormat="1">
      <c r="B8" s="46"/>
      <c r="C8" s="47"/>
      <c r="D8" s="40" t="s">
        <v>89</v>
      </c>
      <c r="E8" s="47"/>
      <c r="F8" s="47"/>
      <c r="G8" s="47"/>
      <c r="H8" s="47"/>
      <c r="I8" s="126"/>
      <c r="J8" s="47"/>
      <c r="K8" s="51"/>
    </row>
    <row r="9" s="1" customFormat="1" ht="36.96" customHeight="1">
      <c r="B9" s="46"/>
      <c r="C9" s="47"/>
      <c r="D9" s="47"/>
      <c r="E9" s="127" t="s">
        <v>90</v>
      </c>
      <c r="F9" s="47"/>
      <c r="G9" s="47"/>
      <c r="H9" s="47"/>
      <c r="I9" s="12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26"/>
      <c r="J10" s="47"/>
      <c r="K10" s="51"/>
    </row>
    <row r="11" s="1" customFormat="1" ht="14.4" customHeight="1">
      <c r="B11" s="46"/>
      <c r="C11" s="47"/>
      <c r="D11" s="40" t="s">
        <v>21</v>
      </c>
      <c r="E11" s="47"/>
      <c r="F11" s="35" t="s">
        <v>5</v>
      </c>
      <c r="G11" s="47"/>
      <c r="H11" s="47"/>
      <c r="I11" s="128" t="s">
        <v>22</v>
      </c>
      <c r="J11" s="35" t="s">
        <v>5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28" t="s">
        <v>25</v>
      </c>
      <c r="J12" s="129" t="str">
        <f>'Rekapitulace stavby'!AN8</f>
        <v>29. 11. 2021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2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28" t="s">
        <v>28</v>
      </c>
      <c r="J14" s="35" t="s">
        <v>5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28" t="s">
        <v>30</v>
      </c>
      <c r="J15" s="35" t="s">
        <v>5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2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2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2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2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28" t="s">
        <v>28</v>
      </c>
      <c r="J20" s="35" t="s">
        <v>5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28" t="s">
        <v>30</v>
      </c>
      <c r="J21" s="35" t="s">
        <v>5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2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26"/>
      <c r="J23" s="47"/>
      <c r="K23" s="51"/>
    </row>
    <row r="24" s="6" customFormat="1" ht="16.5" customHeight="1">
      <c r="B24" s="130"/>
      <c r="C24" s="131"/>
      <c r="D24" s="131"/>
      <c r="E24" s="44" t="s">
        <v>5</v>
      </c>
      <c r="F24" s="44"/>
      <c r="G24" s="44"/>
      <c r="H24" s="44"/>
      <c r="I24" s="132"/>
      <c r="J24" s="131"/>
      <c r="K24" s="13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26"/>
      <c r="J25" s="47"/>
      <c r="K25" s="51"/>
    </row>
    <row r="26" s="1" customFormat="1" ht="6.96" customHeight="1">
      <c r="B26" s="46"/>
      <c r="C26" s="47"/>
      <c r="D26" s="82"/>
      <c r="E26" s="82"/>
      <c r="F26" s="82"/>
      <c r="G26" s="82"/>
      <c r="H26" s="82"/>
      <c r="I26" s="134"/>
      <c r="J26" s="82"/>
      <c r="K26" s="135"/>
    </row>
    <row r="27" s="1" customFormat="1" ht="25.44" customHeight="1">
      <c r="B27" s="46"/>
      <c r="C27" s="47"/>
      <c r="D27" s="136" t="s">
        <v>38</v>
      </c>
      <c r="E27" s="47"/>
      <c r="F27" s="47"/>
      <c r="G27" s="47"/>
      <c r="H27" s="47"/>
      <c r="I27" s="126"/>
      <c r="J27" s="137">
        <f>ROUND(J91,2)</f>
        <v>0</v>
      </c>
      <c r="K27" s="51"/>
    </row>
    <row r="28" s="1" customFormat="1" ht="6.96" customHeight="1">
      <c r="B28" s="46"/>
      <c r="C28" s="47"/>
      <c r="D28" s="82"/>
      <c r="E28" s="82"/>
      <c r="F28" s="82"/>
      <c r="G28" s="82"/>
      <c r="H28" s="82"/>
      <c r="I28" s="134"/>
      <c r="J28" s="82"/>
      <c r="K28" s="13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3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39">
        <f>ROUND(SUM(BE91:BE436), 2)</f>
        <v>0</v>
      </c>
      <c r="G30" s="47"/>
      <c r="H30" s="47"/>
      <c r="I30" s="140">
        <v>0.20999999999999999</v>
      </c>
      <c r="J30" s="139">
        <f>ROUND(ROUND((SUM(BE91:BE436)),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39">
        <f>ROUND(SUM(BF91:BF436), 2)</f>
        <v>0</v>
      </c>
      <c r="G31" s="47"/>
      <c r="H31" s="47"/>
      <c r="I31" s="140">
        <v>0.14999999999999999</v>
      </c>
      <c r="J31" s="139">
        <f>ROUND(ROUND((SUM(BF91:BF436)),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39">
        <f>ROUND(SUM(BG91:BG436), 2)</f>
        <v>0</v>
      </c>
      <c r="G32" s="47"/>
      <c r="H32" s="47"/>
      <c r="I32" s="140">
        <v>0.20999999999999999</v>
      </c>
      <c r="J32" s="13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39">
        <f>ROUND(SUM(BH91:BH436), 2)</f>
        <v>0</v>
      </c>
      <c r="G33" s="47"/>
      <c r="H33" s="47"/>
      <c r="I33" s="140">
        <v>0.14999999999999999</v>
      </c>
      <c r="J33" s="13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39">
        <f>ROUND(SUM(BI91:BI436), 2)</f>
        <v>0</v>
      </c>
      <c r="G34" s="47"/>
      <c r="H34" s="47"/>
      <c r="I34" s="140">
        <v>0</v>
      </c>
      <c r="J34" s="13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26"/>
      <c r="J35" s="47"/>
      <c r="K35" s="51"/>
    </row>
    <row r="36" s="1" customFormat="1" ht="25.44" customHeight="1">
      <c r="B36" s="46"/>
      <c r="C36" s="141"/>
      <c r="D36" s="142" t="s">
        <v>48</v>
      </c>
      <c r="E36" s="88"/>
      <c r="F36" s="88"/>
      <c r="G36" s="143" t="s">
        <v>49</v>
      </c>
      <c r="H36" s="144" t="s">
        <v>50</v>
      </c>
      <c r="I36" s="145"/>
      <c r="J36" s="146">
        <f>SUM(J27:J34)</f>
        <v>0</v>
      </c>
      <c r="K36" s="14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48"/>
      <c r="J37" s="68"/>
      <c r="K37" s="69"/>
    </row>
    <row r="41" s="1" customFormat="1" ht="6.96" customHeight="1">
      <c r="B41" s="70"/>
      <c r="C41" s="71"/>
      <c r="D41" s="71"/>
      <c r="E41" s="71"/>
      <c r="F41" s="71"/>
      <c r="G41" s="71"/>
      <c r="H41" s="71"/>
      <c r="I41" s="149"/>
      <c r="J41" s="71"/>
      <c r="K41" s="150"/>
    </row>
    <row r="42" s="1" customFormat="1" ht="36.96" customHeight="1">
      <c r="B42" s="46"/>
      <c r="C42" s="30" t="s">
        <v>91</v>
      </c>
      <c r="D42" s="47"/>
      <c r="E42" s="47"/>
      <c r="F42" s="47"/>
      <c r="G42" s="47"/>
      <c r="H42" s="47"/>
      <c r="I42" s="12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26"/>
      <c r="J43" s="47"/>
      <c r="K43" s="51"/>
    </row>
    <row r="44" s="1" customFormat="1" ht="14.4" customHeight="1">
      <c r="B44" s="46"/>
      <c r="C44" s="40" t="s">
        <v>19</v>
      </c>
      <c r="D44" s="47"/>
      <c r="E44" s="47"/>
      <c r="F44" s="47"/>
      <c r="G44" s="47"/>
      <c r="H44" s="47"/>
      <c r="I44" s="126"/>
      <c r="J44" s="47"/>
      <c r="K44" s="51"/>
    </row>
    <row r="45" s="1" customFormat="1" ht="16.5" customHeight="1">
      <c r="B45" s="46"/>
      <c r="C45" s="47"/>
      <c r="D45" s="47"/>
      <c r="E45" s="125" t="str">
        <f>E7</f>
        <v>Komunikace, parkoviště a chodník na ul. M. Henryho a Plechanovova, k.ú. Hrušov</v>
      </c>
      <c r="F45" s="40"/>
      <c r="G45" s="40"/>
      <c r="H45" s="40"/>
      <c r="I45" s="126"/>
      <c r="J45" s="47"/>
      <c r="K45" s="51"/>
    </row>
    <row r="46" s="1" customFormat="1" ht="14.4" customHeight="1">
      <c r="B46" s="46"/>
      <c r="C46" s="40" t="s">
        <v>89</v>
      </c>
      <c r="D46" s="47"/>
      <c r="E46" s="47"/>
      <c r="F46" s="47"/>
      <c r="G46" s="47"/>
      <c r="H46" s="47"/>
      <c r="I46" s="126"/>
      <c r="J46" s="47"/>
      <c r="K46" s="51"/>
    </row>
    <row r="47" s="1" customFormat="1" ht="17.25" customHeight="1">
      <c r="B47" s="46"/>
      <c r="C47" s="47"/>
      <c r="D47" s="47"/>
      <c r="E47" s="127" t="str">
        <f>E9</f>
        <v>01 - Komunikace, parkoviště a chodník</v>
      </c>
      <c r="F47" s="47"/>
      <c r="G47" s="47"/>
      <c r="H47" s="47"/>
      <c r="I47" s="12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2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Ostrava</v>
      </c>
      <c r="G49" s="47"/>
      <c r="H49" s="47"/>
      <c r="I49" s="128" t="s">
        <v>25</v>
      </c>
      <c r="J49" s="129" t="str">
        <f>IF(J12="","",J12)</f>
        <v>29. 11. 2021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2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ÚMOb Slezská Ostrava</v>
      </c>
      <c r="G51" s="47"/>
      <c r="H51" s="47"/>
      <c r="I51" s="128" t="s">
        <v>33</v>
      </c>
      <c r="J51" s="44" t="str">
        <f>E21</f>
        <v>VS Projekt, s.r.o.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26"/>
      <c r="J52" s="151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26"/>
      <c r="J53" s="47"/>
      <c r="K53" s="51"/>
    </row>
    <row r="54" s="1" customFormat="1" ht="29.28" customHeight="1">
      <c r="B54" s="46"/>
      <c r="C54" s="152" t="s">
        <v>92</v>
      </c>
      <c r="D54" s="141"/>
      <c r="E54" s="141"/>
      <c r="F54" s="141"/>
      <c r="G54" s="141"/>
      <c r="H54" s="141"/>
      <c r="I54" s="153"/>
      <c r="J54" s="154" t="s">
        <v>93</v>
      </c>
      <c r="K54" s="155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26"/>
      <c r="J55" s="47"/>
      <c r="K55" s="51"/>
    </row>
    <row r="56" s="1" customFormat="1" ht="29.28" customHeight="1">
      <c r="B56" s="46"/>
      <c r="C56" s="156" t="s">
        <v>94</v>
      </c>
      <c r="D56" s="47"/>
      <c r="E56" s="47"/>
      <c r="F56" s="47"/>
      <c r="G56" s="47"/>
      <c r="H56" s="47"/>
      <c r="I56" s="126"/>
      <c r="J56" s="137">
        <f>J91</f>
        <v>0</v>
      </c>
      <c r="K56" s="51"/>
      <c r="AU56" s="24" t="s">
        <v>95</v>
      </c>
    </row>
    <row r="57" s="7" customFormat="1" ht="24.96" customHeight="1">
      <c r="B57" s="157"/>
      <c r="C57" s="158"/>
      <c r="D57" s="159" t="s">
        <v>96</v>
      </c>
      <c r="E57" s="160"/>
      <c r="F57" s="160"/>
      <c r="G57" s="160"/>
      <c r="H57" s="160"/>
      <c r="I57" s="161"/>
      <c r="J57" s="162">
        <f>J92</f>
        <v>0</v>
      </c>
      <c r="K57" s="163"/>
    </row>
    <row r="58" s="8" customFormat="1" ht="19.92" customHeight="1">
      <c r="B58" s="164"/>
      <c r="C58" s="165"/>
      <c r="D58" s="166" t="s">
        <v>97</v>
      </c>
      <c r="E58" s="167"/>
      <c r="F58" s="167"/>
      <c r="G58" s="167"/>
      <c r="H58" s="167"/>
      <c r="I58" s="168"/>
      <c r="J58" s="169">
        <f>J93</f>
        <v>0</v>
      </c>
      <c r="K58" s="170"/>
    </row>
    <row r="59" s="8" customFormat="1" ht="14.88" customHeight="1">
      <c r="B59" s="164"/>
      <c r="C59" s="165"/>
      <c r="D59" s="166" t="s">
        <v>98</v>
      </c>
      <c r="E59" s="167"/>
      <c r="F59" s="167"/>
      <c r="G59" s="167"/>
      <c r="H59" s="167"/>
      <c r="I59" s="168"/>
      <c r="J59" s="169">
        <f>J202</f>
        <v>0</v>
      </c>
      <c r="K59" s="170"/>
    </row>
    <row r="60" s="8" customFormat="1" ht="19.92" customHeight="1">
      <c r="B60" s="164"/>
      <c r="C60" s="165"/>
      <c r="D60" s="166" t="s">
        <v>99</v>
      </c>
      <c r="E60" s="167"/>
      <c r="F60" s="167"/>
      <c r="G60" s="167"/>
      <c r="H60" s="167"/>
      <c r="I60" s="168"/>
      <c r="J60" s="169">
        <f>J218</f>
        <v>0</v>
      </c>
      <c r="K60" s="170"/>
    </row>
    <row r="61" s="8" customFormat="1" ht="19.92" customHeight="1">
      <c r="B61" s="164"/>
      <c r="C61" s="165"/>
      <c r="D61" s="166" t="s">
        <v>100</v>
      </c>
      <c r="E61" s="167"/>
      <c r="F61" s="167"/>
      <c r="G61" s="167"/>
      <c r="H61" s="167"/>
      <c r="I61" s="168"/>
      <c r="J61" s="169">
        <f>J223</f>
        <v>0</v>
      </c>
      <c r="K61" s="170"/>
    </row>
    <row r="62" s="8" customFormat="1" ht="19.92" customHeight="1">
      <c r="B62" s="164"/>
      <c r="C62" s="165"/>
      <c r="D62" s="166" t="s">
        <v>101</v>
      </c>
      <c r="E62" s="167"/>
      <c r="F62" s="167"/>
      <c r="G62" s="167"/>
      <c r="H62" s="167"/>
      <c r="I62" s="168"/>
      <c r="J62" s="169">
        <f>J227</f>
        <v>0</v>
      </c>
      <c r="K62" s="170"/>
    </row>
    <row r="63" s="8" customFormat="1" ht="19.92" customHeight="1">
      <c r="B63" s="164"/>
      <c r="C63" s="165"/>
      <c r="D63" s="166" t="s">
        <v>102</v>
      </c>
      <c r="E63" s="167"/>
      <c r="F63" s="167"/>
      <c r="G63" s="167"/>
      <c r="H63" s="167"/>
      <c r="I63" s="168"/>
      <c r="J63" s="169">
        <f>J290</f>
        <v>0</v>
      </c>
      <c r="K63" s="170"/>
    </row>
    <row r="64" s="8" customFormat="1" ht="19.92" customHeight="1">
      <c r="B64" s="164"/>
      <c r="C64" s="165"/>
      <c r="D64" s="166" t="s">
        <v>103</v>
      </c>
      <c r="E64" s="167"/>
      <c r="F64" s="167"/>
      <c r="G64" s="167"/>
      <c r="H64" s="167"/>
      <c r="I64" s="168"/>
      <c r="J64" s="169">
        <f>J308</f>
        <v>0</v>
      </c>
      <c r="K64" s="170"/>
    </row>
    <row r="65" s="8" customFormat="1" ht="19.92" customHeight="1">
      <c r="B65" s="164"/>
      <c r="C65" s="165"/>
      <c r="D65" s="166" t="s">
        <v>104</v>
      </c>
      <c r="E65" s="167"/>
      <c r="F65" s="167"/>
      <c r="G65" s="167"/>
      <c r="H65" s="167"/>
      <c r="I65" s="168"/>
      <c r="J65" s="169">
        <f>J385</f>
        <v>0</v>
      </c>
      <c r="K65" s="170"/>
    </row>
    <row r="66" s="8" customFormat="1" ht="19.92" customHeight="1">
      <c r="B66" s="164"/>
      <c r="C66" s="165"/>
      <c r="D66" s="166" t="s">
        <v>105</v>
      </c>
      <c r="E66" s="167"/>
      <c r="F66" s="167"/>
      <c r="G66" s="167"/>
      <c r="H66" s="167"/>
      <c r="I66" s="168"/>
      <c r="J66" s="169">
        <f>J422</f>
        <v>0</v>
      </c>
      <c r="K66" s="170"/>
    </row>
    <row r="67" s="7" customFormat="1" ht="24.96" customHeight="1">
      <c r="B67" s="157"/>
      <c r="C67" s="158"/>
      <c r="D67" s="159" t="s">
        <v>106</v>
      </c>
      <c r="E67" s="160"/>
      <c r="F67" s="160"/>
      <c r="G67" s="160"/>
      <c r="H67" s="160"/>
      <c r="I67" s="161"/>
      <c r="J67" s="162">
        <f>J424</f>
        <v>0</v>
      </c>
      <c r="K67" s="163"/>
    </row>
    <row r="68" s="8" customFormat="1" ht="19.92" customHeight="1">
      <c r="B68" s="164"/>
      <c r="C68" s="165"/>
      <c r="D68" s="166" t="s">
        <v>107</v>
      </c>
      <c r="E68" s="167"/>
      <c r="F68" s="167"/>
      <c r="G68" s="167"/>
      <c r="H68" s="167"/>
      <c r="I68" s="168"/>
      <c r="J68" s="169">
        <f>J425</f>
        <v>0</v>
      </c>
      <c r="K68" s="170"/>
    </row>
    <row r="69" s="8" customFormat="1" ht="19.92" customHeight="1">
      <c r="B69" s="164"/>
      <c r="C69" s="165"/>
      <c r="D69" s="166" t="s">
        <v>108</v>
      </c>
      <c r="E69" s="167"/>
      <c r="F69" s="167"/>
      <c r="G69" s="167"/>
      <c r="H69" s="167"/>
      <c r="I69" s="168"/>
      <c r="J69" s="169">
        <f>J428</f>
        <v>0</v>
      </c>
      <c r="K69" s="170"/>
    </row>
    <row r="70" s="8" customFormat="1" ht="19.92" customHeight="1">
      <c r="B70" s="164"/>
      <c r="C70" s="165"/>
      <c r="D70" s="166" t="s">
        <v>109</v>
      </c>
      <c r="E70" s="167"/>
      <c r="F70" s="167"/>
      <c r="G70" s="167"/>
      <c r="H70" s="167"/>
      <c r="I70" s="168"/>
      <c r="J70" s="169">
        <f>J430</f>
        <v>0</v>
      </c>
      <c r="K70" s="170"/>
    </row>
    <row r="71" s="8" customFormat="1" ht="19.92" customHeight="1">
      <c r="B71" s="164"/>
      <c r="C71" s="165"/>
      <c r="D71" s="166" t="s">
        <v>110</v>
      </c>
      <c r="E71" s="167"/>
      <c r="F71" s="167"/>
      <c r="G71" s="167"/>
      <c r="H71" s="167"/>
      <c r="I71" s="168"/>
      <c r="J71" s="169">
        <f>J434</f>
        <v>0</v>
      </c>
      <c r="K71" s="170"/>
    </row>
    <row r="72" s="1" customFormat="1" ht="21.84" customHeight="1">
      <c r="B72" s="46"/>
      <c r="C72" s="47"/>
      <c r="D72" s="47"/>
      <c r="E72" s="47"/>
      <c r="F72" s="47"/>
      <c r="G72" s="47"/>
      <c r="H72" s="47"/>
      <c r="I72" s="126"/>
      <c r="J72" s="47"/>
      <c r="K72" s="51"/>
    </row>
    <row r="73" s="1" customFormat="1" ht="6.96" customHeight="1">
      <c r="B73" s="67"/>
      <c r="C73" s="68"/>
      <c r="D73" s="68"/>
      <c r="E73" s="68"/>
      <c r="F73" s="68"/>
      <c r="G73" s="68"/>
      <c r="H73" s="68"/>
      <c r="I73" s="148"/>
      <c r="J73" s="68"/>
      <c r="K73" s="69"/>
    </row>
    <row r="77" s="1" customFormat="1" ht="6.96" customHeight="1">
      <c r="B77" s="70"/>
      <c r="C77" s="71"/>
      <c r="D77" s="71"/>
      <c r="E77" s="71"/>
      <c r="F77" s="71"/>
      <c r="G77" s="71"/>
      <c r="H77" s="71"/>
      <c r="I77" s="149"/>
      <c r="J77" s="71"/>
      <c r="K77" s="71"/>
      <c r="L77" s="46"/>
    </row>
    <row r="78" s="1" customFormat="1" ht="36.96" customHeight="1">
      <c r="B78" s="46"/>
      <c r="C78" s="72" t="s">
        <v>111</v>
      </c>
      <c r="L78" s="46"/>
    </row>
    <row r="79" s="1" customFormat="1" ht="6.96" customHeight="1">
      <c r="B79" s="46"/>
      <c r="L79" s="46"/>
    </row>
    <row r="80" s="1" customFormat="1" ht="14.4" customHeight="1">
      <c r="B80" s="46"/>
      <c r="C80" s="74" t="s">
        <v>19</v>
      </c>
      <c r="L80" s="46"/>
    </row>
    <row r="81" s="1" customFormat="1" ht="16.5" customHeight="1">
      <c r="B81" s="46"/>
      <c r="E81" s="171" t="str">
        <f>E7</f>
        <v>Komunikace, parkoviště a chodník na ul. M. Henryho a Plechanovova, k.ú. Hrušov</v>
      </c>
      <c r="F81" s="74"/>
      <c r="G81" s="74"/>
      <c r="H81" s="74"/>
      <c r="L81" s="46"/>
    </row>
    <row r="82" s="1" customFormat="1" ht="14.4" customHeight="1">
      <c r="B82" s="46"/>
      <c r="C82" s="74" t="s">
        <v>89</v>
      </c>
      <c r="L82" s="46"/>
    </row>
    <row r="83" s="1" customFormat="1" ht="17.25" customHeight="1">
      <c r="B83" s="46"/>
      <c r="E83" s="77" t="str">
        <f>E9</f>
        <v>01 - Komunikace, parkoviště a chodník</v>
      </c>
      <c r="F83" s="1"/>
      <c r="G83" s="1"/>
      <c r="H83" s="1"/>
      <c r="L83" s="46"/>
    </row>
    <row r="84" s="1" customFormat="1" ht="6.96" customHeight="1">
      <c r="B84" s="46"/>
      <c r="L84" s="46"/>
    </row>
    <row r="85" s="1" customFormat="1" ht="18" customHeight="1">
      <c r="B85" s="46"/>
      <c r="C85" s="74" t="s">
        <v>23</v>
      </c>
      <c r="F85" s="172" t="str">
        <f>F12</f>
        <v>Ostrava</v>
      </c>
      <c r="I85" s="173" t="s">
        <v>25</v>
      </c>
      <c r="J85" s="79" t="str">
        <f>IF(J12="","",J12)</f>
        <v>29. 11. 2021</v>
      </c>
      <c r="L85" s="46"/>
    </row>
    <row r="86" s="1" customFormat="1" ht="6.96" customHeight="1">
      <c r="B86" s="46"/>
      <c r="L86" s="46"/>
    </row>
    <row r="87" s="1" customFormat="1">
      <c r="B87" s="46"/>
      <c r="C87" s="74" t="s">
        <v>27</v>
      </c>
      <c r="F87" s="172" t="str">
        <f>E15</f>
        <v>ÚMOb Slezská Ostrava</v>
      </c>
      <c r="I87" s="173" t="s">
        <v>33</v>
      </c>
      <c r="J87" s="172" t="str">
        <f>E21</f>
        <v>VS Projekt, s.r.o.</v>
      </c>
      <c r="L87" s="46"/>
    </row>
    <row r="88" s="1" customFormat="1" ht="14.4" customHeight="1">
      <c r="B88" s="46"/>
      <c r="C88" s="74" t="s">
        <v>31</v>
      </c>
      <c r="F88" s="172" t="str">
        <f>IF(E18="","",E18)</f>
        <v/>
      </c>
      <c r="L88" s="46"/>
    </row>
    <row r="89" s="1" customFormat="1" ht="10.32" customHeight="1">
      <c r="B89" s="46"/>
      <c r="L89" s="46"/>
    </row>
    <row r="90" s="9" customFormat="1" ht="29.28" customHeight="1">
      <c r="B90" s="174"/>
      <c r="C90" s="175" t="s">
        <v>112</v>
      </c>
      <c r="D90" s="176" t="s">
        <v>57</v>
      </c>
      <c r="E90" s="176" t="s">
        <v>53</v>
      </c>
      <c r="F90" s="176" t="s">
        <v>113</v>
      </c>
      <c r="G90" s="176" t="s">
        <v>114</v>
      </c>
      <c r="H90" s="176" t="s">
        <v>115</v>
      </c>
      <c r="I90" s="177" t="s">
        <v>116</v>
      </c>
      <c r="J90" s="176" t="s">
        <v>93</v>
      </c>
      <c r="K90" s="178" t="s">
        <v>117</v>
      </c>
      <c r="L90" s="174"/>
      <c r="M90" s="92" t="s">
        <v>118</v>
      </c>
      <c r="N90" s="93" t="s">
        <v>42</v>
      </c>
      <c r="O90" s="93" t="s">
        <v>119</v>
      </c>
      <c r="P90" s="93" t="s">
        <v>120</v>
      </c>
      <c r="Q90" s="93" t="s">
        <v>121</v>
      </c>
      <c r="R90" s="93" t="s">
        <v>122</v>
      </c>
      <c r="S90" s="93" t="s">
        <v>123</v>
      </c>
      <c r="T90" s="94" t="s">
        <v>124</v>
      </c>
    </row>
    <row r="91" s="1" customFormat="1" ht="29.28" customHeight="1">
      <c r="B91" s="46"/>
      <c r="C91" s="96" t="s">
        <v>94</v>
      </c>
      <c r="J91" s="179">
        <f>BK91</f>
        <v>0</v>
      </c>
      <c r="L91" s="46"/>
      <c r="M91" s="95"/>
      <c r="N91" s="82"/>
      <c r="O91" s="82"/>
      <c r="P91" s="180">
        <f>P92+P424</f>
        <v>0</v>
      </c>
      <c r="Q91" s="82"/>
      <c r="R91" s="180">
        <f>R92+R424</f>
        <v>1005.5319471999999</v>
      </c>
      <c r="S91" s="82"/>
      <c r="T91" s="181">
        <f>T92+T424</f>
        <v>940.99799999999982</v>
      </c>
      <c r="AT91" s="24" t="s">
        <v>71</v>
      </c>
      <c r="AU91" s="24" t="s">
        <v>95</v>
      </c>
      <c r="BK91" s="182">
        <f>BK92+BK424</f>
        <v>0</v>
      </c>
    </row>
    <row r="92" s="10" customFormat="1" ht="37.44" customHeight="1">
      <c r="B92" s="183"/>
      <c r="D92" s="184" t="s">
        <v>71</v>
      </c>
      <c r="E92" s="185" t="s">
        <v>125</v>
      </c>
      <c r="F92" s="185" t="s">
        <v>126</v>
      </c>
      <c r="I92" s="186"/>
      <c r="J92" s="187">
        <f>BK92</f>
        <v>0</v>
      </c>
      <c r="L92" s="183"/>
      <c r="M92" s="188"/>
      <c r="N92" s="189"/>
      <c r="O92" s="189"/>
      <c r="P92" s="190">
        <f>P93+P218+P223+P227+P290+P308+P385+P422</f>
        <v>0</v>
      </c>
      <c r="Q92" s="189"/>
      <c r="R92" s="190">
        <f>R93+R218+R223+R227+R290+R308+R385+R422</f>
        <v>1005.5319471999999</v>
      </c>
      <c r="S92" s="189"/>
      <c r="T92" s="191">
        <f>T93+T218+T223+T227+T290+T308+T385+T422</f>
        <v>940.99799999999982</v>
      </c>
      <c r="AR92" s="184" t="s">
        <v>80</v>
      </c>
      <c r="AT92" s="192" t="s">
        <v>71</v>
      </c>
      <c r="AU92" s="192" t="s">
        <v>72</v>
      </c>
      <c r="AY92" s="184" t="s">
        <v>127</v>
      </c>
      <c r="BK92" s="193">
        <f>BK93+BK218+BK223+BK227+BK290+BK308+BK385+BK422</f>
        <v>0</v>
      </c>
    </row>
    <row r="93" s="10" customFormat="1" ht="19.92" customHeight="1">
      <c r="B93" s="183"/>
      <c r="D93" s="184" t="s">
        <v>71</v>
      </c>
      <c r="E93" s="194" t="s">
        <v>80</v>
      </c>
      <c r="F93" s="194" t="s">
        <v>128</v>
      </c>
      <c r="I93" s="186"/>
      <c r="J93" s="195">
        <f>BK93</f>
        <v>0</v>
      </c>
      <c r="L93" s="183"/>
      <c r="M93" s="188"/>
      <c r="N93" s="189"/>
      <c r="O93" s="189"/>
      <c r="P93" s="190">
        <f>P94+SUM(P95:P202)</f>
        <v>0</v>
      </c>
      <c r="Q93" s="189"/>
      <c r="R93" s="190">
        <f>R94+SUM(R95:R202)</f>
        <v>327.51757919999994</v>
      </c>
      <c r="S93" s="189"/>
      <c r="T93" s="191">
        <f>T94+SUM(T95:T202)</f>
        <v>918.35699999999986</v>
      </c>
      <c r="AR93" s="184" t="s">
        <v>80</v>
      </c>
      <c r="AT93" s="192" t="s">
        <v>71</v>
      </c>
      <c r="AU93" s="192" t="s">
        <v>80</v>
      </c>
      <c r="AY93" s="184" t="s">
        <v>127</v>
      </c>
      <c r="BK93" s="193">
        <f>BK94+SUM(BK95:BK202)</f>
        <v>0</v>
      </c>
    </row>
    <row r="94" s="1" customFormat="1" ht="16.5" customHeight="1">
      <c r="B94" s="196"/>
      <c r="C94" s="197" t="s">
        <v>80</v>
      </c>
      <c r="D94" s="197" t="s">
        <v>129</v>
      </c>
      <c r="E94" s="198" t="s">
        <v>130</v>
      </c>
      <c r="F94" s="199" t="s">
        <v>131</v>
      </c>
      <c r="G94" s="200" t="s">
        <v>132</v>
      </c>
      <c r="H94" s="201">
        <v>13</v>
      </c>
      <c r="I94" s="202"/>
      <c r="J94" s="203">
        <f>ROUND(I94*H94,2)</f>
        <v>0</v>
      </c>
      <c r="K94" s="199" t="s">
        <v>133</v>
      </c>
      <c r="L94" s="46"/>
      <c r="M94" s="204" t="s">
        <v>5</v>
      </c>
      <c r="N94" s="205" t="s">
        <v>43</v>
      </c>
      <c r="O94" s="47"/>
      <c r="P94" s="206">
        <f>O94*H94</f>
        <v>0</v>
      </c>
      <c r="Q94" s="206">
        <v>0</v>
      </c>
      <c r="R94" s="206">
        <f>Q94*H94</f>
        <v>0</v>
      </c>
      <c r="S94" s="206">
        <v>0</v>
      </c>
      <c r="T94" s="207">
        <f>S94*H94</f>
        <v>0</v>
      </c>
      <c r="AR94" s="24" t="s">
        <v>134</v>
      </c>
      <c r="AT94" s="24" t="s">
        <v>129</v>
      </c>
      <c r="AU94" s="24" t="s">
        <v>82</v>
      </c>
      <c r="AY94" s="24" t="s">
        <v>127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24" t="s">
        <v>80</v>
      </c>
      <c r="BK94" s="208">
        <f>ROUND(I94*H94,2)</f>
        <v>0</v>
      </c>
      <c r="BL94" s="24" t="s">
        <v>134</v>
      </c>
      <c r="BM94" s="24" t="s">
        <v>135</v>
      </c>
    </row>
    <row r="95" s="11" customFormat="1">
      <c r="B95" s="209"/>
      <c r="D95" s="210" t="s">
        <v>136</v>
      </c>
      <c r="E95" s="211" t="s">
        <v>5</v>
      </c>
      <c r="F95" s="212" t="s">
        <v>137</v>
      </c>
      <c r="H95" s="211" t="s">
        <v>5</v>
      </c>
      <c r="I95" s="213"/>
      <c r="L95" s="209"/>
      <c r="M95" s="214"/>
      <c r="N95" s="215"/>
      <c r="O95" s="215"/>
      <c r="P95" s="215"/>
      <c r="Q95" s="215"/>
      <c r="R95" s="215"/>
      <c r="S95" s="215"/>
      <c r="T95" s="216"/>
      <c r="AT95" s="211" t="s">
        <v>136</v>
      </c>
      <c r="AU95" s="211" t="s">
        <v>82</v>
      </c>
      <c r="AV95" s="11" t="s">
        <v>80</v>
      </c>
      <c r="AW95" s="11" t="s">
        <v>35</v>
      </c>
      <c r="AX95" s="11" t="s">
        <v>72</v>
      </c>
      <c r="AY95" s="211" t="s">
        <v>127</v>
      </c>
    </row>
    <row r="96" s="12" customFormat="1">
      <c r="B96" s="217"/>
      <c r="D96" s="210" t="s">
        <v>136</v>
      </c>
      <c r="E96" s="218" t="s">
        <v>5</v>
      </c>
      <c r="F96" s="219" t="s">
        <v>138</v>
      </c>
      <c r="H96" s="220">
        <v>13</v>
      </c>
      <c r="I96" s="221"/>
      <c r="L96" s="217"/>
      <c r="M96" s="222"/>
      <c r="N96" s="223"/>
      <c r="O96" s="223"/>
      <c r="P96" s="223"/>
      <c r="Q96" s="223"/>
      <c r="R96" s="223"/>
      <c r="S96" s="223"/>
      <c r="T96" s="224"/>
      <c r="AT96" s="218" t="s">
        <v>136</v>
      </c>
      <c r="AU96" s="218" t="s">
        <v>82</v>
      </c>
      <c r="AV96" s="12" t="s">
        <v>82</v>
      </c>
      <c r="AW96" s="12" t="s">
        <v>35</v>
      </c>
      <c r="AX96" s="12" t="s">
        <v>72</v>
      </c>
      <c r="AY96" s="218" t="s">
        <v>127</v>
      </c>
    </row>
    <row r="97" s="13" customFormat="1">
      <c r="B97" s="225"/>
      <c r="D97" s="210" t="s">
        <v>136</v>
      </c>
      <c r="E97" s="226" t="s">
        <v>5</v>
      </c>
      <c r="F97" s="227" t="s">
        <v>139</v>
      </c>
      <c r="H97" s="228">
        <v>13</v>
      </c>
      <c r="I97" s="229"/>
      <c r="L97" s="225"/>
      <c r="M97" s="230"/>
      <c r="N97" s="231"/>
      <c r="O97" s="231"/>
      <c r="P97" s="231"/>
      <c r="Q97" s="231"/>
      <c r="R97" s="231"/>
      <c r="S97" s="231"/>
      <c r="T97" s="232"/>
      <c r="AT97" s="226" t="s">
        <v>136</v>
      </c>
      <c r="AU97" s="226" t="s">
        <v>82</v>
      </c>
      <c r="AV97" s="13" t="s">
        <v>134</v>
      </c>
      <c r="AW97" s="13" t="s">
        <v>35</v>
      </c>
      <c r="AX97" s="13" t="s">
        <v>80</v>
      </c>
      <c r="AY97" s="226" t="s">
        <v>127</v>
      </c>
    </row>
    <row r="98" s="1" customFormat="1" ht="51" customHeight="1">
      <c r="B98" s="196"/>
      <c r="C98" s="197" t="s">
        <v>82</v>
      </c>
      <c r="D98" s="197" t="s">
        <v>129</v>
      </c>
      <c r="E98" s="198" t="s">
        <v>140</v>
      </c>
      <c r="F98" s="199" t="s">
        <v>141</v>
      </c>
      <c r="G98" s="200" t="s">
        <v>142</v>
      </c>
      <c r="H98" s="201">
        <v>545</v>
      </c>
      <c r="I98" s="202"/>
      <c r="J98" s="203">
        <f>ROUND(I98*H98,2)</f>
        <v>0</v>
      </c>
      <c r="K98" s="199" t="s">
        <v>133</v>
      </c>
      <c r="L98" s="46"/>
      <c r="M98" s="204" t="s">
        <v>5</v>
      </c>
      <c r="N98" s="205" t="s">
        <v>43</v>
      </c>
      <c r="O98" s="47"/>
      <c r="P98" s="206">
        <f>O98*H98</f>
        <v>0</v>
      </c>
      <c r="Q98" s="206">
        <v>0</v>
      </c>
      <c r="R98" s="206">
        <f>Q98*H98</f>
        <v>0</v>
      </c>
      <c r="S98" s="206">
        <v>0.26000000000000001</v>
      </c>
      <c r="T98" s="207">
        <f>S98*H98</f>
        <v>141.70000000000002</v>
      </c>
      <c r="AR98" s="24" t="s">
        <v>134</v>
      </c>
      <c r="AT98" s="24" t="s">
        <v>129</v>
      </c>
      <c r="AU98" s="24" t="s">
        <v>82</v>
      </c>
      <c r="AY98" s="24" t="s">
        <v>127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24" t="s">
        <v>80</v>
      </c>
      <c r="BK98" s="208">
        <f>ROUND(I98*H98,2)</f>
        <v>0</v>
      </c>
      <c r="BL98" s="24" t="s">
        <v>134</v>
      </c>
      <c r="BM98" s="24" t="s">
        <v>143</v>
      </c>
    </row>
    <row r="99" s="11" customFormat="1">
      <c r="B99" s="209"/>
      <c r="D99" s="210" t="s">
        <v>136</v>
      </c>
      <c r="E99" s="211" t="s">
        <v>5</v>
      </c>
      <c r="F99" s="212" t="s">
        <v>137</v>
      </c>
      <c r="H99" s="211" t="s">
        <v>5</v>
      </c>
      <c r="I99" s="213"/>
      <c r="L99" s="209"/>
      <c r="M99" s="214"/>
      <c r="N99" s="215"/>
      <c r="O99" s="215"/>
      <c r="P99" s="215"/>
      <c r="Q99" s="215"/>
      <c r="R99" s="215"/>
      <c r="S99" s="215"/>
      <c r="T99" s="216"/>
      <c r="AT99" s="211" t="s">
        <v>136</v>
      </c>
      <c r="AU99" s="211" t="s">
        <v>82</v>
      </c>
      <c r="AV99" s="11" t="s">
        <v>80</v>
      </c>
      <c r="AW99" s="11" t="s">
        <v>35</v>
      </c>
      <c r="AX99" s="11" t="s">
        <v>72</v>
      </c>
      <c r="AY99" s="211" t="s">
        <v>127</v>
      </c>
    </row>
    <row r="100" s="12" customFormat="1">
      <c r="B100" s="217"/>
      <c r="D100" s="210" t="s">
        <v>136</v>
      </c>
      <c r="E100" s="218" t="s">
        <v>5</v>
      </c>
      <c r="F100" s="219" t="s">
        <v>144</v>
      </c>
      <c r="H100" s="220">
        <v>545</v>
      </c>
      <c r="I100" s="221"/>
      <c r="L100" s="217"/>
      <c r="M100" s="222"/>
      <c r="N100" s="223"/>
      <c r="O100" s="223"/>
      <c r="P100" s="223"/>
      <c r="Q100" s="223"/>
      <c r="R100" s="223"/>
      <c r="S100" s="223"/>
      <c r="T100" s="224"/>
      <c r="AT100" s="218" t="s">
        <v>136</v>
      </c>
      <c r="AU100" s="218" t="s">
        <v>82</v>
      </c>
      <c r="AV100" s="12" t="s">
        <v>82</v>
      </c>
      <c r="AW100" s="12" t="s">
        <v>35</v>
      </c>
      <c r="AX100" s="12" t="s">
        <v>72</v>
      </c>
      <c r="AY100" s="218" t="s">
        <v>127</v>
      </c>
    </row>
    <row r="101" s="13" customFormat="1">
      <c r="B101" s="225"/>
      <c r="D101" s="210" t="s">
        <v>136</v>
      </c>
      <c r="E101" s="226" t="s">
        <v>5</v>
      </c>
      <c r="F101" s="227" t="s">
        <v>139</v>
      </c>
      <c r="H101" s="228">
        <v>545</v>
      </c>
      <c r="I101" s="229"/>
      <c r="L101" s="225"/>
      <c r="M101" s="230"/>
      <c r="N101" s="231"/>
      <c r="O101" s="231"/>
      <c r="P101" s="231"/>
      <c r="Q101" s="231"/>
      <c r="R101" s="231"/>
      <c r="S101" s="231"/>
      <c r="T101" s="232"/>
      <c r="AT101" s="226" t="s">
        <v>136</v>
      </c>
      <c r="AU101" s="226" t="s">
        <v>82</v>
      </c>
      <c r="AV101" s="13" t="s">
        <v>134</v>
      </c>
      <c r="AW101" s="13" t="s">
        <v>35</v>
      </c>
      <c r="AX101" s="13" t="s">
        <v>80</v>
      </c>
      <c r="AY101" s="226" t="s">
        <v>127</v>
      </c>
    </row>
    <row r="102" s="1" customFormat="1" ht="51" customHeight="1">
      <c r="B102" s="196"/>
      <c r="C102" s="197" t="s">
        <v>145</v>
      </c>
      <c r="D102" s="197" t="s">
        <v>129</v>
      </c>
      <c r="E102" s="198" t="s">
        <v>146</v>
      </c>
      <c r="F102" s="199" t="s">
        <v>147</v>
      </c>
      <c r="G102" s="200" t="s">
        <v>142</v>
      </c>
      <c r="H102" s="201">
        <v>1022</v>
      </c>
      <c r="I102" s="202"/>
      <c r="J102" s="203">
        <f>ROUND(I102*H102,2)</f>
        <v>0</v>
      </c>
      <c r="K102" s="199" t="s">
        <v>133</v>
      </c>
      <c r="L102" s="46"/>
      <c r="M102" s="204" t="s">
        <v>5</v>
      </c>
      <c r="N102" s="205" t="s">
        <v>43</v>
      </c>
      <c r="O102" s="47"/>
      <c r="P102" s="206">
        <f>O102*H102</f>
        <v>0</v>
      </c>
      <c r="Q102" s="206">
        <v>0</v>
      </c>
      <c r="R102" s="206">
        <f>Q102*H102</f>
        <v>0</v>
      </c>
      <c r="S102" s="206">
        <v>0.40000000000000002</v>
      </c>
      <c r="T102" s="207">
        <f>S102*H102</f>
        <v>408.80000000000001</v>
      </c>
      <c r="AR102" s="24" t="s">
        <v>134</v>
      </c>
      <c r="AT102" s="24" t="s">
        <v>129</v>
      </c>
      <c r="AU102" s="24" t="s">
        <v>82</v>
      </c>
      <c r="AY102" s="24" t="s">
        <v>127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24" t="s">
        <v>80</v>
      </c>
      <c r="BK102" s="208">
        <f>ROUND(I102*H102,2)</f>
        <v>0</v>
      </c>
      <c r="BL102" s="24" t="s">
        <v>134</v>
      </c>
      <c r="BM102" s="24" t="s">
        <v>148</v>
      </c>
    </row>
    <row r="103" s="11" customFormat="1">
      <c r="B103" s="209"/>
      <c r="D103" s="210" t="s">
        <v>136</v>
      </c>
      <c r="E103" s="211" t="s">
        <v>5</v>
      </c>
      <c r="F103" s="212" t="s">
        <v>137</v>
      </c>
      <c r="H103" s="211" t="s">
        <v>5</v>
      </c>
      <c r="I103" s="213"/>
      <c r="L103" s="209"/>
      <c r="M103" s="214"/>
      <c r="N103" s="215"/>
      <c r="O103" s="215"/>
      <c r="P103" s="215"/>
      <c r="Q103" s="215"/>
      <c r="R103" s="215"/>
      <c r="S103" s="215"/>
      <c r="T103" s="216"/>
      <c r="AT103" s="211" t="s">
        <v>136</v>
      </c>
      <c r="AU103" s="211" t="s">
        <v>82</v>
      </c>
      <c r="AV103" s="11" t="s">
        <v>80</v>
      </c>
      <c r="AW103" s="11" t="s">
        <v>35</v>
      </c>
      <c r="AX103" s="11" t="s">
        <v>72</v>
      </c>
      <c r="AY103" s="211" t="s">
        <v>127</v>
      </c>
    </row>
    <row r="104" s="12" customFormat="1">
      <c r="B104" s="217"/>
      <c r="D104" s="210" t="s">
        <v>136</v>
      </c>
      <c r="E104" s="218" t="s">
        <v>5</v>
      </c>
      <c r="F104" s="219" t="s">
        <v>149</v>
      </c>
      <c r="H104" s="220">
        <v>1022</v>
      </c>
      <c r="I104" s="221"/>
      <c r="L104" s="217"/>
      <c r="M104" s="222"/>
      <c r="N104" s="223"/>
      <c r="O104" s="223"/>
      <c r="P104" s="223"/>
      <c r="Q104" s="223"/>
      <c r="R104" s="223"/>
      <c r="S104" s="223"/>
      <c r="T104" s="224"/>
      <c r="AT104" s="218" t="s">
        <v>136</v>
      </c>
      <c r="AU104" s="218" t="s">
        <v>82</v>
      </c>
      <c r="AV104" s="12" t="s">
        <v>82</v>
      </c>
      <c r="AW104" s="12" t="s">
        <v>35</v>
      </c>
      <c r="AX104" s="12" t="s">
        <v>72</v>
      </c>
      <c r="AY104" s="218" t="s">
        <v>127</v>
      </c>
    </row>
    <row r="105" s="13" customFormat="1">
      <c r="B105" s="225"/>
      <c r="D105" s="210" t="s">
        <v>136</v>
      </c>
      <c r="E105" s="226" t="s">
        <v>5</v>
      </c>
      <c r="F105" s="227" t="s">
        <v>139</v>
      </c>
      <c r="H105" s="228">
        <v>1022</v>
      </c>
      <c r="I105" s="229"/>
      <c r="L105" s="225"/>
      <c r="M105" s="230"/>
      <c r="N105" s="231"/>
      <c r="O105" s="231"/>
      <c r="P105" s="231"/>
      <c r="Q105" s="231"/>
      <c r="R105" s="231"/>
      <c r="S105" s="231"/>
      <c r="T105" s="232"/>
      <c r="AT105" s="226" t="s">
        <v>136</v>
      </c>
      <c r="AU105" s="226" t="s">
        <v>82</v>
      </c>
      <c r="AV105" s="13" t="s">
        <v>134</v>
      </c>
      <c r="AW105" s="13" t="s">
        <v>35</v>
      </c>
      <c r="AX105" s="13" t="s">
        <v>80</v>
      </c>
      <c r="AY105" s="226" t="s">
        <v>127</v>
      </c>
    </row>
    <row r="106" s="1" customFormat="1" ht="38.25" customHeight="1">
      <c r="B106" s="196"/>
      <c r="C106" s="197" t="s">
        <v>134</v>
      </c>
      <c r="D106" s="197" t="s">
        <v>129</v>
      </c>
      <c r="E106" s="198" t="s">
        <v>150</v>
      </c>
      <c r="F106" s="199" t="s">
        <v>151</v>
      </c>
      <c r="G106" s="200" t="s">
        <v>142</v>
      </c>
      <c r="H106" s="201">
        <v>477</v>
      </c>
      <c r="I106" s="202"/>
      <c r="J106" s="203">
        <f>ROUND(I106*H106,2)</f>
        <v>0</v>
      </c>
      <c r="K106" s="199" t="s">
        <v>133</v>
      </c>
      <c r="L106" s="46"/>
      <c r="M106" s="204" t="s">
        <v>5</v>
      </c>
      <c r="N106" s="205" t="s">
        <v>43</v>
      </c>
      <c r="O106" s="47"/>
      <c r="P106" s="206">
        <f>O106*H106</f>
        <v>0</v>
      </c>
      <c r="Q106" s="206">
        <v>9.0000000000000006E-05</v>
      </c>
      <c r="R106" s="206">
        <f>Q106*H106</f>
        <v>0.042930000000000003</v>
      </c>
      <c r="S106" s="206">
        <v>0.25600000000000001</v>
      </c>
      <c r="T106" s="207">
        <f>S106*H106</f>
        <v>122.11200000000001</v>
      </c>
      <c r="AR106" s="24" t="s">
        <v>134</v>
      </c>
      <c r="AT106" s="24" t="s">
        <v>129</v>
      </c>
      <c r="AU106" s="24" t="s">
        <v>82</v>
      </c>
      <c r="AY106" s="24" t="s">
        <v>127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24" t="s">
        <v>80</v>
      </c>
      <c r="BK106" s="208">
        <f>ROUND(I106*H106,2)</f>
        <v>0</v>
      </c>
      <c r="BL106" s="24" t="s">
        <v>134</v>
      </c>
      <c r="BM106" s="24" t="s">
        <v>152</v>
      </c>
    </row>
    <row r="107" s="11" customFormat="1">
      <c r="B107" s="209"/>
      <c r="D107" s="210" t="s">
        <v>136</v>
      </c>
      <c r="E107" s="211" t="s">
        <v>5</v>
      </c>
      <c r="F107" s="212" t="s">
        <v>137</v>
      </c>
      <c r="H107" s="211" t="s">
        <v>5</v>
      </c>
      <c r="I107" s="213"/>
      <c r="L107" s="209"/>
      <c r="M107" s="214"/>
      <c r="N107" s="215"/>
      <c r="O107" s="215"/>
      <c r="P107" s="215"/>
      <c r="Q107" s="215"/>
      <c r="R107" s="215"/>
      <c r="S107" s="215"/>
      <c r="T107" s="216"/>
      <c r="AT107" s="211" t="s">
        <v>136</v>
      </c>
      <c r="AU107" s="211" t="s">
        <v>82</v>
      </c>
      <c r="AV107" s="11" t="s">
        <v>80</v>
      </c>
      <c r="AW107" s="11" t="s">
        <v>35</v>
      </c>
      <c r="AX107" s="11" t="s">
        <v>72</v>
      </c>
      <c r="AY107" s="211" t="s">
        <v>127</v>
      </c>
    </row>
    <row r="108" s="12" customFormat="1">
      <c r="B108" s="217"/>
      <c r="D108" s="210" t="s">
        <v>136</v>
      </c>
      <c r="E108" s="218" t="s">
        <v>5</v>
      </c>
      <c r="F108" s="219" t="s">
        <v>153</v>
      </c>
      <c r="H108" s="220">
        <v>477</v>
      </c>
      <c r="I108" s="221"/>
      <c r="L108" s="217"/>
      <c r="M108" s="222"/>
      <c r="N108" s="223"/>
      <c r="O108" s="223"/>
      <c r="P108" s="223"/>
      <c r="Q108" s="223"/>
      <c r="R108" s="223"/>
      <c r="S108" s="223"/>
      <c r="T108" s="224"/>
      <c r="AT108" s="218" t="s">
        <v>136</v>
      </c>
      <c r="AU108" s="218" t="s">
        <v>82</v>
      </c>
      <c r="AV108" s="12" t="s">
        <v>82</v>
      </c>
      <c r="AW108" s="12" t="s">
        <v>35</v>
      </c>
      <c r="AX108" s="12" t="s">
        <v>72</v>
      </c>
      <c r="AY108" s="218" t="s">
        <v>127</v>
      </c>
    </row>
    <row r="109" s="13" customFormat="1">
      <c r="B109" s="225"/>
      <c r="D109" s="210" t="s">
        <v>136</v>
      </c>
      <c r="E109" s="226" t="s">
        <v>5</v>
      </c>
      <c r="F109" s="227" t="s">
        <v>139</v>
      </c>
      <c r="H109" s="228">
        <v>477</v>
      </c>
      <c r="I109" s="229"/>
      <c r="L109" s="225"/>
      <c r="M109" s="230"/>
      <c r="N109" s="231"/>
      <c r="O109" s="231"/>
      <c r="P109" s="231"/>
      <c r="Q109" s="231"/>
      <c r="R109" s="231"/>
      <c r="S109" s="231"/>
      <c r="T109" s="232"/>
      <c r="AT109" s="226" t="s">
        <v>136</v>
      </c>
      <c r="AU109" s="226" t="s">
        <v>82</v>
      </c>
      <c r="AV109" s="13" t="s">
        <v>134</v>
      </c>
      <c r="AW109" s="13" t="s">
        <v>35</v>
      </c>
      <c r="AX109" s="13" t="s">
        <v>80</v>
      </c>
      <c r="AY109" s="226" t="s">
        <v>127</v>
      </c>
    </row>
    <row r="110" s="1" customFormat="1" ht="38.25" customHeight="1">
      <c r="B110" s="196"/>
      <c r="C110" s="197" t="s">
        <v>154</v>
      </c>
      <c r="D110" s="197" t="s">
        <v>129</v>
      </c>
      <c r="E110" s="198" t="s">
        <v>155</v>
      </c>
      <c r="F110" s="199" t="s">
        <v>156</v>
      </c>
      <c r="G110" s="200" t="s">
        <v>157</v>
      </c>
      <c r="H110" s="201">
        <v>420</v>
      </c>
      <c r="I110" s="202"/>
      <c r="J110" s="203">
        <f>ROUND(I110*H110,2)</f>
        <v>0</v>
      </c>
      <c r="K110" s="199" t="s">
        <v>133</v>
      </c>
      <c r="L110" s="46"/>
      <c r="M110" s="204" t="s">
        <v>5</v>
      </c>
      <c r="N110" s="205" t="s">
        <v>43</v>
      </c>
      <c r="O110" s="47"/>
      <c r="P110" s="206">
        <f>O110*H110</f>
        <v>0</v>
      </c>
      <c r="Q110" s="206">
        <v>0</v>
      </c>
      <c r="R110" s="206">
        <f>Q110*H110</f>
        <v>0</v>
      </c>
      <c r="S110" s="206">
        <v>0.28999999999999998</v>
      </c>
      <c r="T110" s="207">
        <f>S110*H110</f>
        <v>121.8</v>
      </c>
      <c r="AR110" s="24" t="s">
        <v>134</v>
      </c>
      <c r="AT110" s="24" t="s">
        <v>129</v>
      </c>
      <c r="AU110" s="24" t="s">
        <v>82</v>
      </c>
      <c r="AY110" s="24" t="s">
        <v>127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24" t="s">
        <v>80</v>
      </c>
      <c r="BK110" s="208">
        <f>ROUND(I110*H110,2)</f>
        <v>0</v>
      </c>
      <c r="BL110" s="24" t="s">
        <v>134</v>
      </c>
      <c r="BM110" s="24" t="s">
        <v>158</v>
      </c>
    </row>
    <row r="111" s="11" customFormat="1">
      <c r="B111" s="209"/>
      <c r="D111" s="210" t="s">
        <v>136</v>
      </c>
      <c r="E111" s="211" t="s">
        <v>5</v>
      </c>
      <c r="F111" s="212" t="s">
        <v>137</v>
      </c>
      <c r="H111" s="211" t="s">
        <v>5</v>
      </c>
      <c r="I111" s="213"/>
      <c r="L111" s="209"/>
      <c r="M111" s="214"/>
      <c r="N111" s="215"/>
      <c r="O111" s="215"/>
      <c r="P111" s="215"/>
      <c r="Q111" s="215"/>
      <c r="R111" s="215"/>
      <c r="S111" s="215"/>
      <c r="T111" s="216"/>
      <c r="AT111" s="211" t="s">
        <v>136</v>
      </c>
      <c r="AU111" s="211" t="s">
        <v>82</v>
      </c>
      <c r="AV111" s="11" t="s">
        <v>80</v>
      </c>
      <c r="AW111" s="11" t="s">
        <v>35</v>
      </c>
      <c r="AX111" s="11" t="s">
        <v>72</v>
      </c>
      <c r="AY111" s="211" t="s">
        <v>127</v>
      </c>
    </row>
    <row r="112" s="11" customFormat="1">
      <c r="B112" s="209"/>
      <c r="D112" s="210" t="s">
        <v>136</v>
      </c>
      <c r="E112" s="211" t="s">
        <v>5</v>
      </c>
      <c r="F112" s="212" t="s">
        <v>159</v>
      </c>
      <c r="H112" s="211" t="s">
        <v>5</v>
      </c>
      <c r="I112" s="213"/>
      <c r="L112" s="209"/>
      <c r="M112" s="214"/>
      <c r="N112" s="215"/>
      <c r="O112" s="215"/>
      <c r="P112" s="215"/>
      <c r="Q112" s="215"/>
      <c r="R112" s="215"/>
      <c r="S112" s="215"/>
      <c r="T112" s="216"/>
      <c r="AT112" s="211" t="s">
        <v>136</v>
      </c>
      <c r="AU112" s="211" t="s">
        <v>82</v>
      </c>
      <c r="AV112" s="11" t="s">
        <v>80</v>
      </c>
      <c r="AW112" s="11" t="s">
        <v>35</v>
      </c>
      <c r="AX112" s="11" t="s">
        <v>72</v>
      </c>
      <c r="AY112" s="211" t="s">
        <v>127</v>
      </c>
    </row>
    <row r="113" s="12" customFormat="1">
      <c r="B113" s="217"/>
      <c r="D113" s="210" t="s">
        <v>136</v>
      </c>
      <c r="E113" s="218" t="s">
        <v>5</v>
      </c>
      <c r="F113" s="219" t="s">
        <v>160</v>
      </c>
      <c r="H113" s="220">
        <v>420</v>
      </c>
      <c r="I113" s="221"/>
      <c r="L113" s="217"/>
      <c r="M113" s="222"/>
      <c r="N113" s="223"/>
      <c r="O113" s="223"/>
      <c r="P113" s="223"/>
      <c r="Q113" s="223"/>
      <c r="R113" s="223"/>
      <c r="S113" s="223"/>
      <c r="T113" s="224"/>
      <c r="AT113" s="218" t="s">
        <v>136</v>
      </c>
      <c r="AU113" s="218" t="s">
        <v>82</v>
      </c>
      <c r="AV113" s="12" t="s">
        <v>82</v>
      </c>
      <c r="AW113" s="12" t="s">
        <v>35</v>
      </c>
      <c r="AX113" s="12" t="s">
        <v>72</v>
      </c>
      <c r="AY113" s="218" t="s">
        <v>127</v>
      </c>
    </row>
    <row r="114" s="13" customFormat="1">
      <c r="B114" s="225"/>
      <c r="D114" s="210" t="s">
        <v>136</v>
      </c>
      <c r="E114" s="226" t="s">
        <v>5</v>
      </c>
      <c r="F114" s="227" t="s">
        <v>139</v>
      </c>
      <c r="H114" s="228">
        <v>420</v>
      </c>
      <c r="I114" s="229"/>
      <c r="L114" s="225"/>
      <c r="M114" s="230"/>
      <c r="N114" s="231"/>
      <c r="O114" s="231"/>
      <c r="P114" s="231"/>
      <c r="Q114" s="231"/>
      <c r="R114" s="231"/>
      <c r="S114" s="231"/>
      <c r="T114" s="232"/>
      <c r="AT114" s="226" t="s">
        <v>136</v>
      </c>
      <c r="AU114" s="226" t="s">
        <v>82</v>
      </c>
      <c r="AV114" s="13" t="s">
        <v>134</v>
      </c>
      <c r="AW114" s="13" t="s">
        <v>35</v>
      </c>
      <c r="AX114" s="13" t="s">
        <v>80</v>
      </c>
      <c r="AY114" s="226" t="s">
        <v>127</v>
      </c>
    </row>
    <row r="115" s="1" customFormat="1" ht="38.25" customHeight="1">
      <c r="B115" s="196"/>
      <c r="C115" s="197" t="s">
        <v>161</v>
      </c>
      <c r="D115" s="197" t="s">
        <v>129</v>
      </c>
      <c r="E115" s="198" t="s">
        <v>162</v>
      </c>
      <c r="F115" s="199" t="s">
        <v>163</v>
      </c>
      <c r="G115" s="200" t="s">
        <v>157</v>
      </c>
      <c r="H115" s="201">
        <v>369</v>
      </c>
      <c r="I115" s="202"/>
      <c r="J115" s="203">
        <f>ROUND(I115*H115,2)</f>
        <v>0</v>
      </c>
      <c r="K115" s="199" t="s">
        <v>133</v>
      </c>
      <c r="L115" s="46"/>
      <c r="M115" s="204" t="s">
        <v>5</v>
      </c>
      <c r="N115" s="205" t="s">
        <v>43</v>
      </c>
      <c r="O115" s="47"/>
      <c r="P115" s="206">
        <f>O115*H115</f>
        <v>0</v>
      </c>
      <c r="Q115" s="206">
        <v>0</v>
      </c>
      <c r="R115" s="206">
        <f>Q115*H115</f>
        <v>0</v>
      </c>
      <c r="S115" s="206">
        <v>0.20499999999999999</v>
      </c>
      <c r="T115" s="207">
        <f>S115*H115</f>
        <v>75.644999999999996</v>
      </c>
      <c r="AR115" s="24" t="s">
        <v>134</v>
      </c>
      <c r="AT115" s="24" t="s">
        <v>129</v>
      </c>
      <c r="AU115" s="24" t="s">
        <v>82</v>
      </c>
      <c r="AY115" s="24" t="s">
        <v>127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24" t="s">
        <v>80</v>
      </c>
      <c r="BK115" s="208">
        <f>ROUND(I115*H115,2)</f>
        <v>0</v>
      </c>
      <c r="BL115" s="24" t="s">
        <v>134</v>
      </c>
      <c r="BM115" s="24" t="s">
        <v>164</v>
      </c>
    </row>
    <row r="116" s="11" customFormat="1">
      <c r="B116" s="209"/>
      <c r="D116" s="210" t="s">
        <v>136</v>
      </c>
      <c r="E116" s="211" t="s">
        <v>5</v>
      </c>
      <c r="F116" s="212" t="s">
        <v>137</v>
      </c>
      <c r="H116" s="211" t="s">
        <v>5</v>
      </c>
      <c r="I116" s="213"/>
      <c r="L116" s="209"/>
      <c r="M116" s="214"/>
      <c r="N116" s="215"/>
      <c r="O116" s="215"/>
      <c r="P116" s="215"/>
      <c r="Q116" s="215"/>
      <c r="R116" s="215"/>
      <c r="S116" s="215"/>
      <c r="T116" s="216"/>
      <c r="AT116" s="211" t="s">
        <v>136</v>
      </c>
      <c r="AU116" s="211" t="s">
        <v>82</v>
      </c>
      <c r="AV116" s="11" t="s">
        <v>80</v>
      </c>
      <c r="AW116" s="11" t="s">
        <v>35</v>
      </c>
      <c r="AX116" s="11" t="s">
        <v>72</v>
      </c>
      <c r="AY116" s="211" t="s">
        <v>127</v>
      </c>
    </row>
    <row r="117" s="12" customFormat="1">
      <c r="B117" s="217"/>
      <c r="D117" s="210" t="s">
        <v>136</v>
      </c>
      <c r="E117" s="218" t="s">
        <v>5</v>
      </c>
      <c r="F117" s="219" t="s">
        <v>165</v>
      </c>
      <c r="H117" s="220">
        <v>369</v>
      </c>
      <c r="I117" s="221"/>
      <c r="L117" s="217"/>
      <c r="M117" s="222"/>
      <c r="N117" s="223"/>
      <c r="O117" s="223"/>
      <c r="P117" s="223"/>
      <c r="Q117" s="223"/>
      <c r="R117" s="223"/>
      <c r="S117" s="223"/>
      <c r="T117" s="224"/>
      <c r="AT117" s="218" t="s">
        <v>136</v>
      </c>
      <c r="AU117" s="218" t="s">
        <v>82</v>
      </c>
      <c r="AV117" s="12" t="s">
        <v>82</v>
      </c>
      <c r="AW117" s="12" t="s">
        <v>35</v>
      </c>
      <c r="AX117" s="12" t="s">
        <v>72</v>
      </c>
      <c r="AY117" s="218" t="s">
        <v>127</v>
      </c>
    </row>
    <row r="118" s="13" customFormat="1">
      <c r="B118" s="225"/>
      <c r="D118" s="210" t="s">
        <v>136</v>
      </c>
      <c r="E118" s="226" t="s">
        <v>5</v>
      </c>
      <c r="F118" s="227" t="s">
        <v>139</v>
      </c>
      <c r="H118" s="228">
        <v>369</v>
      </c>
      <c r="I118" s="229"/>
      <c r="L118" s="225"/>
      <c r="M118" s="230"/>
      <c r="N118" s="231"/>
      <c r="O118" s="231"/>
      <c r="P118" s="231"/>
      <c r="Q118" s="231"/>
      <c r="R118" s="231"/>
      <c r="S118" s="231"/>
      <c r="T118" s="232"/>
      <c r="AT118" s="226" t="s">
        <v>136</v>
      </c>
      <c r="AU118" s="226" t="s">
        <v>82</v>
      </c>
      <c r="AV118" s="13" t="s">
        <v>134</v>
      </c>
      <c r="AW118" s="13" t="s">
        <v>35</v>
      </c>
      <c r="AX118" s="13" t="s">
        <v>80</v>
      </c>
      <c r="AY118" s="226" t="s">
        <v>127</v>
      </c>
    </row>
    <row r="119" s="1" customFormat="1" ht="38.25" customHeight="1">
      <c r="B119" s="196"/>
      <c r="C119" s="197" t="s">
        <v>166</v>
      </c>
      <c r="D119" s="197" t="s">
        <v>129</v>
      </c>
      <c r="E119" s="198" t="s">
        <v>167</v>
      </c>
      <c r="F119" s="199" t="s">
        <v>168</v>
      </c>
      <c r="G119" s="200" t="s">
        <v>157</v>
      </c>
      <c r="H119" s="201">
        <v>420</v>
      </c>
      <c r="I119" s="202"/>
      <c r="J119" s="203">
        <f>ROUND(I119*H119,2)</f>
        <v>0</v>
      </c>
      <c r="K119" s="199" t="s">
        <v>133</v>
      </c>
      <c r="L119" s="46"/>
      <c r="M119" s="204" t="s">
        <v>5</v>
      </c>
      <c r="N119" s="205" t="s">
        <v>43</v>
      </c>
      <c r="O119" s="47"/>
      <c r="P119" s="206">
        <f>O119*H119</f>
        <v>0</v>
      </c>
      <c r="Q119" s="206">
        <v>0</v>
      </c>
      <c r="R119" s="206">
        <f>Q119*H119</f>
        <v>0</v>
      </c>
      <c r="S119" s="206">
        <v>0.11500000000000001</v>
      </c>
      <c r="T119" s="207">
        <f>S119*H119</f>
        <v>48.300000000000004</v>
      </c>
      <c r="AR119" s="24" t="s">
        <v>134</v>
      </c>
      <c r="AT119" s="24" t="s">
        <v>129</v>
      </c>
      <c r="AU119" s="24" t="s">
        <v>82</v>
      </c>
      <c r="AY119" s="24" t="s">
        <v>127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4" t="s">
        <v>80</v>
      </c>
      <c r="BK119" s="208">
        <f>ROUND(I119*H119,2)</f>
        <v>0</v>
      </c>
      <c r="BL119" s="24" t="s">
        <v>134</v>
      </c>
      <c r="BM119" s="24" t="s">
        <v>169</v>
      </c>
    </row>
    <row r="120" s="11" customFormat="1">
      <c r="B120" s="209"/>
      <c r="D120" s="210" t="s">
        <v>136</v>
      </c>
      <c r="E120" s="211" t="s">
        <v>5</v>
      </c>
      <c r="F120" s="212" t="s">
        <v>137</v>
      </c>
      <c r="H120" s="211" t="s">
        <v>5</v>
      </c>
      <c r="I120" s="213"/>
      <c r="L120" s="209"/>
      <c r="M120" s="214"/>
      <c r="N120" s="215"/>
      <c r="O120" s="215"/>
      <c r="P120" s="215"/>
      <c r="Q120" s="215"/>
      <c r="R120" s="215"/>
      <c r="S120" s="215"/>
      <c r="T120" s="216"/>
      <c r="AT120" s="211" t="s">
        <v>136</v>
      </c>
      <c r="AU120" s="211" t="s">
        <v>82</v>
      </c>
      <c r="AV120" s="11" t="s">
        <v>80</v>
      </c>
      <c r="AW120" s="11" t="s">
        <v>35</v>
      </c>
      <c r="AX120" s="11" t="s">
        <v>72</v>
      </c>
      <c r="AY120" s="211" t="s">
        <v>127</v>
      </c>
    </row>
    <row r="121" s="12" customFormat="1">
      <c r="B121" s="217"/>
      <c r="D121" s="210" t="s">
        <v>136</v>
      </c>
      <c r="E121" s="218" t="s">
        <v>5</v>
      </c>
      <c r="F121" s="219" t="s">
        <v>160</v>
      </c>
      <c r="H121" s="220">
        <v>420</v>
      </c>
      <c r="I121" s="221"/>
      <c r="L121" s="217"/>
      <c r="M121" s="222"/>
      <c r="N121" s="223"/>
      <c r="O121" s="223"/>
      <c r="P121" s="223"/>
      <c r="Q121" s="223"/>
      <c r="R121" s="223"/>
      <c r="S121" s="223"/>
      <c r="T121" s="224"/>
      <c r="AT121" s="218" t="s">
        <v>136</v>
      </c>
      <c r="AU121" s="218" t="s">
        <v>82</v>
      </c>
      <c r="AV121" s="12" t="s">
        <v>82</v>
      </c>
      <c r="AW121" s="12" t="s">
        <v>35</v>
      </c>
      <c r="AX121" s="12" t="s">
        <v>72</v>
      </c>
      <c r="AY121" s="218" t="s">
        <v>127</v>
      </c>
    </row>
    <row r="122" s="13" customFormat="1">
      <c r="B122" s="225"/>
      <c r="D122" s="210" t="s">
        <v>136</v>
      </c>
      <c r="E122" s="226" t="s">
        <v>5</v>
      </c>
      <c r="F122" s="227" t="s">
        <v>139</v>
      </c>
      <c r="H122" s="228">
        <v>420</v>
      </c>
      <c r="I122" s="229"/>
      <c r="L122" s="225"/>
      <c r="M122" s="230"/>
      <c r="N122" s="231"/>
      <c r="O122" s="231"/>
      <c r="P122" s="231"/>
      <c r="Q122" s="231"/>
      <c r="R122" s="231"/>
      <c r="S122" s="231"/>
      <c r="T122" s="232"/>
      <c r="AT122" s="226" t="s">
        <v>136</v>
      </c>
      <c r="AU122" s="226" t="s">
        <v>82</v>
      </c>
      <c r="AV122" s="13" t="s">
        <v>134</v>
      </c>
      <c r="AW122" s="13" t="s">
        <v>35</v>
      </c>
      <c r="AX122" s="13" t="s">
        <v>80</v>
      </c>
      <c r="AY122" s="226" t="s">
        <v>127</v>
      </c>
    </row>
    <row r="123" s="1" customFormat="1" ht="38.25" customHeight="1">
      <c r="B123" s="196"/>
      <c r="C123" s="197" t="s">
        <v>170</v>
      </c>
      <c r="D123" s="197" t="s">
        <v>129</v>
      </c>
      <c r="E123" s="198" t="s">
        <v>171</v>
      </c>
      <c r="F123" s="199" t="s">
        <v>172</v>
      </c>
      <c r="G123" s="200" t="s">
        <v>173</v>
      </c>
      <c r="H123" s="201">
        <v>82</v>
      </c>
      <c r="I123" s="202"/>
      <c r="J123" s="203">
        <f>ROUND(I123*H123,2)</f>
        <v>0</v>
      </c>
      <c r="K123" s="199" t="s">
        <v>133</v>
      </c>
      <c r="L123" s="46"/>
      <c r="M123" s="204" t="s">
        <v>5</v>
      </c>
      <c r="N123" s="205" t="s">
        <v>43</v>
      </c>
      <c r="O123" s="47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AR123" s="24" t="s">
        <v>134</v>
      </c>
      <c r="AT123" s="24" t="s">
        <v>129</v>
      </c>
      <c r="AU123" s="24" t="s">
        <v>82</v>
      </c>
      <c r="AY123" s="24" t="s">
        <v>127</v>
      </c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24" t="s">
        <v>80</v>
      </c>
      <c r="BK123" s="208">
        <f>ROUND(I123*H123,2)</f>
        <v>0</v>
      </c>
      <c r="BL123" s="24" t="s">
        <v>134</v>
      </c>
      <c r="BM123" s="24" t="s">
        <v>174</v>
      </c>
    </row>
    <row r="124" s="11" customFormat="1">
      <c r="B124" s="209"/>
      <c r="D124" s="210" t="s">
        <v>136</v>
      </c>
      <c r="E124" s="211" t="s">
        <v>5</v>
      </c>
      <c r="F124" s="212" t="s">
        <v>137</v>
      </c>
      <c r="H124" s="211" t="s">
        <v>5</v>
      </c>
      <c r="I124" s="213"/>
      <c r="L124" s="209"/>
      <c r="M124" s="214"/>
      <c r="N124" s="215"/>
      <c r="O124" s="215"/>
      <c r="P124" s="215"/>
      <c r="Q124" s="215"/>
      <c r="R124" s="215"/>
      <c r="S124" s="215"/>
      <c r="T124" s="216"/>
      <c r="AT124" s="211" t="s">
        <v>136</v>
      </c>
      <c r="AU124" s="211" t="s">
        <v>82</v>
      </c>
      <c r="AV124" s="11" t="s">
        <v>80</v>
      </c>
      <c r="AW124" s="11" t="s">
        <v>35</v>
      </c>
      <c r="AX124" s="11" t="s">
        <v>72</v>
      </c>
      <c r="AY124" s="211" t="s">
        <v>127</v>
      </c>
    </row>
    <row r="125" s="12" customFormat="1">
      <c r="B125" s="217"/>
      <c r="D125" s="210" t="s">
        <v>136</v>
      </c>
      <c r="E125" s="218" t="s">
        <v>5</v>
      </c>
      <c r="F125" s="219" t="s">
        <v>175</v>
      </c>
      <c r="H125" s="220">
        <v>82</v>
      </c>
      <c r="I125" s="221"/>
      <c r="L125" s="217"/>
      <c r="M125" s="222"/>
      <c r="N125" s="223"/>
      <c r="O125" s="223"/>
      <c r="P125" s="223"/>
      <c r="Q125" s="223"/>
      <c r="R125" s="223"/>
      <c r="S125" s="223"/>
      <c r="T125" s="224"/>
      <c r="AT125" s="218" t="s">
        <v>136</v>
      </c>
      <c r="AU125" s="218" t="s">
        <v>82</v>
      </c>
      <c r="AV125" s="12" t="s">
        <v>82</v>
      </c>
      <c r="AW125" s="12" t="s">
        <v>35</v>
      </c>
      <c r="AX125" s="12" t="s">
        <v>72</v>
      </c>
      <c r="AY125" s="218" t="s">
        <v>127</v>
      </c>
    </row>
    <row r="126" s="13" customFormat="1">
      <c r="B126" s="225"/>
      <c r="D126" s="210" t="s">
        <v>136</v>
      </c>
      <c r="E126" s="226" t="s">
        <v>5</v>
      </c>
      <c r="F126" s="227" t="s">
        <v>139</v>
      </c>
      <c r="H126" s="228">
        <v>82</v>
      </c>
      <c r="I126" s="229"/>
      <c r="L126" s="225"/>
      <c r="M126" s="230"/>
      <c r="N126" s="231"/>
      <c r="O126" s="231"/>
      <c r="P126" s="231"/>
      <c r="Q126" s="231"/>
      <c r="R126" s="231"/>
      <c r="S126" s="231"/>
      <c r="T126" s="232"/>
      <c r="AT126" s="226" t="s">
        <v>136</v>
      </c>
      <c r="AU126" s="226" t="s">
        <v>82</v>
      </c>
      <c r="AV126" s="13" t="s">
        <v>134</v>
      </c>
      <c r="AW126" s="13" t="s">
        <v>35</v>
      </c>
      <c r="AX126" s="13" t="s">
        <v>80</v>
      </c>
      <c r="AY126" s="226" t="s">
        <v>127</v>
      </c>
    </row>
    <row r="127" s="1" customFormat="1" ht="38.25" customHeight="1">
      <c r="B127" s="196"/>
      <c r="C127" s="197" t="s">
        <v>176</v>
      </c>
      <c r="D127" s="197" t="s">
        <v>129</v>
      </c>
      <c r="E127" s="198" t="s">
        <v>177</v>
      </c>
      <c r="F127" s="199" t="s">
        <v>178</v>
      </c>
      <c r="G127" s="200" t="s">
        <v>173</v>
      </c>
      <c r="H127" s="201">
        <v>545.29999999999995</v>
      </c>
      <c r="I127" s="202"/>
      <c r="J127" s="203">
        <f>ROUND(I127*H127,2)</f>
        <v>0</v>
      </c>
      <c r="K127" s="199" t="s">
        <v>133</v>
      </c>
      <c r="L127" s="46"/>
      <c r="M127" s="204" t="s">
        <v>5</v>
      </c>
      <c r="N127" s="205" t="s">
        <v>43</v>
      </c>
      <c r="O127" s="47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AR127" s="24" t="s">
        <v>134</v>
      </c>
      <c r="AT127" s="24" t="s">
        <v>129</v>
      </c>
      <c r="AU127" s="24" t="s">
        <v>82</v>
      </c>
      <c r="AY127" s="24" t="s">
        <v>127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24" t="s">
        <v>80</v>
      </c>
      <c r="BK127" s="208">
        <f>ROUND(I127*H127,2)</f>
        <v>0</v>
      </c>
      <c r="BL127" s="24" t="s">
        <v>134</v>
      </c>
      <c r="BM127" s="24" t="s">
        <v>179</v>
      </c>
    </row>
    <row r="128" s="11" customFormat="1">
      <c r="B128" s="209"/>
      <c r="D128" s="210" t="s">
        <v>136</v>
      </c>
      <c r="E128" s="211" t="s">
        <v>5</v>
      </c>
      <c r="F128" s="212" t="s">
        <v>137</v>
      </c>
      <c r="H128" s="211" t="s">
        <v>5</v>
      </c>
      <c r="I128" s="213"/>
      <c r="L128" s="209"/>
      <c r="M128" s="214"/>
      <c r="N128" s="215"/>
      <c r="O128" s="215"/>
      <c r="P128" s="215"/>
      <c r="Q128" s="215"/>
      <c r="R128" s="215"/>
      <c r="S128" s="215"/>
      <c r="T128" s="216"/>
      <c r="AT128" s="211" t="s">
        <v>136</v>
      </c>
      <c r="AU128" s="211" t="s">
        <v>82</v>
      </c>
      <c r="AV128" s="11" t="s">
        <v>80</v>
      </c>
      <c r="AW128" s="11" t="s">
        <v>35</v>
      </c>
      <c r="AX128" s="11" t="s">
        <v>72</v>
      </c>
      <c r="AY128" s="211" t="s">
        <v>127</v>
      </c>
    </row>
    <row r="129" s="12" customFormat="1">
      <c r="B129" s="217"/>
      <c r="D129" s="210" t="s">
        <v>136</v>
      </c>
      <c r="E129" s="218" t="s">
        <v>5</v>
      </c>
      <c r="F129" s="219" t="s">
        <v>180</v>
      </c>
      <c r="H129" s="220">
        <v>124.3</v>
      </c>
      <c r="I129" s="221"/>
      <c r="L129" s="217"/>
      <c r="M129" s="222"/>
      <c r="N129" s="223"/>
      <c r="O129" s="223"/>
      <c r="P129" s="223"/>
      <c r="Q129" s="223"/>
      <c r="R129" s="223"/>
      <c r="S129" s="223"/>
      <c r="T129" s="224"/>
      <c r="AT129" s="218" t="s">
        <v>136</v>
      </c>
      <c r="AU129" s="218" t="s">
        <v>82</v>
      </c>
      <c r="AV129" s="12" t="s">
        <v>82</v>
      </c>
      <c r="AW129" s="12" t="s">
        <v>35</v>
      </c>
      <c r="AX129" s="12" t="s">
        <v>72</v>
      </c>
      <c r="AY129" s="218" t="s">
        <v>127</v>
      </c>
    </row>
    <row r="130" s="12" customFormat="1">
      <c r="B130" s="217"/>
      <c r="D130" s="210" t="s">
        <v>136</v>
      </c>
      <c r="E130" s="218" t="s">
        <v>5</v>
      </c>
      <c r="F130" s="219" t="s">
        <v>181</v>
      </c>
      <c r="H130" s="220">
        <v>95</v>
      </c>
      <c r="I130" s="221"/>
      <c r="L130" s="217"/>
      <c r="M130" s="222"/>
      <c r="N130" s="223"/>
      <c r="O130" s="223"/>
      <c r="P130" s="223"/>
      <c r="Q130" s="223"/>
      <c r="R130" s="223"/>
      <c r="S130" s="223"/>
      <c r="T130" s="224"/>
      <c r="AT130" s="218" t="s">
        <v>136</v>
      </c>
      <c r="AU130" s="218" t="s">
        <v>82</v>
      </c>
      <c r="AV130" s="12" t="s">
        <v>82</v>
      </c>
      <c r="AW130" s="12" t="s">
        <v>35</v>
      </c>
      <c r="AX130" s="12" t="s">
        <v>72</v>
      </c>
      <c r="AY130" s="218" t="s">
        <v>127</v>
      </c>
    </row>
    <row r="131" s="12" customFormat="1">
      <c r="B131" s="217"/>
      <c r="D131" s="210" t="s">
        <v>136</v>
      </c>
      <c r="E131" s="218" t="s">
        <v>5</v>
      </c>
      <c r="F131" s="219" t="s">
        <v>182</v>
      </c>
      <c r="H131" s="220">
        <v>113</v>
      </c>
      <c r="I131" s="221"/>
      <c r="L131" s="217"/>
      <c r="M131" s="222"/>
      <c r="N131" s="223"/>
      <c r="O131" s="223"/>
      <c r="P131" s="223"/>
      <c r="Q131" s="223"/>
      <c r="R131" s="223"/>
      <c r="S131" s="223"/>
      <c r="T131" s="224"/>
      <c r="AT131" s="218" t="s">
        <v>136</v>
      </c>
      <c r="AU131" s="218" t="s">
        <v>82</v>
      </c>
      <c r="AV131" s="12" t="s">
        <v>82</v>
      </c>
      <c r="AW131" s="12" t="s">
        <v>35</v>
      </c>
      <c r="AX131" s="12" t="s">
        <v>72</v>
      </c>
      <c r="AY131" s="218" t="s">
        <v>127</v>
      </c>
    </row>
    <row r="132" s="12" customFormat="1">
      <c r="B132" s="217"/>
      <c r="D132" s="210" t="s">
        <v>136</v>
      </c>
      <c r="E132" s="218" t="s">
        <v>5</v>
      </c>
      <c r="F132" s="219" t="s">
        <v>183</v>
      </c>
      <c r="H132" s="220">
        <v>213</v>
      </c>
      <c r="I132" s="221"/>
      <c r="L132" s="217"/>
      <c r="M132" s="222"/>
      <c r="N132" s="223"/>
      <c r="O132" s="223"/>
      <c r="P132" s="223"/>
      <c r="Q132" s="223"/>
      <c r="R132" s="223"/>
      <c r="S132" s="223"/>
      <c r="T132" s="224"/>
      <c r="AT132" s="218" t="s">
        <v>136</v>
      </c>
      <c r="AU132" s="218" t="s">
        <v>82</v>
      </c>
      <c r="AV132" s="12" t="s">
        <v>82</v>
      </c>
      <c r="AW132" s="12" t="s">
        <v>35</v>
      </c>
      <c r="AX132" s="12" t="s">
        <v>72</v>
      </c>
      <c r="AY132" s="218" t="s">
        <v>127</v>
      </c>
    </row>
    <row r="133" s="13" customFormat="1">
      <c r="B133" s="225"/>
      <c r="D133" s="210" t="s">
        <v>136</v>
      </c>
      <c r="E133" s="226" t="s">
        <v>5</v>
      </c>
      <c r="F133" s="227" t="s">
        <v>139</v>
      </c>
      <c r="H133" s="228">
        <v>545.29999999999995</v>
      </c>
      <c r="I133" s="229"/>
      <c r="L133" s="225"/>
      <c r="M133" s="230"/>
      <c r="N133" s="231"/>
      <c r="O133" s="231"/>
      <c r="P133" s="231"/>
      <c r="Q133" s="231"/>
      <c r="R133" s="231"/>
      <c r="S133" s="231"/>
      <c r="T133" s="232"/>
      <c r="AT133" s="226" t="s">
        <v>136</v>
      </c>
      <c r="AU133" s="226" t="s">
        <v>82</v>
      </c>
      <c r="AV133" s="13" t="s">
        <v>134</v>
      </c>
      <c r="AW133" s="13" t="s">
        <v>35</v>
      </c>
      <c r="AX133" s="13" t="s">
        <v>80</v>
      </c>
      <c r="AY133" s="226" t="s">
        <v>127</v>
      </c>
    </row>
    <row r="134" s="1" customFormat="1" ht="38.25" customHeight="1">
      <c r="B134" s="196"/>
      <c r="C134" s="197" t="s">
        <v>184</v>
      </c>
      <c r="D134" s="197" t="s">
        <v>129</v>
      </c>
      <c r="E134" s="198" t="s">
        <v>185</v>
      </c>
      <c r="F134" s="199" t="s">
        <v>186</v>
      </c>
      <c r="G134" s="200" t="s">
        <v>173</v>
      </c>
      <c r="H134" s="201">
        <v>545.29999999999995</v>
      </c>
      <c r="I134" s="202"/>
      <c r="J134" s="203">
        <f>ROUND(I134*H134,2)</f>
        <v>0</v>
      </c>
      <c r="K134" s="199" t="s">
        <v>133</v>
      </c>
      <c r="L134" s="46"/>
      <c r="M134" s="204" t="s">
        <v>5</v>
      </c>
      <c r="N134" s="205" t="s">
        <v>43</v>
      </c>
      <c r="O134" s="47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AR134" s="24" t="s">
        <v>134</v>
      </c>
      <c r="AT134" s="24" t="s">
        <v>129</v>
      </c>
      <c r="AU134" s="24" t="s">
        <v>82</v>
      </c>
      <c r="AY134" s="24" t="s">
        <v>127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24" t="s">
        <v>80</v>
      </c>
      <c r="BK134" s="208">
        <f>ROUND(I134*H134,2)</f>
        <v>0</v>
      </c>
      <c r="BL134" s="24" t="s">
        <v>134</v>
      </c>
      <c r="BM134" s="24" t="s">
        <v>187</v>
      </c>
    </row>
    <row r="135" s="1" customFormat="1" ht="25.5" customHeight="1">
      <c r="B135" s="196"/>
      <c r="C135" s="197" t="s">
        <v>188</v>
      </c>
      <c r="D135" s="197" t="s">
        <v>129</v>
      </c>
      <c r="E135" s="198" t="s">
        <v>189</v>
      </c>
      <c r="F135" s="199" t="s">
        <v>190</v>
      </c>
      <c r="G135" s="200" t="s">
        <v>173</v>
      </c>
      <c r="H135" s="201">
        <v>47.685000000000002</v>
      </c>
      <c r="I135" s="202"/>
      <c r="J135" s="203">
        <f>ROUND(I135*H135,2)</f>
        <v>0</v>
      </c>
      <c r="K135" s="199" t="s">
        <v>133</v>
      </c>
      <c r="L135" s="46"/>
      <c r="M135" s="204" t="s">
        <v>5</v>
      </c>
      <c r="N135" s="205" t="s">
        <v>43</v>
      </c>
      <c r="O135" s="47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AR135" s="24" t="s">
        <v>134</v>
      </c>
      <c r="AT135" s="24" t="s">
        <v>129</v>
      </c>
      <c r="AU135" s="24" t="s">
        <v>82</v>
      </c>
      <c r="AY135" s="24" t="s">
        <v>127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24" t="s">
        <v>80</v>
      </c>
      <c r="BK135" s="208">
        <f>ROUND(I135*H135,2)</f>
        <v>0</v>
      </c>
      <c r="BL135" s="24" t="s">
        <v>134</v>
      </c>
      <c r="BM135" s="24" t="s">
        <v>191</v>
      </c>
    </row>
    <row r="136" s="11" customFormat="1">
      <c r="B136" s="209"/>
      <c r="D136" s="210" t="s">
        <v>136</v>
      </c>
      <c r="E136" s="211" t="s">
        <v>5</v>
      </c>
      <c r="F136" s="212" t="s">
        <v>192</v>
      </c>
      <c r="H136" s="211" t="s">
        <v>5</v>
      </c>
      <c r="I136" s="213"/>
      <c r="L136" s="209"/>
      <c r="M136" s="214"/>
      <c r="N136" s="215"/>
      <c r="O136" s="215"/>
      <c r="P136" s="215"/>
      <c r="Q136" s="215"/>
      <c r="R136" s="215"/>
      <c r="S136" s="215"/>
      <c r="T136" s="216"/>
      <c r="AT136" s="211" t="s">
        <v>136</v>
      </c>
      <c r="AU136" s="211" t="s">
        <v>82</v>
      </c>
      <c r="AV136" s="11" t="s">
        <v>80</v>
      </c>
      <c r="AW136" s="11" t="s">
        <v>35</v>
      </c>
      <c r="AX136" s="11" t="s">
        <v>72</v>
      </c>
      <c r="AY136" s="211" t="s">
        <v>127</v>
      </c>
    </row>
    <row r="137" s="12" customFormat="1">
      <c r="B137" s="217"/>
      <c r="D137" s="210" t="s">
        <v>136</v>
      </c>
      <c r="E137" s="218" t="s">
        <v>5</v>
      </c>
      <c r="F137" s="219" t="s">
        <v>193</v>
      </c>
      <c r="H137" s="220">
        <v>47.685000000000002</v>
      </c>
      <c r="I137" s="221"/>
      <c r="L137" s="217"/>
      <c r="M137" s="222"/>
      <c r="N137" s="223"/>
      <c r="O137" s="223"/>
      <c r="P137" s="223"/>
      <c r="Q137" s="223"/>
      <c r="R137" s="223"/>
      <c r="S137" s="223"/>
      <c r="T137" s="224"/>
      <c r="AT137" s="218" t="s">
        <v>136</v>
      </c>
      <c r="AU137" s="218" t="s">
        <v>82</v>
      </c>
      <c r="AV137" s="12" t="s">
        <v>82</v>
      </c>
      <c r="AW137" s="12" t="s">
        <v>35</v>
      </c>
      <c r="AX137" s="12" t="s">
        <v>72</v>
      </c>
      <c r="AY137" s="218" t="s">
        <v>127</v>
      </c>
    </row>
    <row r="138" s="13" customFormat="1">
      <c r="B138" s="225"/>
      <c r="D138" s="210" t="s">
        <v>136</v>
      </c>
      <c r="E138" s="226" t="s">
        <v>5</v>
      </c>
      <c r="F138" s="227" t="s">
        <v>139</v>
      </c>
      <c r="H138" s="228">
        <v>47.685000000000002</v>
      </c>
      <c r="I138" s="229"/>
      <c r="L138" s="225"/>
      <c r="M138" s="230"/>
      <c r="N138" s="231"/>
      <c r="O138" s="231"/>
      <c r="P138" s="231"/>
      <c r="Q138" s="231"/>
      <c r="R138" s="231"/>
      <c r="S138" s="231"/>
      <c r="T138" s="232"/>
      <c r="AT138" s="226" t="s">
        <v>136</v>
      </c>
      <c r="AU138" s="226" t="s">
        <v>82</v>
      </c>
      <c r="AV138" s="13" t="s">
        <v>134</v>
      </c>
      <c r="AW138" s="13" t="s">
        <v>35</v>
      </c>
      <c r="AX138" s="13" t="s">
        <v>80</v>
      </c>
      <c r="AY138" s="226" t="s">
        <v>127</v>
      </c>
    </row>
    <row r="139" s="1" customFormat="1" ht="25.5" customHeight="1">
      <c r="B139" s="196"/>
      <c r="C139" s="197" t="s">
        <v>194</v>
      </c>
      <c r="D139" s="197" t="s">
        <v>129</v>
      </c>
      <c r="E139" s="198" t="s">
        <v>195</v>
      </c>
      <c r="F139" s="199" t="s">
        <v>196</v>
      </c>
      <c r="G139" s="200" t="s">
        <v>173</v>
      </c>
      <c r="H139" s="201">
        <v>47.685000000000002</v>
      </c>
      <c r="I139" s="202"/>
      <c r="J139" s="203">
        <f>ROUND(I139*H139,2)</f>
        <v>0</v>
      </c>
      <c r="K139" s="199" t="s">
        <v>133</v>
      </c>
      <c r="L139" s="46"/>
      <c r="M139" s="204" t="s">
        <v>5</v>
      </c>
      <c r="N139" s="205" t="s">
        <v>43</v>
      </c>
      <c r="O139" s="47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AR139" s="24" t="s">
        <v>134</v>
      </c>
      <c r="AT139" s="24" t="s">
        <v>129</v>
      </c>
      <c r="AU139" s="24" t="s">
        <v>82</v>
      </c>
      <c r="AY139" s="24" t="s">
        <v>127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24" t="s">
        <v>80</v>
      </c>
      <c r="BK139" s="208">
        <f>ROUND(I139*H139,2)</f>
        <v>0</v>
      </c>
      <c r="BL139" s="24" t="s">
        <v>134</v>
      </c>
      <c r="BM139" s="24" t="s">
        <v>197</v>
      </c>
    </row>
    <row r="140" s="1" customFormat="1" ht="25.5" customHeight="1">
      <c r="B140" s="196"/>
      <c r="C140" s="197" t="s">
        <v>138</v>
      </c>
      <c r="D140" s="197" t="s">
        <v>129</v>
      </c>
      <c r="E140" s="198" t="s">
        <v>198</v>
      </c>
      <c r="F140" s="199" t="s">
        <v>199</v>
      </c>
      <c r="G140" s="200" t="s">
        <v>173</v>
      </c>
      <c r="H140" s="201">
        <v>127.99</v>
      </c>
      <c r="I140" s="202"/>
      <c r="J140" s="203">
        <f>ROUND(I140*H140,2)</f>
        <v>0</v>
      </c>
      <c r="K140" s="199" t="s">
        <v>133</v>
      </c>
      <c r="L140" s="46"/>
      <c r="M140" s="204" t="s">
        <v>5</v>
      </c>
      <c r="N140" s="205" t="s">
        <v>43</v>
      </c>
      <c r="O140" s="47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AR140" s="24" t="s">
        <v>134</v>
      </c>
      <c r="AT140" s="24" t="s">
        <v>129</v>
      </c>
      <c r="AU140" s="24" t="s">
        <v>82</v>
      </c>
      <c r="AY140" s="24" t="s">
        <v>127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24" t="s">
        <v>80</v>
      </c>
      <c r="BK140" s="208">
        <f>ROUND(I140*H140,2)</f>
        <v>0</v>
      </c>
      <c r="BL140" s="24" t="s">
        <v>134</v>
      </c>
      <c r="BM140" s="24" t="s">
        <v>200</v>
      </c>
    </row>
    <row r="141" s="11" customFormat="1">
      <c r="B141" s="209"/>
      <c r="D141" s="210" t="s">
        <v>136</v>
      </c>
      <c r="E141" s="211" t="s">
        <v>5</v>
      </c>
      <c r="F141" s="212" t="s">
        <v>201</v>
      </c>
      <c r="H141" s="211" t="s">
        <v>5</v>
      </c>
      <c r="I141" s="213"/>
      <c r="L141" s="209"/>
      <c r="M141" s="214"/>
      <c r="N141" s="215"/>
      <c r="O141" s="215"/>
      <c r="P141" s="215"/>
      <c r="Q141" s="215"/>
      <c r="R141" s="215"/>
      <c r="S141" s="215"/>
      <c r="T141" s="216"/>
      <c r="AT141" s="211" t="s">
        <v>136</v>
      </c>
      <c r="AU141" s="211" t="s">
        <v>82</v>
      </c>
      <c r="AV141" s="11" t="s">
        <v>80</v>
      </c>
      <c r="AW141" s="11" t="s">
        <v>35</v>
      </c>
      <c r="AX141" s="11" t="s">
        <v>72</v>
      </c>
      <c r="AY141" s="211" t="s">
        <v>127</v>
      </c>
    </row>
    <row r="142" s="12" customFormat="1">
      <c r="B142" s="217"/>
      <c r="D142" s="210" t="s">
        <v>136</v>
      </c>
      <c r="E142" s="218" t="s">
        <v>5</v>
      </c>
      <c r="F142" s="219" t="s">
        <v>202</v>
      </c>
      <c r="H142" s="220">
        <v>58.229999999999997</v>
      </c>
      <c r="I142" s="221"/>
      <c r="L142" s="217"/>
      <c r="M142" s="222"/>
      <c r="N142" s="223"/>
      <c r="O142" s="223"/>
      <c r="P142" s="223"/>
      <c r="Q142" s="223"/>
      <c r="R142" s="223"/>
      <c r="S142" s="223"/>
      <c r="T142" s="224"/>
      <c r="AT142" s="218" t="s">
        <v>136</v>
      </c>
      <c r="AU142" s="218" t="s">
        <v>82</v>
      </c>
      <c r="AV142" s="12" t="s">
        <v>82</v>
      </c>
      <c r="AW142" s="12" t="s">
        <v>35</v>
      </c>
      <c r="AX142" s="12" t="s">
        <v>72</v>
      </c>
      <c r="AY142" s="218" t="s">
        <v>127</v>
      </c>
    </row>
    <row r="143" s="12" customFormat="1">
      <c r="B143" s="217"/>
      <c r="D143" s="210" t="s">
        <v>136</v>
      </c>
      <c r="E143" s="218" t="s">
        <v>5</v>
      </c>
      <c r="F143" s="219" t="s">
        <v>203</v>
      </c>
      <c r="H143" s="220">
        <v>52.32</v>
      </c>
      <c r="I143" s="221"/>
      <c r="L143" s="217"/>
      <c r="M143" s="222"/>
      <c r="N143" s="223"/>
      <c r="O143" s="223"/>
      <c r="P143" s="223"/>
      <c r="Q143" s="223"/>
      <c r="R143" s="223"/>
      <c r="S143" s="223"/>
      <c r="T143" s="224"/>
      <c r="AT143" s="218" t="s">
        <v>136</v>
      </c>
      <c r="AU143" s="218" t="s">
        <v>82</v>
      </c>
      <c r="AV143" s="12" t="s">
        <v>82</v>
      </c>
      <c r="AW143" s="12" t="s">
        <v>35</v>
      </c>
      <c r="AX143" s="12" t="s">
        <v>72</v>
      </c>
      <c r="AY143" s="218" t="s">
        <v>127</v>
      </c>
    </row>
    <row r="144" s="11" customFormat="1">
      <c r="B144" s="209"/>
      <c r="D144" s="210" t="s">
        <v>136</v>
      </c>
      <c r="E144" s="211" t="s">
        <v>5</v>
      </c>
      <c r="F144" s="212" t="s">
        <v>204</v>
      </c>
      <c r="H144" s="211" t="s">
        <v>5</v>
      </c>
      <c r="I144" s="213"/>
      <c r="L144" s="209"/>
      <c r="M144" s="214"/>
      <c r="N144" s="215"/>
      <c r="O144" s="215"/>
      <c r="P144" s="215"/>
      <c r="Q144" s="215"/>
      <c r="R144" s="215"/>
      <c r="S144" s="215"/>
      <c r="T144" s="216"/>
      <c r="AT144" s="211" t="s">
        <v>136</v>
      </c>
      <c r="AU144" s="211" t="s">
        <v>82</v>
      </c>
      <c r="AV144" s="11" t="s">
        <v>80</v>
      </c>
      <c r="AW144" s="11" t="s">
        <v>35</v>
      </c>
      <c r="AX144" s="11" t="s">
        <v>72</v>
      </c>
      <c r="AY144" s="211" t="s">
        <v>127</v>
      </c>
    </row>
    <row r="145" s="12" customFormat="1">
      <c r="B145" s="217"/>
      <c r="D145" s="210" t="s">
        <v>136</v>
      </c>
      <c r="E145" s="218" t="s">
        <v>5</v>
      </c>
      <c r="F145" s="219" t="s">
        <v>205</v>
      </c>
      <c r="H145" s="220">
        <v>17.440000000000001</v>
      </c>
      <c r="I145" s="221"/>
      <c r="L145" s="217"/>
      <c r="M145" s="222"/>
      <c r="N145" s="223"/>
      <c r="O145" s="223"/>
      <c r="P145" s="223"/>
      <c r="Q145" s="223"/>
      <c r="R145" s="223"/>
      <c r="S145" s="223"/>
      <c r="T145" s="224"/>
      <c r="AT145" s="218" t="s">
        <v>136</v>
      </c>
      <c r="AU145" s="218" t="s">
        <v>82</v>
      </c>
      <c r="AV145" s="12" t="s">
        <v>82</v>
      </c>
      <c r="AW145" s="12" t="s">
        <v>35</v>
      </c>
      <c r="AX145" s="12" t="s">
        <v>72</v>
      </c>
      <c r="AY145" s="218" t="s">
        <v>127</v>
      </c>
    </row>
    <row r="146" s="13" customFormat="1">
      <c r="B146" s="225"/>
      <c r="D146" s="210" t="s">
        <v>136</v>
      </c>
      <c r="E146" s="226" t="s">
        <v>5</v>
      </c>
      <c r="F146" s="227" t="s">
        <v>139</v>
      </c>
      <c r="H146" s="228">
        <v>127.99</v>
      </c>
      <c r="I146" s="229"/>
      <c r="L146" s="225"/>
      <c r="M146" s="230"/>
      <c r="N146" s="231"/>
      <c r="O146" s="231"/>
      <c r="P146" s="231"/>
      <c r="Q146" s="231"/>
      <c r="R146" s="231"/>
      <c r="S146" s="231"/>
      <c r="T146" s="232"/>
      <c r="AT146" s="226" t="s">
        <v>136</v>
      </c>
      <c r="AU146" s="226" t="s">
        <v>82</v>
      </c>
      <c r="AV146" s="13" t="s">
        <v>134</v>
      </c>
      <c r="AW146" s="13" t="s">
        <v>35</v>
      </c>
      <c r="AX146" s="13" t="s">
        <v>80</v>
      </c>
      <c r="AY146" s="226" t="s">
        <v>127</v>
      </c>
    </row>
    <row r="147" s="1" customFormat="1" ht="38.25" customHeight="1">
      <c r="B147" s="196"/>
      <c r="C147" s="197" t="s">
        <v>206</v>
      </c>
      <c r="D147" s="197" t="s">
        <v>129</v>
      </c>
      <c r="E147" s="198" t="s">
        <v>207</v>
      </c>
      <c r="F147" s="199" t="s">
        <v>208</v>
      </c>
      <c r="G147" s="200" t="s">
        <v>173</v>
      </c>
      <c r="H147" s="201">
        <v>127.99</v>
      </c>
      <c r="I147" s="202"/>
      <c r="J147" s="203">
        <f>ROUND(I147*H147,2)</f>
        <v>0</v>
      </c>
      <c r="K147" s="199" t="s">
        <v>133</v>
      </c>
      <c r="L147" s="46"/>
      <c r="M147" s="204" t="s">
        <v>5</v>
      </c>
      <c r="N147" s="205" t="s">
        <v>43</v>
      </c>
      <c r="O147" s="47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AR147" s="24" t="s">
        <v>134</v>
      </c>
      <c r="AT147" s="24" t="s">
        <v>129</v>
      </c>
      <c r="AU147" s="24" t="s">
        <v>82</v>
      </c>
      <c r="AY147" s="24" t="s">
        <v>127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24" t="s">
        <v>80</v>
      </c>
      <c r="BK147" s="208">
        <f>ROUND(I147*H147,2)</f>
        <v>0</v>
      </c>
      <c r="BL147" s="24" t="s">
        <v>134</v>
      </c>
      <c r="BM147" s="24" t="s">
        <v>209</v>
      </c>
    </row>
    <row r="148" s="1" customFormat="1" ht="25.5" customHeight="1">
      <c r="B148" s="196"/>
      <c r="C148" s="197" t="s">
        <v>11</v>
      </c>
      <c r="D148" s="197" t="s">
        <v>129</v>
      </c>
      <c r="E148" s="198" t="s">
        <v>210</v>
      </c>
      <c r="F148" s="199" t="s">
        <v>211</v>
      </c>
      <c r="G148" s="200" t="s">
        <v>173</v>
      </c>
      <c r="H148" s="201">
        <v>114</v>
      </c>
      <c r="I148" s="202"/>
      <c r="J148" s="203">
        <f>ROUND(I148*H148,2)</f>
        <v>0</v>
      </c>
      <c r="K148" s="199" t="s">
        <v>133</v>
      </c>
      <c r="L148" s="46"/>
      <c r="M148" s="204" t="s">
        <v>5</v>
      </c>
      <c r="N148" s="205" t="s">
        <v>43</v>
      </c>
      <c r="O148" s="47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AR148" s="24" t="s">
        <v>134</v>
      </c>
      <c r="AT148" s="24" t="s">
        <v>129</v>
      </c>
      <c r="AU148" s="24" t="s">
        <v>82</v>
      </c>
      <c r="AY148" s="24" t="s">
        <v>127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24" t="s">
        <v>80</v>
      </c>
      <c r="BK148" s="208">
        <f>ROUND(I148*H148,2)</f>
        <v>0</v>
      </c>
      <c r="BL148" s="24" t="s">
        <v>134</v>
      </c>
      <c r="BM148" s="24" t="s">
        <v>212</v>
      </c>
    </row>
    <row r="149" s="11" customFormat="1">
      <c r="B149" s="209"/>
      <c r="D149" s="210" t="s">
        <v>136</v>
      </c>
      <c r="E149" s="211" t="s">
        <v>5</v>
      </c>
      <c r="F149" s="212" t="s">
        <v>213</v>
      </c>
      <c r="H149" s="211" t="s">
        <v>5</v>
      </c>
      <c r="I149" s="213"/>
      <c r="L149" s="209"/>
      <c r="M149" s="214"/>
      <c r="N149" s="215"/>
      <c r="O149" s="215"/>
      <c r="P149" s="215"/>
      <c r="Q149" s="215"/>
      <c r="R149" s="215"/>
      <c r="S149" s="215"/>
      <c r="T149" s="216"/>
      <c r="AT149" s="211" t="s">
        <v>136</v>
      </c>
      <c r="AU149" s="211" t="s">
        <v>82</v>
      </c>
      <c r="AV149" s="11" t="s">
        <v>80</v>
      </c>
      <c r="AW149" s="11" t="s">
        <v>35</v>
      </c>
      <c r="AX149" s="11" t="s">
        <v>72</v>
      </c>
      <c r="AY149" s="211" t="s">
        <v>127</v>
      </c>
    </row>
    <row r="150" s="11" customFormat="1">
      <c r="B150" s="209"/>
      <c r="D150" s="210" t="s">
        <v>136</v>
      </c>
      <c r="E150" s="211" t="s">
        <v>5</v>
      </c>
      <c r="F150" s="212" t="s">
        <v>137</v>
      </c>
      <c r="H150" s="211" t="s">
        <v>5</v>
      </c>
      <c r="I150" s="213"/>
      <c r="L150" s="209"/>
      <c r="M150" s="214"/>
      <c r="N150" s="215"/>
      <c r="O150" s="215"/>
      <c r="P150" s="215"/>
      <c r="Q150" s="215"/>
      <c r="R150" s="215"/>
      <c r="S150" s="215"/>
      <c r="T150" s="216"/>
      <c r="AT150" s="211" t="s">
        <v>136</v>
      </c>
      <c r="AU150" s="211" t="s">
        <v>82</v>
      </c>
      <c r="AV150" s="11" t="s">
        <v>80</v>
      </c>
      <c r="AW150" s="11" t="s">
        <v>35</v>
      </c>
      <c r="AX150" s="11" t="s">
        <v>72</v>
      </c>
      <c r="AY150" s="211" t="s">
        <v>127</v>
      </c>
    </row>
    <row r="151" s="12" customFormat="1">
      <c r="B151" s="217"/>
      <c r="D151" s="210" t="s">
        <v>136</v>
      </c>
      <c r="E151" s="218" t="s">
        <v>5</v>
      </c>
      <c r="F151" s="219" t="s">
        <v>214</v>
      </c>
      <c r="H151" s="220">
        <v>48</v>
      </c>
      <c r="I151" s="221"/>
      <c r="L151" s="217"/>
      <c r="M151" s="222"/>
      <c r="N151" s="223"/>
      <c r="O151" s="223"/>
      <c r="P151" s="223"/>
      <c r="Q151" s="223"/>
      <c r="R151" s="223"/>
      <c r="S151" s="223"/>
      <c r="T151" s="224"/>
      <c r="AT151" s="218" t="s">
        <v>136</v>
      </c>
      <c r="AU151" s="218" t="s">
        <v>82</v>
      </c>
      <c r="AV151" s="12" t="s">
        <v>82</v>
      </c>
      <c r="AW151" s="12" t="s">
        <v>35</v>
      </c>
      <c r="AX151" s="12" t="s">
        <v>72</v>
      </c>
      <c r="AY151" s="218" t="s">
        <v>127</v>
      </c>
    </row>
    <row r="152" s="11" customFormat="1">
      <c r="B152" s="209"/>
      <c r="D152" s="210" t="s">
        <v>136</v>
      </c>
      <c r="E152" s="211" t="s">
        <v>5</v>
      </c>
      <c r="F152" s="212" t="s">
        <v>215</v>
      </c>
      <c r="H152" s="211" t="s">
        <v>5</v>
      </c>
      <c r="I152" s="213"/>
      <c r="L152" s="209"/>
      <c r="M152" s="214"/>
      <c r="N152" s="215"/>
      <c r="O152" s="215"/>
      <c r="P152" s="215"/>
      <c r="Q152" s="215"/>
      <c r="R152" s="215"/>
      <c r="S152" s="215"/>
      <c r="T152" s="216"/>
      <c r="AT152" s="211" t="s">
        <v>136</v>
      </c>
      <c r="AU152" s="211" t="s">
        <v>82</v>
      </c>
      <c r="AV152" s="11" t="s">
        <v>80</v>
      </c>
      <c r="AW152" s="11" t="s">
        <v>35</v>
      </c>
      <c r="AX152" s="11" t="s">
        <v>72</v>
      </c>
      <c r="AY152" s="211" t="s">
        <v>127</v>
      </c>
    </row>
    <row r="153" s="12" customFormat="1">
      <c r="B153" s="217"/>
      <c r="D153" s="210" t="s">
        <v>136</v>
      </c>
      <c r="E153" s="218" t="s">
        <v>5</v>
      </c>
      <c r="F153" s="219" t="s">
        <v>216</v>
      </c>
      <c r="H153" s="220">
        <v>66</v>
      </c>
      <c r="I153" s="221"/>
      <c r="L153" s="217"/>
      <c r="M153" s="222"/>
      <c r="N153" s="223"/>
      <c r="O153" s="223"/>
      <c r="P153" s="223"/>
      <c r="Q153" s="223"/>
      <c r="R153" s="223"/>
      <c r="S153" s="223"/>
      <c r="T153" s="224"/>
      <c r="AT153" s="218" t="s">
        <v>136</v>
      </c>
      <c r="AU153" s="218" t="s">
        <v>82</v>
      </c>
      <c r="AV153" s="12" t="s">
        <v>82</v>
      </c>
      <c r="AW153" s="12" t="s">
        <v>35</v>
      </c>
      <c r="AX153" s="12" t="s">
        <v>72</v>
      </c>
      <c r="AY153" s="218" t="s">
        <v>127</v>
      </c>
    </row>
    <row r="154" s="13" customFormat="1">
      <c r="B154" s="225"/>
      <c r="D154" s="210" t="s">
        <v>136</v>
      </c>
      <c r="E154" s="226" t="s">
        <v>5</v>
      </c>
      <c r="F154" s="227" t="s">
        <v>139</v>
      </c>
      <c r="H154" s="228">
        <v>114</v>
      </c>
      <c r="I154" s="229"/>
      <c r="L154" s="225"/>
      <c r="M154" s="230"/>
      <c r="N154" s="231"/>
      <c r="O154" s="231"/>
      <c r="P154" s="231"/>
      <c r="Q154" s="231"/>
      <c r="R154" s="231"/>
      <c r="S154" s="231"/>
      <c r="T154" s="232"/>
      <c r="AT154" s="226" t="s">
        <v>136</v>
      </c>
      <c r="AU154" s="226" t="s">
        <v>82</v>
      </c>
      <c r="AV154" s="13" t="s">
        <v>134</v>
      </c>
      <c r="AW154" s="13" t="s">
        <v>35</v>
      </c>
      <c r="AX154" s="13" t="s">
        <v>80</v>
      </c>
      <c r="AY154" s="226" t="s">
        <v>127</v>
      </c>
    </row>
    <row r="155" s="1" customFormat="1" ht="38.25" customHeight="1">
      <c r="B155" s="196"/>
      <c r="C155" s="197" t="s">
        <v>217</v>
      </c>
      <c r="D155" s="197" t="s">
        <v>129</v>
      </c>
      <c r="E155" s="198" t="s">
        <v>218</v>
      </c>
      <c r="F155" s="199" t="s">
        <v>219</v>
      </c>
      <c r="G155" s="200" t="s">
        <v>173</v>
      </c>
      <c r="H155" s="201">
        <v>114</v>
      </c>
      <c r="I155" s="202"/>
      <c r="J155" s="203">
        <f>ROUND(I155*H155,2)</f>
        <v>0</v>
      </c>
      <c r="K155" s="199" t="s">
        <v>133</v>
      </c>
      <c r="L155" s="46"/>
      <c r="M155" s="204" t="s">
        <v>5</v>
      </c>
      <c r="N155" s="205" t="s">
        <v>43</v>
      </c>
      <c r="O155" s="47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AR155" s="24" t="s">
        <v>134</v>
      </c>
      <c r="AT155" s="24" t="s">
        <v>129</v>
      </c>
      <c r="AU155" s="24" t="s">
        <v>82</v>
      </c>
      <c r="AY155" s="24" t="s">
        <v>127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24" t="s">
        <v>80</v>
      </c>
      <c r="BK155" s="208">
        <f>ROUND(I155*H155,2)</f>
        <v>0</v>
      </c>
      <c r="BL155" s="24" t="s">
        <v>134</v>
      </c>
      <c r="BM155" s="24" t="s">
        <v>220</v>
      </c>
    </row>
    <row r="156" s="1" customFormat="1" ht="25.5" customHeight="1">
      <c r="B156" s="196"/>
      <c r="C156" s="197" t="s">
        <v>221</v>
      </c>
      <c r="D156" s="197" t="s">
        <v>129</v>
      </c>
      <c r="E156" s="198" t="s">
        <v>222</v>
      </c>
      <c r="F156" s="199" t="s">
        <v>223</v>
      </c>
      <c r="G156" s="200" t="s">
        <v>142</v>
      </c>
      <c r="H156" s="201">
        <v>132</v>
      </c>
      <c r="I156" s="202"/>
      <c r="J156" s="203">
        <f>ROUND(I156*H156,2)</f>
        <v>0</v>
      </c>
      <c r="K156" s="199" t="s">
        <v>133</v>
      </c>
      <c r="L156" s="46"/>
      <c r="M156" s="204" t="s">
        <v>5</v>
      </c>
      <c r="N156" s="205" t="s">
        <v>43</v>
      </c>
      <c r="O156" s="47"/>
      <c r="P156" s="206">
        <f>O156*H156</f>
        <v>0</v>
      </c>
      <c r="Q156" s="206">
        <v>0.00084000000000000003</v>
      </c>
      <c r="R156" s="206">
        <f>Q156*H156</f>
        <v>0.11088000000000001</v>
      </c>
      <c r="S156" s="206">
        <v>0</v>
      </c>
      <c r="T156" s="207">
        <f>S156*H156</f>
        <v>0</v>
      </c>
      <c r="AR156" s="24" t="s">
        <v>134</v>
      </c>
      <c r="AT156" s="24" t="s">
        <v>129</v>
      </c>
      <c r="AU156" s="24" t="s">
        <v>82</v>
      </c>
      <c r="AY156" s="24" t="s">
        <v>127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24" t="s">
        <v>80</v>
      </c>
      <c r="BK156" s="208">
        <f>ROUND(I156*H156,2)</f>
        <v>0</v>
      </c>
      <c r="BL156" s="24" t="s">
        <v>134</v>
      </c>
      <c r="BM156" s="24" t="s">
        <v>224</v>
      </c>
    </row>
    <row r="157" s="12" customFormat="1">
      <c r="B157" s="217"/>
      <c r="D157" s="210" t="s">
        <v>136</v>
      </c>
      <c r="E157" s="218" t="s">
        <v>5</v>
      </c>
      <c r="F157" s="219" t="s">
        <v>225</v>
      </c>
      <c r="H157" s="220">
        <v>132</v>
      </c>
      <c r="I157" s="221"/>
      <c r="L157" s="217"/>
      <c r="M157" s="222"/>
      <c r="N157" s="223"/>
      <c r="O157" s="223"/>
      <c r="P157" s="223"/>
      <c r="Q157" s="223"/>
      <c r="R157" s="223"/>
      <c r="S157" s="223"/>
      <c r="T157" s="224"/>
      <c r="AT157" s="218" t="s">
        <v>136</v>
      </c>
      <c r="AU157" s="218" t="s">
        <v>82</v>
      </c>
      <c r="AV157" s="12" t="s">
        <v>82</v>
      </c>
      <c r="AW157" s="12" t="s">
        <v>35</v>
      </c>
      <c r="AX157" s="12" t="s">
        <v>72</v>
      </c>
      <c r="AY157" s="218" t="s">
        <v>127</v>
      </c>
    </row>
    <row r="158" s="13" customFormat="1">
      <c r="B158" s="225"/>
      <c r="D158" s="210" t="s">
        <v>136</v>
      </c>
      <c r="E158" s="226" t="s">
        <v>5</v>
      </c>
      <c r="F158" s="227" t="s">
        <v>139</v>
      </c>
      <c r="H158" s="228">
        <v>132</v>
      </c>
      <c r="I158" s="229"/>
      <c r="L158" s="225"/>
      <c r="M158" s="230"/>
      <c r="N158" s="231"/>
      <c r="O158" s="231"/>
      <c r="P158" s="231"/>
      <c r="Q158" s="231"/>
      <c r="R158" s="231"/>
      <c r="S158" s="231"/>
      <c r="T158" s="232"/>
      <c r="AT158" s="226" t="s">
        <v>136</v>
      </c>
      <c r="AU158" s="226" t="s">
        <v>82</v>
      </c>
      <c r="AV158" s="13" t="s">
        <v>134</v>
      </c>
      <c r="AW158" s="13" t="s">
        <v>35</v>
      </c>
      <c r="AX158" s="13" t="s">
        <v>80</v>
      </c>
      <c r="AY158" s="226" t="s">
        <v>127</v>
      </c>
    </row>
    <row r="159" s="1" customFormat="1" ht="25.5" customHeight="1">
      <c r="B159" s="196"/>
      <c r="C159" s="197" t="s">
        <v>226</v>
      </c>
      <c r="D159" s="197" t="s">
        <v>129</v>
      </c>
      <c r="E159" s="198" t="s">
        <v>227</v>
      </c>
      <c r="F159" s="199" t="s">
        <v>228</v>
      </c>
      <c r="G159" s="200" t="s">
        <v>142</v>
      </c>
      <c r="H159" s="201">
        <v>132</v>
      </c>
      <c r="I159" s="202"/>
      <c r="J159" s="203">
        <f>ROUND(I159*H159,2)</f>
        <v>0</v>
      </c>
      <c r="K159" s="199" t="s">
        <v>133</v>
      </c>
      <c r="L159" s="46"/>
      <c r="M159" s="204" t="s">
        <v>5</v>
      </c>
      <c r="N159" s="205" t="s">
        <v>43</v>
      </c>
      <c r="O159" s="47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AR159" s="24" t="s">
        <v>134</v>
      </c>
      <c r="AT159" s="24" t="s">
        <v>129</v>
      </c>
      <c r="AU159" s="24" t="s">
        <v>82</v>
      </c>
      <c r="AY159" s="24" t="s">
        <v>127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24" t="s">
        <v>80</v>
      </c>
      <c r="BK159" s="208">
        <f>ROUND(I159*H159,2)</f>
        <v>0</v>
      </c>
      <c r="BL159" s="24" t="s">
        <v>134</v>
      </c>
      <c r="BM159" s="24" t="s">
        <v>229</v>
      </c>
    </row>
    <row r="160" s="1" customFormat="1" ht="25.5" customHeight="1">
      <c r="B160" s="196"/>
      <c r="C160" s="197" t="s">
        <v>230</v>
      </c>
      <c r="D160" s="197" t="s">
        <v>129</v>
      </c>
      <c r="E160" s="198" t="s">
        <v>231</v>
      </c>
      <c r="F160" s="199" t="s">
        <v>232</v>
      </c>
      <c r="G160" s="200" t="s">
        <v>142</v>
      </c>
      <c r="H160" s="201">
        <v>119.68000000000001</v>
      </c>
      <c r="I160" s="202"/>
      <c r="J160" s="203">
        <f>ROUND(I160*H160,2)</f>
        <v>0</v>
      </c>
      <c r="K160" s="199" t="s">
        <v>133</v>
      </c>
      <c r="L160" s="46"/>
      <c r="M160" s="204" t="s">
        <v>5</v>
      </c>
      <c r="N160" s="205" t="s">
        <v>43</v>
      </c>
      <c r="O160" s="47"/>
      <c r="P160" s="206">
        <f>O160*H160</f>
        <v>0</v>
      </c>
      <c r="Q160" s="206">
        <v>0.00069999999999999999</v>
      </c>
      <c r="R160" s="206">
        <f>Q160*H160</f>
        <v>0.083776000000000003</v>
      </c>
      <c r="S160" s="206">
        <v>0</v>
      </c>
      <c r="T160" s="207">
        <f>S160*H160</f>
        <v>0</v>
      </c>
      <c r="AR160" s="24" t="s">
        <v>134</v>
      </c>
      <c r="AT160" s="24" t="s">
        <v>129</v>
      </c>
      <c r="AU160" s="24" t="s">
        <v>82</v>
      </c>
      <c r="AY160" s="24" t="s">
        <v>127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24" t="s">
        <v>80</v>
      </c>
      <c r="BK160" s="208">
        <f>ROUND(I160*H160,2)</f>
        <v>0</v>
      </c>
      <c r="BL160" s="24" t="s">
        <v>134</v>
      </c>
      <c r="BM160" s="24" t="s">
        <v>233</v>
      </c>
    </row>
    <row r="161" s="12" customFormat="1">
      <c r="B161" s="217"/>
      <c r="D161" s="210" t="s">
        <v>136</v>
      </c>
      <c r="E161" s="218" t="s">
        <v>5</v>
      </c>
      <c r="F161" s="219" t="s">
        <v>234</v>
      </c>
      <c r="H161" s="220">
        <v>119.68000000000001</v>
      </c>
      <c r="I161" s="221"/>
      <c r="L161" s="217"/>
      <c r="M161" s="222"/>
      <c r="N161" s="223"/>
      <c r="O161" s="223"/>
      <c r="P161" s="223"/>
      <c r="Q161" s="223"/>
      <c r="R161" s="223"/>
      <c r="S161" s="223"/>
      <c r="T161" s="224"/>
      <c r="AT161" s="218" t="s">
        <v>136</v>
      </c>
      <c r="AU161" s="218" t="s">
        <v>82</v>
      </c>
      <c r="AV161" s="12" t="s">
        <v>82</v>
      </c>
      <c r="AW161" s="12" t="s">
        <v>35</v>
      </c>
      <c r="AX161" s="12" t="s">
        <v>72</v>
      </c>
      <c r="AY161" s="218" t="s">
        <v>127</v>
      </c>
    </row>
    <row r="162" s="13" customFormat="1">
      <c r="B162" s="225"/>
      <c r="D162" s="210" t="s">
        <v>136</v>
      </c>
      <c r="E162" s="226" t="s">
        <v>5</v>
      </c>
      <c r="F162" s="227" t="s">
        <v>139</v>
      </c>
      <c r="H162" s="228">
        <v>119.68000000000001</v>
      </c>
      <c r="I162" s="229"/>
      <c r="L162" s="225"/>
      <c r="M162" s="230"/>
      <c r="N162" s="231"/>
      <c r="O162" s="231"/>
      <c r="P162" s="231"/>
      <c r="Q162" s="231"/>
      <c r="R162" s="231"/>
      <c r="S162" s="231"/>
      <c r="T162" s="232"/>
      <c r="AT162" s="226" t="s">
        <v>136</v>
      </c>
      <c r="AU162" s="226" t="s">
        <v>82</v>
      </c>
      <c r="AV162" s="13" t="s">
        <v>134</v>
      </c>
      <c r="AW162" s="13" t="s">
        <v>35</v>
      </c>
      <c r="AX162" s="13" t="s">
        <v>80</v>
      </c>
      <c r="AY162" s="226" t="s">
        <v>127</v>
      </c>
    </row>
    <row r="163" s="1" customFormat="1" ht="25.5" customHeight="1">
      <c r="B163" s="196"/>
      <c r="C163" s="197" t="s">
        <v>235</v>
      </c>
      <c r="D163" s="197" t="s">
        <v>129</v>
      </c>
      <c r="E163" s="198" t="s">
        <v>236</v>
      </c>
      <c r="F163" s="199" t="s">
        <v>237</v>
      </c>
      <c r="G163" s="200" t="s">
        <v>142</v>
      </c>
      <c r="H163" s="201">
        <v>119.68000000000001</v>
      </c>
      <c r="I163" s="202"/>
      <c r="J163" s="203">
        <f>ROUND(I163*H163,2)</f>
        <v>0</v>
      </c>
      <c r="K163" s="199" t="s">
        <v>133</v>
      </c>
      <c r="L163" s="46"/>
      <c r="M163" s="204" t="s">
        <v>5</v>
      </c>
      <c r="N163" s="205" t="s">
        <v>43</v>
      </c>
      <c r="O163" s="47"/>
      <c r="P163" s="206">
        <f>O163*H163</f>
        <v>0</v>
      </c>
      <c r="Q163" s="206">
        <v>0.00149</v>
      </c>
      <c r="R163" s="206">
        <f>Q163*H163</f>
        <v>0.17832320000000002</v>
      </c>
      <c r="S163" s="206">
        <v>0</v>
      </c>
      <c r="T163" s="207">
        <f>S163*H163</f>
        <v>0</v>
      </c>
      <c r="AR163" s="24" t="s">
        <v>134</v>
      </c>
      <c r="AT163" s="24" t="s">
        <v>129</v>
      </c>
      <c r="AU163" s="24" t="s">
        <v>82</v>
      </c>
      <c r="AY163" s="24" t="s">
        <v>127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24" t="s">
        <v>80</v>
      </c>
      <c r="BK163" s="208">
        <f>ROUND(I163*H163,2)</f>
        <v>0</v>
      </c>
      <c r="BL163" s="24" t="s">
        <v>134</v>
      </c>
      <c r="BM163" s="24" t="s">
        <v>238</v>
      </c>
    </row>
    <row r="164" s="1" customFormat="1" ht="38.25" customHeight="1">
      <c r="B164" s="196"/>
      <c r="C164" s="197" t="s">
        <v>10</v>
      </c>
      <c r="D164" s="197" t="s">
        <v>129</v>
      </c>
      <c r="E164" s="198" t="s">
        <v>239</v>
      </c>
      <c r="F164" s="199" t="s">
        <v>240</v>
      </c>
      <c r="G164" s="200" t="s">
        <v>173</v>
      </c>
      <c r="H164" s="201">
        <v>161.685</v>
      </c>
      <c r="I164" s="202"/>
      <c r="J164" s="203">
        <f>ROUND(I164*H164,2)</f>
        <v>0</v>
      </c>
      <c r="K164" s="199" t="s">
        <v>133</v>
      </c>
      <c r="L164" s="46"/>
      <c r="M164" s="204" t="s">
        <v>5</v>
      </c>
      <c r="N164" s="205" t="s">
        <v>43</v>
      </c>
      <c r="O164" s="47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AR164" s="24" t="s">
        <v>134</v>
      </c>
      <c r="AT164" s="24" t="s">
        <v>129</v>
      </c>
      <c r="AU164" s="24" t="s">
        <v>82</v>
      </c>
      <c r="AY164" s="24" t="s">
        <v>127</v>
      </c>
      <c r="BE164" s="208">
        <f>IF(N164="základní",J164,0)</f>
        <v>0</v>
      </c>
      <c r="BF164" s="208">
        <f>IF(N164="snížená",J164,0)</f>
        <v>0</v>
      </c>
      <c r="BG164" s="208">
        <f>IF(N164="zákl. přenesená",J164,0)</f>
        <v>0</v>
      </c>
      <c r="BH164" s="208">
        <f>IF(N164="sníž. přenesená",J164,0)</f>
        <v>0</v>
      </c>
      <c r="BI164" s="208">
        <f>IF(N164="nulová",J164,0)</f>
        <v>0</v>
      </c>
      <c r="BJ164" s="24" t="s">
        <v>80</v>
      </c>
      <c r="BK164" s="208">
        <f>ROUND(I164*H164,2)</f>
        <v>0</v>
      </c>
      <c r="BL164" s="24" t="s">
        <v>134</v>
      </c>
      <c r="BM164" s="24" t="s">
        <v>241</v>
      </c>
    </row>
    <row r="165" s="12" customFormat="1">
      <c r="B165" s="217"/>
      <c r="D165" s="210" t="s">
        <v>136</v>
      </c>
      <c r="E165" s="218" t="s">
        <v>5</v>
      </c>
      <c r="F165" s="219" t="s">
        <v>214</v>
      </c>
      <c r="H165" s="220">
        <v>48</v>
      </c>
      <c r="I165" s="221"/>
      <c r="L165" s="217"/>
      <c r="M165" s="222"/>
      <c r="N165" s="223"/>
      <c r="O165" s="223"/>
      <c r="P165" s="223"/>
      <c r="Q165" s="223"/>
      <c r="R165" s="223"/>
      <c r="S165" s="223"/>
      <c r="T165" s="224"/>
      <c r="AT165" s="218" t="s">
        <v>136</v>
      </c>
      <c r="AU165" s="218" t="s">
        <v>82</v>
      </c>
      <c r="AV165" s="12" t="s">
        <v>82</v>
      </c>
      <c r="AW165" s="12" t="s">
        <v>35</v>
      </c>
      <c r="AX165" s="12" t="s">
        <v>72</v>
      </c>
      <c r="AY165" s="218" t="s">
        <v>127</v>
      </c>
    </row>
    <row r="166" s="12" customFormat="1">
      <c r="B166" s="217"/>
      <c r="D166" s="210" t="s">
        <v>136</v>
      </c>
      <c r="E166" s="218" t="s">
        <v>5</v>
      </c>
      <c r="F166" s="219" t="s">
        <v>216</v>
      </c>
      <c r="H166" s="220">
        <v>66</v>
      </c>
      <c r="I166" s="221"/>
      <c r="L166" s="217"/>
      <c r="M166" s="222"/>
      <c r="N166" s="223"/>
      <c r="O166" s="223"/>
      <c r="P166" s="223"/>
      <c r="Q166" s="223"/>
      <c r="R166" s="223"/>
      <c r="S166" s="223"/>
      <c r="T166" s="224"/>
      <c r="AT166" s="218" t="s">
        <v>136</v>
      </c>
      <c r="AU166" s="218" t="s">
        <v>82</v>
      </c>
      <c r="AV166" s="12" t="s">
        <v>82</v>
      </c>
      <c r="AW166" s="12" t="s">
        <v>35</v>
      </c>
      <c r="AX166" s="12" t="s">
        <v>72</v>
      </c>
      <c r="AY166" s="218" t="s">
        <v>127</v>
      </c>
    </row>
    <row r="167" s="12" customFormat="1">
      <c r="B167" s="217"/>
      <c r="D167" s="210" t="s">
        <v>136</v>
      </c>
      <c r="E167" s="218" t="s">
        <v>5</v>
      </c>
      <c r="F167" s="219" t="s">
        <v>193</v>
      </c>
      <c r="H167" s="220">
        <v>47.685000000000002</v>
      </c>
      <c r="I167" s="221"/>
      <c r="L167" s="217"/>
      <c r="M167" s="222"/>
      <c r="N167" s="223"/>
      <c r="O167" s="223"/>
      <c r="P167" s="223"/>
      <c r="Q167" s="223"/>
      <c r="R167" s="223"/>
      <c r="S167" s="223"/>
      <c r="T167" s="224"/>
      <c r="AT167" s="218" t="s">
        <v>136</v>
      </c>
      <c r="AU167" s="218" t="s">
        <v>82</v>
      </c>
      <c r="AV167" s="12" t="s">
        <v>82</v>
      </c>
      <c r="AW167" s="12" t="s">
        <v>35</v>
      </c>
      <c r="AX167" s="12" t="s">
        <v>72</v>
      </c>
      <c r="AY167" s="218" t="s">
        <v>127</v>
      </c>
    </row>
    <row r="168" s="13" customFormat="1">
      <c r="B168" s="225"/>
      <c r="D168" s="210" t="s">
        <v>136</v>
      </c>
      <c r="E168" s="226" t="s">
        <v>5</v>
      </c>
      <c r="F168" s="227" t="s">
        <v>139</v>
      </c>
      <c r="H168" s="228">
        <v>161.685</v>
      </c>
      <c r="I168" s="229"/>
      <c r="L168" s="225"/>
      <c r="M168" s="230"/>
      <c r="N168" s="231"/>
      <c r="O168" s="231"/>
      <c r="P168" s="231"/>
      <c r="Q168" s="231"/>
      <c r="R168" s="231"/>
      <c r="S168" s="231"/>
      <c r="T168" s="232"/>
      <c r="AT168" s="226" t="s">
        <v>136</v>
      </c>
      <c r="AU168" s="226" t="s">
        <v>82</v>
      </c>
      <c r="AV168" s="13" t="s">
        <v>134</v>
      </c>
      <c r="AW168" s="13" t="s">
        <v>35</v>
      </c>
      <c r="AX168" s="13" t="s">
        <v>80</v>
      </c>
      <c r="AY168" s="226" t="s">
        <v>127</v>
      </c>
    </row>
    <row r="169" s="1" customFormat="1" ht="38.25" customHeight="1">
      <c r="B169" s="196"/>
      <c r="C169" s="197" t="s">
        <v>242</v>
      </c>
      <c r="D169" s="197" t="s">
        <v>129</v>
      </c>
      <c r="E169" s="198" t="s">
        <v>243</v>
      </c>
      <c r="F169" s="199" t="s">
        <v>244</v>
      </c>
      <c r="G169" s="200" t="s">
        <v>173</v>
      </c>
      <c r="H169" s="201">
        <v>1030.9749999999999</v>
      </c>
      <c r="I169" s="202"/>
      <c r="J169" s="203">
        <f>ROUND(I169*H169,2)</f>
        <v>0</v>
      </c>
      <c r="K169" s="199" t="s">
        <v>133</v>
      </c>
      <c r="L169" s="46"/>
      <c r="M169" s="204" t="s">
        <v>5</v>
      </c>
      <c r="N169" s="205" t="s">
        <v>43</v>
      </c>
      <c r="O169" s="47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AR169" s="24" t="s">
        <v>134</v>
      </c>
      <c r="AT169" s="24" t="s">
        <v>129</v>
      </c>
      <c r="AU169" s="24" t="s">
        <v>82</v>
      </c>
      <c r="AY169" s="24" t="s">
        <v>127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24" t="s">
        <v>80</v>
      </c>
      <c r="BK169" s="208">
        <f>ROUND(I169*H169,2)</f>
        <v>0</v>
      </c>
      <c r="BL169" s="24" t="s">
        <v>134</v>
      </c>
      <c r="BM169" s="24" t="s">
        <v>245</v>
      </c>
    </row>
    <row r="170" s="12" customFormat="1">
      <c r="B170" s="217"/>
      <c r="D170" s="210" t="s">
        <v>136</v>
      </c>
      <c r="E170" s="218" t="s">
        <v>5</v>
      </c>
      <c r="F170" s="219" t="s">
        <v>246</v>
      </c>
      <c r="H170" s="220">
        <v>1030.9749999999999</v>
      </c>
      <c r="I170" s="221"/>
      <c r="L170" s="217"/>
      <c r="M170" s="222"/>
      <c r="N170" s="223"/>
      <c r="O170" s="223"/>
      <c r="P170" s="223"/>
      <c r="Q170" s="223"/>
      <c r="R170" s="223"/>
      <c r="S170" s="223"/>
      <c r="T170" s="224"/>
      <c r="AT170" s="218" t="s">
        <v>136</v>
      </c>
      <c r="AU170" s="218" t="s">
        <v>82</v>
      </c>
      <c r="AV170" s="12" t="s">
        <v>82</v>
      </c>
      <c r="AW170" s="12" t="s">
        <v>35</v>
      </c>
      <c r="AX170" s="12" t="s">
        <v>72</v>
      </c>
      <c r="AY170" s="218" t="s">
        <v>127</v>
      </c>
    </row>
    <row r="171" s="13" customFormat="1">
      <c r="B171" s="225"/>
      <c r="D171" s="210" t="s">
        <v>136</v>
      </c>
      <c r="E171" s="226" t="s">
        <v>5</v>
      </c>
      <c r="F171" s="227" t="s">
        <v>139</v>
      </c>
      <c r="H171" s="228">
        <v>1030.9749999999999</v>
      </c>
      <c r="I171" s="229"/>
      <c r="L171" s="225"/>
      <c r="M171" s="230"/>
      <c r="N171" s="231"/>
      <c r="O171" s="231"/>
      <c r="P171" s="231"/>
      <c r="Q171" s="231"/>
      <c r="R171" s="231"/>
      <c r="S171" s="231"/>
      <c r="T171" s="232"/>
      <c r="AT171" s="226" t="s">
        <v>136</v>
      </c>
      <c r="AU171" s="226" t="s">
        <v>82</v>
      </c>
      <c r="AV171" s="13" t="s">
        <v>134</v>
      </c>
      <c r="AW171" s="13" t="s">
        <v>35</v>
      </c>
      <c r="AX171" s="13" t="s">
        <v>80</v>
      </c>
      <c r="AY171" s="226" t="s">
        <v>127</v>
      </c>
    </row>
    <row r="172" s="1" customFormat="1" ht="25.5" customHeight="1">
      <c r="B172" s="196"/>
      <c r="C172" s="197" t="s">
        <v>247</v>
      </c>
      <c r="D172" s="197" t="s">
        <v>129</v>
      </c>
      <c r="E172" s="198" t="s">
        <v>248</v>
      </c>
      <c r="F172" s="199" t="s">
        <v>249</v>
      </c>
      <c r="G172" s="200" t="s">
        <v>173</v>
      </c>
      <c r="H172" s="201">
        <v>1030.9749999999999</v>
      </c>
      <c r="I172" s="202"/>
      <c r="J172" s="203">
        <f>ROUND(I172*H172,2)</f>
        <v>0</v>
      </c>
      <c r="K172" s="199" t="s">
        <v>133</v>
      </c>
      <c r="L172" s="46"/>
      <c r="M172" s="204" t="s">
        <v>5</v>
      </c>
      <c r="N172" s="205" t="s">
        <v>43</v>
      </c>
      <c r="O172" s="47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AR172" s="24" t="s">
        <v>134</v>
      </c>
      <c r="AT172" s="24" t="s">
        <v>129</v>
      </c>
      <c r="AU172" s="24" t="s">
        <v>82</v>
      </c>
      <c r="AY172" s="24" t="s">
        <v>127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24" t="s">
        <v>80</v>
      </c>
      <c r="BK172" s="208">
        <f>ROUND(I172*H172,2)</f>
        <v>0</v>
      </c>
      <c r="BL172" s="24" t="s">
        <v>134</v>
      </c>
      <c r="BM172" s="24" t="s">
        <v>250</v>
      </c>
    </row>
    <row r="173" s="1" customFormat="1" ht="16.5" customHeight="1">
      <c r="B173" s="196"/>
      <c r="C173" s="197" t="s">
        <v>251</v>
      </c>
      <c r="D173" s="197" t="s">
        <v>129</v>
      </c>
      <c r="E173" s="198" t="s">
        <v>252</v>
      </c>
      <c r="F173" s="199" t="s">
        <v>253</v>
      </c>
      <c r="G173" s="200" t="s">
        <v>173</v>
      </c>
      <c r="H173" s="201">
        <v>1030.9749999999999</v>
      </c>
      <c r="I173" s="202"/>
      <c r="J173" s="203">
        <f>ROUND(I173*H173,2)</f>
        <v>0</v>
      </c>
      <c r="K173" s="199" t="s">
        <v>133</v>
      </c>
      <c r="L173" s="46"/>
      <c r="M173" s="204" t="s">
        <v>5</v>
      </c>
      <c r="N173" s="205" t="s">
        <v>43</v>
      </c>
      <c r="O173" s="47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AR173" s="24" t="s">
        <v>134</v>
      </c>
      <c r="AT173" s="24" t="s">
        <v>129</v>
      </c>
      <c r="AU173" s="24" t="s">
        <v>82</v>
      </c>
      <c r="AY173" s="24" t="s">
        <v>127</v>
      </c>
      <c r="BE173" s="208">
        <f>IF(N173="základní",J173,0)</f>
        <v>0</v>
      </c>
      <c r="BF173" s="208">
        <f>IF(N173="snížená",J173,0)</f>
        <v>0</v>
      </c>
      <c r="BG173" s="208">
        <f>IF(N173="zákl. přenesená",J173,0)</f>
        <v>0</v>
      </c>
      <c r="BH173" s="208">
        <f>IF(N173="sníž. přenesená",J173,0)</f>
        <v>0</v>
      </c>
      <c r="BI173" s="208">
        <f>IF(N173="nulová",J173,0)</f>
        <v>0</v>
      </c>
      <c r="BJ173" s="24" t="s">
        <v>80</v>
      </c>
      <c r="BK173" s="208">
        <f>ROUND(I173*H173,2)</f>
        <v>0</v>
      </c>
      <c r="BL173" s="24" t="s">
        <v>134</v>
      </c>
      <c r="BM173" s="24" t="s">
        <v>254</v>
      </c>
    </row>
    <row r="174" s="1" customFormat="1" ht="16.5" customHeight="1">
      <c r="B174" s="196"/>
      <c r="C174" s="197" t="s">
        <v>255</v>
      </c>
      <c r="D174" s="197" t="s">
        <v>129</v>
      </c>
      <c r="E174" s="198" t="s">
        <v>256</v>
      </c>
      <c r="F174" s="199" t="s">
        <v>257</v>
      </c>
      <c r="G174" s="200" t="s">
        <v>258</v>
      </c>
      <c r="H174" s="201">
        <v>1855.7550000000001</v>
      </c>
      <c r="I174" s="202"/>
      <c r="J174" s="203">
        <f>ROUND(I174*H174,2)</f>
        <v>0</v>
      </c>
      <c r="K174" s="199" t="s">
        <v>133</v>
      </c>
      <c r="L174" s="46"/>
      <c r="M174" s="204" t="s">
        <v>5</v>
      </c>
      <c r="N174" s="205" t="s">
        <v>43</v>
      </c>
      <c r="O174" s="47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AR174" s="24" t="s">
        <v>134</v>
      </c>
      <c r="AT174" s="24" t="s">
        <v>129</v>
      </c>
      <c r="AU174" s="24" t="s">
        <v>82</v>
      </c>
      <c r="AY174" s="24" t="s">
        <v>127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24" t="s">
        <v>80</v>
      </c>
      <c r="BK174" s="208">
        <f>ROUND(I174*H174,2)</f>
        <v>0</v>
      </c>
      <c r="BL174" s="24" t="s">
        <v>134</v>
      </c>
      <c r="BM174" s="24" t="s">
        <v>259</v>
      </c>
    </row>
    <row r="175" s="12" customFormat="1">
      <c r="B175" s="217"/>
      <c r="D175" s="210" t="s">
        <v>136</v>
      </c>
      <c r="E175" s="218" t="s">
        <v>5</v>
      </c>
      <c r="F175" s="219" t="s">
        <v>260</v>
      </c>
      <c r="H175" s="220">
        <v>1855.7550000000001</v>
      </c>
      <c r="I175" s="221"/>
      <c r="L175" s="217"/>
      <c r="M175" s="222"/>
      <c r="N175" s="223"/>
      <c r="O175" s="223"/>
      <c r="P175" s="223"/>
      <c r="Q175" s="223"/>
      <c r="R175" s="223"/>
      <c r="S175" s="223"/>
      <c r="T175" s="224"/>
      <c r="AT175" s="218" t="s">
        <v>136</v>
      </c>
      <c r="AU175" s="218" t="s">
        <v>82</v>
      </c>
      <c r="AV175" s="12" t="s">
        <v>82</v>
      </c>
      <c r="AW175" s="12" t="s">
        <v>35</v>
      </c>
      <c r="AX175" s="12" t="s">
        <v>72</v>
      </c>
      <c r="AY175" s="218" t="s">
        <v>127</v>
      </c>
    </row>
    <row r="176" s="13" customFormat="1">
      <c r="B176" s="225"/>
      <c r="D176" s="210" t="s">
        <v>136</v>
      </c>
      <c r="E176" s="226" t="s">
        <v>5</v>
      </c>
      <c r="F176" s="227" t="s">
        <v>139</v>
      </c>
      <c r="H176" s="228">
        <v>1855.7550000000001</v>
      </c>
      <c r="I176" s="229"/>
      <c r="L176" s="225"/>
      <c r="M176" s="230"/>
      <c r="N176" s="231"/>
      <c r="O176" s="231"/>
      <c r="P176" s="231"/>
      <c r="Q176" s="231"/>
      <c r="R176" s="231"/>
      <c r="S176" s="231"/>
      <c r="T176" s="232"/>
      <c r="AT176" s="226" t="s">
        <v>136</v>
      </c>
      <c r="AU176" s="226" t="s">
        <v>82</v>
      </c>
      <c r="AV176" s="13" t="s">
        <v>134</v>
      </c>
      <c r="AW176" s="13" t="s">
        <v>35</v>
      </c>
      <c r="AX176" s="13" t="s">
        <v>80</v>
      </c>
      <c r="AY176" s="226" t="s">
        <v>127</v>
      </c>
    </row>
    <row r="177" s="1" customFormat="1" ht="25.5" customHeight="1">
      <c r="B177" s="196"/>
      <c r="C177" s="197" t="s">
        <v>261</v>
      </c>
      <c r="D177" s="197" t="s">
        <v>129</v>
      </c>
      <c r="E177" s="198" t="s">
        <v>262</v>
      </c>
      <c r="F177" s="199" t="s">
        <v>263</v>
      </c>
      <c r="G177" s="200" t="s">
        <v>173</v>
      </c>
      <c r="H177" s="201">
        <v>156.98500000000001</v>
      </c>
      <c r="I177" s="202"/>
      <c r="J177" s="203">
        <f>ROUND(I177*H177,2)</f>
        <v>0</v>
      </c>
      <c r="K177" s="199" t="s">
        <v>133</v>
      </c>
      <c r="L177" s="46"/>
      <c r="M177" s="204" t="s">
        <v>5</v>
      </c>
      <c r="N177" s="205" t="s">
        <v>43</v>
      </c>
      <c r="O177" s="47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AR177" s="24" t="s">
        <v>134</v>
      </c>
      <c r="AT177" s="24" t="s">
        <v>129</v>
      </c>
      <c r="AU177" s="24" t="s">
        <v>82</v>
      </c>
      <c r="AY177" s="24" t="s">
        <v>127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24" t="s">
        <v>80</v>
      </c>
      <c r="BK177" s="208">
        <f>ROUND(I177*H177,2)</f>
        <v>0</v>
      </c>
      <c r="BL177" s="24" t="s">
        <v>134</v>
      </c>
      <c r="BM177" s="24" t="s">
        <v>264</v>
      </c>
    </row>
    <row r="178" s="12" customFormat="1">
      <c r="B178" s="217"/>
      <c r="D178" s="210" t="s">
        <v>136</v>
      </c>
      <c r="E178" s="218" t="s">
        <v>5</v>
      </c>
      <c r="F178" s="219" t="s">
        <v>265</v>
      </c>
      <c r="H178" s="220">
        <v>161.685</v>
      </c>
      <c r="I178" s="221"/>
      <c r="L178" s="217"/>
      <c r="M178" s="222"/>
      <c r="N178" s="223"/>
      <c r="O178" s="223"/>
      <c r="P178" s="223"/>
      <c r="Q178" s="223"/>
      <c r="R178" s="223"/>
      <c r="S178" s="223"/>
      <c r="T178" s="224"/>
      <c r="AT178" s="218" t="s">
        <v>136</v>
      </c>
      <c r="AU178" s="218" t="s">
        <v>82</v>
      </c>
      <c r="AV178" s="12" t="s">
        <v>82</v>
      </c>
      <c r="AW178" s="12" t="s">
        <v>35</v>
      </c>
      <c r="AX178" s="12" t="s">
        <v>72</v>
      </c>
      <c r="AY178" s="218" t="s">
        <v>127</v>
      </c>
    </row>
    <row r="179" s="12" customFormat="1">
      <c r="B179" s="217"/>
      <c r="D179" s="210" t="s">
        <v>136</v>
      </c>
      <c r="E179" s="218" t="s">
        <v>5</v>
      </c>
      <c r="F179" s="219" t="s">
        <v>266</v>
      </c>
      <c r="H179" s="220">
        <v>-3.2999999999999998</v>
      </c>
      <c r="I179" s="221"/>
      <c r="L179" s="217"/>
      <c r="M179" s="222"/>
      <c r="N179" s="223"/>
      <c r="O179" s="223"/>
      <c r="P179" s="223"/>
      <c r="Q179" s="223"/>
      <c r="R179" s="223"/>
      <c r="S179" s="223"/>
      <c r="T179" s="224"/>
      <c r="AT179" s="218" t="s">
        <v>136</v>
      </c>
      <c r="AU179" s="218" t="s">
        <v>82</v>
      </c>
      <c r="AV179" s="12" t="s">
        <v>82</v>
      </c>
      <c r="AW179" s="12" t="s">
        <v>35</v>
      </c>
      <c r="AX179" s="12" t="s">
        <v>72</v>
      </c>
      <c r="AY179" s="218" t="s">
        <v>127</v>
      </c>
    </row>
    <row r="180" s="12" customFormat="1">
      <c r="B180" s="217"/>
      <c r="D180" s="210" t="s">
        <v>136</v>
      </c>
      <c r="E180" s="218" t="s">
        <v>5</v>
      </c>
      <c r="F180" s="219" t="s">
        <v>267</v>
      </c>
      <c r="H180" s="220">
        <v>-1.3999999999999999</v>
      </c>
      <c r="I180" s="221"/>
      <c r="L180" s="217"/>
      <c r="M180" s="222"/>
      <c r="N180" s="223"/>
      <c r="O180" s="223"/>
      <c r="P180" s="223"/>
      <c r="Q180" s="223"/>
      <c r="R180" s="223"/>
      <c r="S180" s="223"/>
      <c r="T180" s="224"/>
      <c r="AT180" s="218" t="s">
        <v>136</v>
      </c>
      <c r="AU180" s="218" t="s">
        <v>82</v>
      </c>
      <c r="AV180" s="12" t="s">
        <v>82</v>
      </c>
      <c r="AW180" s="12" t="s">
        <v>35</v>
      </c>
      <c r="AX180" s="12" t="s">
        <v>72</v>
      </c>
      <c r="AY180" s="218" t="s">
        <v>127</v>
      </c>
    </row>
    <row r="181" s="13" customFormat="1">
      <c r="B181" s="225"/>
      <c r="D181" s="210" t="s">
        <v>136</v>
      </c>
      <c r="E181" s="226" t="s">
        <v>5</v>
      </c>
      <c r="F181" s="227" t="s">
        <v>139</v>
      </c>
      <c r="H181" s="228">
        <v>156.98500000000001</v>
      </c>
      <c r="I181" s="229"/>
      <c r="L181" s="225"/>
      <c r="M181" s="230"/>
      <c r="N181" s="231"/>
      <c r="O181" s="231"/>
      <c r="P181" s="231"/>
      <c r="Q181" s="231"/>
      <c r="R181" s="231"/>
      <c r="S181" s="231"/>
      <c r="T181" s="232"/>
      <c r="AT181" s="226" t="s">
        <v>136</v>
      </c>
      <c r="AU181" s="226" t="s">
        <v>82</v>
      </c>
      <c r="AV181" s="13" t="s">
        <v>134</v>
      </c>
      <c r="AW181" s="13" t="s">
        <v>35</v>
      </c>
      <c r="AX181" s="13" t="s">
        <v>80</v>
      </c>
      <c r="AY181" s="226" t="s">
        <v>127</v>
      </c>
    </row>
    <row r="182" s="1" customFormat="1" ht="25.5" customHeight="1">
      <c r="B182" s="196"/>
      <c r="C182" s="233" t="s">
        <v>268</v>
      </c>
      <c r="D182" s="233" t="s">
        <v>269</v>
      </c>
      <c r="E182" s="234" t="s">
        <v>270</v>
      </c>
      <c r="F182" s="235" t="s">
        <v>271</v>
      </c>
      <c r="G182" s="236" t="s">
        <v>258</v>
      </c>
      <c r="H182" s="237">
        <v>310.82999999999998</v>
      </c>
      <c r="I182" s="238"/>
      <c r="J182" s="239">
        <f>ROUND(I182*H182,2)</f>
        <v>0</v>
      </c>
      <c r="K182" s="235" t="s">
        <v>133</v>
      </c>
      <c r="L182" s="240"/>
      <c r="M182" s="241" t="s">
        <v>5</v>
      </c>
      <c r="N182" s="242" t="s">
        <v>43</v>
      </c>
      <c r="O182" s="47"/>
      <c r="P182" s="206">
        <f>O182*H182</f>
        <v>0</v>
      </c>
      <c r="Q182" s="206">
        <v>1</v>
      </c>
      <c r="R182" s="206">
        <f>Q182*H182</f>
        <v>310.82999999999998</v>
      </c>
      <c r="S182" s="206">
        <v>0</v>
      </c>
      <c r="T182" s="207">
        <f>S182*H182</f>
        <v>0</v>
      </c>
      <c r="AR182" s="24" t="s">
        <v>170</v>
      </c>
      <c r="AT182" s="24" t="s">
        <v>269</v>
      </c>
      <c r="AU182" s="24" t="s">
        <v>82</v>
      </c>
      <c r="AY182" s="24" t="s">
        <v>127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24" t="s">
        <v>80</v>
      </c>
      <c r="BK182" s="208">
        <f>ROUND(I182*H182,2)</f>
        <v>0</v>
      </c>
      <c r="BL182" s="24" t="s">
        <v>134</v>
      </c>
      <c r="BM182" s="24" t="s">
        <v>272</v>
      </c>
    </row>
    <row r="183" s="12" customFormat="1">
      <c r="B183" s="217"/>
      <c r="D183" s="210" t="s">
        <v>136</v>
      </c>
      <c r="E183" s="218" t="s">
        <v>5</v>
      </c>
      <c r="F183" s="219" t="s">
        <v>273</v>
      </c>
      <c r="H183" s="220">
        <v>310.82999999999998</v>
      </c>
      <c r="I183" s="221"/>
      <c r="L183" s="217"/>
      <c r="M183" s="222"/>
      <c r="N183" s="223"/>
      <c r="O183" s="223"/>
      <c r="P183" s="223"/>
      <c r="Q183" s="223"/>
      <c r="R183" s="223"/>
      <c r="S183" s="223"/>
      <c r="T183" s="224"/>
      <c r="AT183" s="218" t="s">
        <v>136</v>
      </c>
      <c r="AU183" s="218" t="s">
        <v>82</v>
      </c>
      <c r="AV183" s="12" t="s">
        <v>82</v>
      </c>
      <c r="AW183" s="12" t="s">
        <v>35</v>
      </c>
      <c r="AX183" s="12" t="s">
        <v>72</v>
      </c>
      <c r="AY183" s="218" t="s">
        <v>127</v>
      </c>
    </row>
    <row r="184" s="13" customFormat="1">
      <c r="B184" s="225"/>
      <c r="D184" s="210" t="s">
        <v>136</v>
      </c>
      <c r="E184" s="226" t="s">
        <v>5</v>
      </c>
      <c r="F184" s="227" t="s">
        <v>139</v>
      </c>
      <c r="H184" s="228">
        <v>310.82999999999998</v>
      </c>
      <c r="I184" s="229"/>
      <c r="L184" s="225"/>
      <c r="M184" s="230"/>
      <c r="N184" s="231"/>
      <c r="O184" s="231"/>
      <c r="P184" s="231"/>
      <c r="Q184" s="231"/>
      <c r="R184" s="231"/>
      <c r="S184" s="231"/>
      <c r="T184" s="232"/>
      <c r="AT184" s="226" t="s">
        <v>136</v>
      </c>
      <c r="AU184" s="226" t="s">
        <v>82</v>
      </c>
      <c r="AV184" s="13" t="s">
        <v>134</v>
      </c>
      <c r="AW184" s="13" t="s">
        <v>35</v>
      </c>
      <c r="AX184" s="13" t="s">
        <v>80</v>
      </c>
      <c r="AY184" s="226" t="s">
        <v>127</v>
      </c>
    </row>
    <row r="185" s="1" customFormat="1" ht="16.5" customHeight="1">
      <c r="B185" s="196"/>
      <c r="C185" s="197" t="s">
        <v>274</v>
      </c>
      <c r="D185" s="197" t="s">
        <v>129</v>
      </c>
      <c r="E185" s="198" t="s">
        <v>275</v>
      </c>
      <c r="F185" s="199" t="s">
        <v>276</v>
      </c>
      <c r="G185" s="200" t="s">
        <v>142</v>
      </c>
      <c r="H185" s="201">
        <v>2650.5</v>
      </c>
      <c r="I185" s="202"/>
      <c r="J185" s="203">
        <f>ROUND(I185*H185,2)</f>
        <v>0</v>
      </c>
      <c r="K185" s="199" t="s">
        <v>133</v>
      </c>
      <c r="L185" s="46"/>
      <c r="M185" s="204" t="s">
        <v>5</v>
      </c>
      <c r="N185" s="205" t="s">
        <v>43</v>
      </c>
      <c r="O185" s="47"/>
      <c r="P185" s="206">
        <f>O185*H185</f>
        <v>0</v>
      </c>
      <c r="Q185" s="206">
        <v>0</v>
      </c>
      <c r="R185" s="206">
        <f>Q185*H185</f>
        <v>0</v>
      </c>
      <c r="S185" s="206">
        <v>0</v>
      </c>
      <c r="T185" s="207">
        <f>S185*H185</f>
        <v>0</v>
      </c>
      <c r="AR185" s="24" t="s">
        <v>134</v>
      </c>
      <c r="AT185" s="24" t="s">
        <v>129</v>
      </c>
      <c r="AU185" s="24" t="s">
        <v>82</v>
      </c>
      <c r="AY185" s="24" t="s">
        <v>127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24" t="s">
        <v>80</v>
      </c>
      <c r="BK185" s="208">
        <f>ROUND(I185*H185,2)</f>
        <v>0</v>
      </c>
      <c r="BL185" s="24" t="s">
        <v>134</v>
      </c>
      <c r="BM185" s="24" t="s">
        <v>277</v>
      </c>
    </row>
    <row r="186" s="12" customFormat="1">
      <c r="B186" s="217"/>
      <c r="D186" s="210" t="s">
        <v>136</v>
      </c>
      <c r="E186" s="218" t="s">
        <v>5</v>
      </c>
      <c r="F186" s="219" t="s">
        <v>278</v>
      </c>
      <c r="H186" s="220">
        <v>2282</v>
      </c>
      <c r="I186" s="221"/>
      <c r="L186" s="217"/>
      <c r="M186" s="222"/>
      <c r="N186" s="223"/>
      <c r="O186" s="223"/>
      <c r="P186" s="223"/>
      <c r="Q186" s="223"/>
      <c r="R186" s="223"/>
      <c r="S186" s="223"/>
      <c r="T186" s="224"/>
      <c r="AT186" s="218" t="s">
        <v>136</v>
      </c>
      <c r="AU186" s="218" t="s">
        <v>82</v>
      </c>
      <c r="AV186" s="12" t="s">
        <v>82</v>
      </c>
      <c r="AW186" s="12" t="s">
        <v>35</v>
      </c>
      <c r="AX186" s="12" t="s">
        <v>72</v>
      </c>
      <c r="AY186" s="218" t="s">
        <v>127</v>
      </c>
    </row>
    <row r="187" s="12" customFormat="1">
      <c r="B187" s="217"/>
      <c r="D187" s="210" t="s">
        <v>136</v>
      </c>
      <c r="E187" s="218" t="s">
        <v>5</v>
      </c>
      <c r="F187" s="219" t="s">
        <v>279</v>
      </c>
      <c r="H187" s="220">
        <v>194.09999999999999</v>
      </c>
      <c r="I187" s="221"/>
      <c r="L187" s="217"/>
      <c r="M187" s="222"/>
      <c r="N187" s="223"/>
      <c r="O187" s="223"/>
      <c r="P187" s="223"/>
      <c r="Q187" s="223"/>
      <c r="R187" s="223"/>
      <c r="S187" s="223"/>
      <c r="T187" s="224"/>
      <c r="AT187" s="218" t="s">
        <v>136</v>
      </c>
      <c r="AU187" s="218" t="s">
        <v>82</v>
      </c>
      <c r="AV187" s="12" t="s">
        <v>82</v>
      </c>
      <c r="AW187" s="12" t="s">
        <v>35</v>
      </c>
      <c r="AX187" s="12" t="s">
        <v>72</v>
      </c>
      <c r="AY187" s="218" t="s">
        <v>127</v>
      </c>
    </row>
    <row r="188" s="12" customFormat="1">
      <c r="B188" s="217"/>
      <c r="D188" s="210" t="s">
        <v>136</v>
      </c>
      <c r="E188" s="218" t="s">
        <v>5</v>
      </c>
      <c r="F188" s="219" t="s">
        <v>280</v>
      </c>
      <c r="H188" s="220">
        <v>174.40000000000001</v>
      </c>
      <c r="I188" s="221"/>
      <c r="L188" s="217"/>
      <c r="M188" s="222"/>
      <c r="N188" s="223"/>
      <c r="O188" s="223"/>
      <c r="P188" s="223"/>
      <c r="Q188" s="223"/>
      <c r="R188" s="223"/>
      <c r="S188" s="223"/>
      <c r="T188" s="224"/>
      <c r="AT188" s="218" t="s">
        <v>136</v>
      </c>
      <c r="AU188" s="218" t="s">
        <v>82</v>
      </c>
      <c r="AV188" s="12" t="s">
        <v>82</v>
      </c>
      <c r="AW188" s="12" t="s">
        <v>35</v>
      </c>
      <c r="AX188" s="12" t="s">
        <v>72</v>
      </c>
      <c r="AY188" s="218" t="s">
        <v>127</v>
      </c>
    </row>
    <row r="189" s="13" customFormat="1">
      <c r="B189" s="225"/>
      <c r="D189" s="210" t="s">
        <v>136</v>
      </c>
      <c r="E189" s="226" t="s">
        <v>5</v>
      </c>
      <c r="F189" s="227" t="s">
        <v>139</v>
      </c>
      <c r="H189" s="228">
        <v>2650.5</v>
      </c>
      <c r="I189" s="229"/>
      <c r="L189" s="225"/>
      <c r="M189" s="230"/>
      <c r="N189" s="231"/>
      <c r="O189" s="231"/>
      <c r="P189" s="231"/>
      <c r="Q189" s="231"/>
      <c r="R189" s="231"/>
      <c r="S189" s="231"/>
      <c r="T189" s="232"/>
      <c r="AT189" s="226" t="s">
        <v>136</v>
      </c>
      <c r="AU189" s="226" t="s">
        <v>82</v>
      </c>
      <c r="AV189" s="13" t="s">
        <v>134</v>
      </c>
      <c r="AW189" s="13" t="s">
        <v>35</v>
      </c>
      <c r="AX189" s="13" t="s">
        <v>80</v>
      </c>
      <c r="AY189" s="226" t="s">
        <v>127</v>
      </c>
    </row>
    <row r="190" s="1" customFormat="1" ht="38.25" customHeight="1">
      <c r="B190" s="196"/>
      <c r="C190" s="197" t="s">
        <v>281</v>
      </c>
      <c r="D190" s="197" t="s">
        <v>129</v>
      </c>
      <c r="E190" s="198" t="s">
        <v>282</v>
      </c>
      <c r="F190" s="199" t="s">
        <v>283</v>
      </c>
      <c r="G190" s="200" t="s">
        <v>142</v>
      </c>
      <c r="H190" s="201">
        <v>734</v>
      </c>
      <c r="I190" s="202"/>
      <c r="J190" s="203">
        <f>ROUND(I190*H190,2)</f>
        <v>0</v>
      </c>
      <c r="K190" s="199" t="s">
        <v>133</v>
      </c>
      <c r="L190" s="46"/>
      <c r="M190" s="204" t="s">
        <v>5</v>
      </c>
      <c r="N190" s="205" t="s">
        <v>43</v>
      </c>
      <c r="O190" s="47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AR190" s="24" t="s">
        <v>134</v>
      </c>
      <c r="AT190" s="24" t="s">
        <v>129</v>
      </c>
      <c r="AU190" s="24" t="s">
        <v>82</v>
      </c>
      <c r="AY190" s="24" t="s">
        <v>127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24" t="s">
        <v>80</v>
      </c>
      <c r="BK190" s="208">
        <f>ROUND(I190*H190,2)</f>
        <v>0</v>
      </c>
      <c r="BL190" s="24" t="s">
        <v>134</v>
      </c>
      <c r="BM190" s="24" t="s">
        <v>284</v>
      </c>
    </row>
    <row r="191" s="11" customFormat="1">
      <c r="B191" s="209"/>
      <c r="D191" s="210" t="s">
        <v>136</v>
      </c>
      <c r="E191" s="211" t="s">
        <v>5</v>
      </c>
      <c r="F191" s="212" t="s">
        <v>137</v>
      </c>
      <c r="H191" s="211" t="s">
        <v>5</v>
      </c>
      <c r="I191" s="213"/>
      <c r="L191" s="209"/>
      <c r="M191" s="214"/>
      <c r="N191" s="215"/>
      <c r="O191" s="215"/>
      <c r="P191" s="215"/>
      <c r="Q191" s="215"/>
      <c r="R191" s="215"/>
      <c r="S191" s="215"/>
      <c r="T191" s="216"/>
      <c r="AT191" s="211" t="s">
        <v>136</v>
      </c>
      <c r="AU191" s="211" t="s">
        <v>82</v>
      </c>
      <c r="AV191" s="11" t="s">
        <v>80</v>
      </c>
      <c r="AW191" s="11" t="s">
        <v>35</v>
      </c>
      <c r="AX191" s="11" t="s">
        <v>72</v>
      </c>
      <c r="AY191" s="211" t="s">
        <v>127</v>
      </c>
    </row>
    <row r="192" s="12" customFormat="1">
      <c r="B192" s="217"/>
      <c r="D192" s="210" t="s">
        <v>136</v>
      </c>
      <c r="E192" s="218" t="s">
        <v>5</v>
      </c>
      <c r="F192" s="219" t="s">
        <v>285</v>
      </c>
      <c r="H192" s="220">
        <v>734</v>
      </c>
      <c r="I192" s="221"/>
      <c r="L192" s="217"/>
      <c r="M192" s="222"/>
      <c r="N192" s="223"/>
      <c r="O192" s="223"/>
      <c r="P192" s="223"/>
      <c r="Q192" s="223"/>
      <c r="R192" s="223"/>
      <c r="S192" s="223"/>
      <c r="T192" s="224"/>
      <c r="AT192" s="218" t="s">
        <v>136</v>
      </c>
      <c r="AU192" s="218" t="s">
        <v>82</v>
      </c>
      <c r="AV192" s="12" t="s">
        <v>82</v>
      </c>
      <c r="AW192" s="12" t="s">
        <v>35</v>
      </c>
      <c r="AX192" s="12" t="s">
        <v>72</v>
      </c>
      <c r="AY192" s="218" t="s">
        <v>127</v>
      </c>
    </row>
    <row r="193" s="13" customFormat="1">
      <c r="B193" s="225"/>
      <c r="D193" s="210" t="s">
        <v>136</v>
      </c>
      <c r="E193" s="226" t="s">
        <v>5</v>
      </c>
      <c r="F193" s="227" t="s">
        <v>139</v>
      </c>
      <c r="H193" s="228">
        <v>734</v>
      </c>
      <c r="I193" s="229"/>
      <c r="L193" s="225"/>
      <c r="M193" s="230"/>
      <c r="N193" s="231"/>
      <c r="O193" s="231"/>
      <c r="P193" s="231"/>
      <c r="Q193" s="231"/>
      <c r="R193" s="231"/>
      <c r="S193" s="231"/>
      <c r="T193" s="232"/>
      <c r="AT193" s="226" t="s">
        <v>136</v>
      </c>
      <c r="AU193" s="226" t="s">
        <v>82</v>
      </c>
      <c r="AV193" s="13" t="s">
        <v>134</v>
      </c>
      <c r="AW193" s="13" t="s">
        <v>35</v>
      </c>
      <c r="AX193" s="13" t="s">
        <v>80</v>
      </c>
      <c r="AY193" s="226" t="s">
        <v>127</v>
      </c>
    </row>
    <row r="194" s="1" customFormat="1" ht="25.5" customHeight="1">
      <c r="B194" s="196"/>
      <c r="C194" s="197" t="s">
        <v>286</v>
      </c>
      <c r="D194" s="197" t="s">
        <v>129</v>
      </c>
      <c r="E194" s="198" t="s">
        <v>287</v>
      </c>
      <c r="F194" s="199" t="s">
        <v>288</v>
      </c>
      <c r="G194" s="200" t="s">
        <v>142</v>
      </c>
      <c r="H194" s="201">
        <v>734</v>
      </c>
      <c r="I194" s="202"/>
      <c r="J194" s="203">
        <f>ROUND(I194*H194,2)</f>
        <v>0</v>
      </c>
      <c r="K194" s="199" t="s">
        <v>133</v>
      </c>
      <c r="L194" s="46"/>
      <c r="M194" s="204" t="s">
        <v>5</v>
      </c>
      <c r="N194" s="205" t="s">
        <v>43</v>
      </c>
      <c r="O194" s="47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AR194" s="24" t="s">
        <v>134</v>
      </c>
      <c r="AT194" s="24" t="s">
        <v>129</v>
      </c>
      <c r="AU194" s="24" t="s">
        <v>82</v>
      </c>
      <c r="AY194" s="24" t="s">
        <v>127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24" t="s">
        <v>80</v>
      </c>
      <c r="BK194" s="208">
        <f>ROUND(I194*H194,2)</f>
        <v>0</v>
      </c>
      <c r="BL194" s="24" t="s">
        <v>134</v>
      </c>
      <c r="BM194" s="24" t="s">
        <v>289</v>
      </c>
    </row>
    <row r="195" s="1" customFormat="1" ht="16.5" customHeight="1">
      <c r="B195" s="196"/>
      <c r="C195" s="233" t="s">
        <v>290</v>
      </c>
      <c r="D195" s="233" t="s">
        <v>269</v>
      </c>
      <c r="E195" s="234" t="s">
        <v>291</v>
      </c>
      <c r="F195" s="235" t="s">
        <v>292</v>
      </c>
      <c r="G195" s="236" t="s">
        <v>173</v>
      </c>
      <c r="H195" s="237">
        <v>73.400000000000006</v>
      </c>
      <c r="I195" s="238"/>
      <c r="J195" s="239">
        <f>ROUND(I195*H195,2)</f>
        <v>0</v>
      </c>
      <c r="K195" s="235" t="s">
        <v>133</v>
      </c>
      <c r="L195" s="240"/>
      <c r="M195" s="241" t="s">
        <v>5</v>
      </c>
      <c r="N195" s="242" t="s">
        <v>43</v>
      </c>
      <c r="O195" s="47"/>
      <c r="P195" s="206">
        <f>O195*H195</f>
        <v>0</v>
      </c>
      <c r="Q195" s="206">
        <v>0.20999999999999999</v>
      </c>
      <c r="R195" s="206">
        <f>Q195*H195</f>
        <v>15.414000000000002</v>
      </c>
      <c r="S195" s="206">
        <v>0</v>
      </c>
      <c r="T195" s="207">
        <f>S195*H195</f>
        <v>0</v>
      </c>
      <c r="AR195" s="24" t="s">
        <v>170</v>
      </c>
      <c r="AT195" s="24" t="s">
        <v>269</v>
      </c>
      <c r="AU195" s="24" t="s">
        <v>82</v>
      </c>
      <c r="AY195" s="24" t="s">
        <v>127</v>
      </c>
      <c r="BE195" s="208">
        <f>IF(N195="základní",J195,0)</f>
        <v>0</v>
      </c>
      <c r="BF195" s="208">
        <f>IF(N195="snížená",J195,0)</f>
        <v>0</v>
      </c>
      <c r="BG195" s="208">
        <f>IF(N195="zákl. přenesená",J195,0)</f>
        <v>0</v>
      </c>
      <c r="BH195" s="208">
        <f>IF(N195="sníž. přenesená",J195,0)</f>
        <v>0</v>
      </c>
      <c r="BI195" s="208">
        <f>IF(N195="nulová",J195,0)</f>
        <v>0</v>
      </c>
      <c r="BJ195" s="24" t="s">
        <v>80</v>
      </c>
      <c r="BK195" s="208">
        <f>ROUND(I195*H195,2)</f>
        <v>0</v>
      </c>
      <c r="BL195" s="24" t="s">
        <v>134</v>
      </c>
      <c r="BM195" s="24" t="s">
        <v>293</v>
      </c>
    </row>
    <row r="196" s="12" customFormat="1">
      <c r="B196" s="217"/>
      <c r="D196" s="210" t="s">
        <v>136</v>
      </c>
      <c r="E196" s="218" t="s">
        <v>5</v>
      </c>
      <c r="F196" s="219" t="s">
        <v>294</v>
      </c>
      <c r="H196" s="220">
        <v>73.400000000000006</v>
      </c>
      <c r="I196" s="221"/>
      <c r="L196" s="217"/>
      <c r="M196" s="222"/>
      <c r="N196" s="223"/>
      <c r="O196" s="223"/>
      <c r="P196" s="223"/>
      <c r="Q196" s="223"/>
      <c r="R196" s="223"/>
      <c r="S196" s="223"/>
      <c r="T196" s="224"/>
      <c r="AT196" s="218" t="s">
        <v>136</v>
      </c>
      <c r="AU196" s="218" t="s">
        <v>82</v>
      </c>
      <c r="AV196" s="12" t="s">
        <v>82</v>
      </c>
      <c r="AW196" s="12" t="s">
        <v>35</v>
      </c>
      <c r="AX196" s="12" t="s">
        <v>72</v>
      </c>
      <c r="AY196" s="218" t="s">
        <v>127</v>
      </c>
    </row>
    <row r="197" s="13" customFormat="1">
      <c r="B197" s="225"/>
      <c r="D197" s="210" t="s">
        <v>136</v>
      </c>
      <c r="E197" s="226" t="s">
        <v>5</v>
      </c>
      <c r="F197" s="227" t="s">
        <v>139</v>
      </c>
      <c r="H197" s="228">
        <v>73.400000000000006</v>
      </c>
      <c r="I197" s="229"/>
      <c r="L197" s="225"/>
      <c r="M197" s="230"/>
      <c r="N197" s="231"/>
      <c r="O197" s="231"/>
      <c r="P197" s="231"/>
      <c r="Q197" s="231"/>
      <c r="R197" s="231"/>
      <c r="S197" s="231"/>
      <c r="T197" s="232"/>
      <c r="AT197" s="226" t="s">
        <v>136</v>
      </c>
      <c r="AU197" s="226" t="s">
        <v>82</v>
      </c>
      <c r="AV197" s="13" t="s">
        <v>134</v>
      </c>
      <c r="AW197" s="13" t="s">
        <v>35</v>
      </c>
      <c r="AX197" s="13" t="s">
        <v>80</v>
      </c>
      <c r="AY197" s="226" t="s">
        <v>127</v>
      </c>
    </row>
    <row r="198" s="1" customFormat="1" ht="25.5" customHeight="1">
      <c r="B198" s="196"/>
      <c r="C198" s="197" t="s">
        <v>295</v>
      </c>
      <c r="D198" s="197" t="s">
        <v>129</v>
      </c>
      <c r="E198" s="198" t="s">
        <v>296</v>
      </c>
      <c r="F198" s="199" t="s">
        <v>297</v>
      </c>
      <c r="G198" s="200" t="s">
        <v>142</v>
      </c>
      <c r="H198" s="201">
        <v>734</v>
      </c>
      <c r="I198" s="202"/>
      <c r="J198" s="203">
        <f>ROUND(I198*H198,2)</f>
        <v>0</v>
      </c>
      <c r="K198" s="199" t="s">
        <v>133</v>
      </c>
      <c r="L198" s="46"/>
      <c r="M198" s="204" t="s">
        <v>5</v>
      </c>
      <c r="N198" s="205" t="s">
        <v>43</v>
      </c>
      <c r="O198" s="47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AR198" s="24" t="s">
        <v>134</v>
      </c>
      <c r="AT198" s="24" t="s">
        <v>129</v>
      </c>
      <c r="AU198" s="24" t="s">
        <v>82</v>
      </c>
      <c r="AY198" s="24" t="s">
        <v>127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24" t="s">
        <v>80</v>
      </c>
      <c r="BK198" s="208">
        <f>ROUND(I198*H198,2)</f>
        <v>0</v>
      </c>
      <c r="BL198" s="24" t="s">
        <v>134</v>
      </c>
      <c r="BM198" s="24" t="s">
        <v>298</v>
      </c>
    </row>
    <row r="199" s="1" customFormat="1" ht="16.5" customHeight="1">
      <c r="B199" s="196"/>
      <c r="C199" s="233" t="s">
        <v>299</v>
      </c>
      <c r="D199" s="233" t="s">
        <v>269</v>
      </c>
      <c r="E199" s="234" t="s">
        <v>300</v>
      </c>
      <c r="F199" s="235" t="s">
        <v>301</v>
      </c>
      <c r="G199" s="236" t="s">
        <v>302</v>
      </c>
      <c r="H199" s="237">
        <v>2.5</v>
      </c>
      <c r="I199" s="238"/>
      <c r="J199" s="239">
        <f>ROUND(I199*H199,2)</f>
        <v>0</v>
      </c>
      <c r="K199" s="235" t="s">
        <v>133</v>
      </c>
      <c r="L199" s="240"/>
      <c r="M199" s="241" t="s">
        <v>5</v>
      </c>
      <c r="N199" s="242" t="s">
        <v>43</v>
      </c>
      <c r="O199" s="47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AR199" s="24" t="s">
        <v>170</v>
      </c>
      <c r="AT199" s="24" t="s">
        <v>269</v>
      </c>
      <c r="AU199" s="24" t="s">
        <v>82</v>
      </c>
      <c r="AY199" s="24" t="s">
        <v>127</v>
      </c>
      <c r="BE199" s="208">
        <f>IF(N199="základní",J199,0)</f>
        <v>0</v>
      </c>
      <c r="BF199" s="208">
        <f>IF(N199="snížená",J199,0)</f>
        <v>0</v>
      </c>
      <c r="BG199" s="208">
        <f>IF(N199="zákl. přenesená",J199,0)</f>
        <v>0</v>
      </c>
      <c r="BH199" s="208">
        <f>IF(N199="sníž. přenesená",J199,0)</f>
        <v>0</v>
      </c>
      <c r="BI199" s="208">
        <f>IF(N199="nulová",J199,0)</f>
        <v>0</v>
      </c>
      <c r="BJ199" s="24" t="s">
        <v>80</v>
      </c>
      <c r="BK199" s="208">
        <f>ROUND(I199*H199,2)</f>
        <v>0</v>
      </c>
      <c r="BL199" s="24" t="s">
        <v>134</v>
      </c>
      <c r="BM199" s="24" t="s">
        <v>303</v>
      </c>
    </row>
    <row r="200" s="12" customFormat="1">
      <c r="B200" s="217"/>
      <c r="D200" s="210" t="s">
        <v>136</v>
      </c>
      <c r="E200" s="218" t="s">
        <v>5</v>
      </c>
      <c r="F200" s="219" t="s">
        <v>304</v>
      </c>
      <c r="H200" s="220">
        <v>2.5</v>
      </c>
      <c r="I200" s="221"/>
      <c r="L200" s="217"/>
      <c r="M200" s="222"/>
      <c r="N200" s="223"/>
      <c r="O200" s="223"/>
      <c r="P200" s="223"/>
      <c r="Q200" s="223"/>
      <c r="R200" s="223"/>
      <c r="S200" s="223"/>
      <c r="T200" s="224"/>
      <c r="AT200" s="218" t="s">
        <v>136</v>
      </c>
      <c r="AU200" s="218" t="s">
        <v>82</v>
      </c>
      <c r="AV200" s="12" t="s">
        <v>82</v>
      </c>
      <c r="AW200" s="12" t="s">
        <v>35</v>
      </c>
      <c r="AX200" s="12" t="s">
        <v>72</v>
      </c>
      <c r="AY200" s="218" t="s">
        <v>127</v>
      </c>
    </row>
    <row r="201" s="13" customFormat="1">
      <c r="B201" s="225"/>
      <c r="D201" s="210" t="s">
        <v>136</v>
      </c>
      <c r="E201" s="226" t="s">
        <v>5</v>
      </c>
      <c r="F201" s="227" t="s">
        <v>139</v>
      </c>
      <c r="H201" s="228">
        <v>2.5</v>
      </c>
      <c r="I201" s="229"/>
      <c r="L201" s="225"/>
      <c r="M201" s="230"/>
      <c r="N201" s="231"/>
      <c r="O201" s="231"/>
      <c r="P201" s="231"/>
      <c r="Q201" s="231"/>
      <c r="R201" s="231"/>
      <c r="S201" s="231"/>
      <c r="T201" s="232"/>
      <c r="AT201" s="226" t="s">
        <v>136</v>
      </c>
      <c r="AU201" s="226" t="s">
        <v>82</v>
      </c>
      <c r="AV201" s="13" t="s">
        <v>134</v>
      </c>
      <c r="AW201" s="13" t="s">
        <v>35</v>
      </c>
      <c r="AX201" s="13" t="s">
        <v>80</v>
      </c>
      <c r="AY201" s="226" t="s">
        <v>127</v>
      </c>
    </row>
    <row r="202" s="10" customFormat="1" ht="22.32" customHeight="1">
      <c r="B202" s="183"/>
      <c r="D202" s="184" t="s">
        <v>71</v>
      </c>
      <c r="E202" s="194" t="s">
        <v>188</v>
      </c>
      <c r="F202" s="194" t="s">
        <v>305</v>
      </c>
      <c r="I202" s="186"/>
      <c r="J202" s="195">
        <f>BK202</f>
        <v>0</v>
      </c>
      <c r="L202" s="183"/>
      <c r="M202" s="188"/>
      <c r="N202" s="189"/>
      <c r="O202" s="189"/>
      <c r="P202" s="190">
        <f>SUM(P203:P217)</f>
        <v>0</v>
      </c>
      <c r="Q202" s="189"/>
      <c r="R202" s="190">
        <f>SUM(R203:R217)</f>
        <v>0.85766999999999993</v>
      </c>
      <c r="S202" s="189"/>
      <c r="T202" s="191">
        <f>SUM(T203:T217)</f>
        <v>0</v>
      </c>
      <c r="AR202" s="184" t="s">
        <v>80</v>
      </c>
      <c r="AT202" s="192" t="s">
        <v>71</v>
      </c>
      <c r="AU202" s="192" t="s">
        <v>82</v>
      </c>
      <c r="AY202" s="184" t="s">
        <v>127</v>
      </c>
      <c r="BK202" s="193">
        <f>SUM(BK203:BK217)</f>
        <v>0</v>
      </c>
    </row>
    <row r="203" s="1" customFormat="1" ht="38.25" customHeight="1">
      <c r="B203" s="196"/>
      <c r="C203" s="197" t="s">
        <v>306</v>
      </c>
      <c r="D203" s="197" t="s">
        <v>129</v>
      </c>
      <c r="E203" s="198" t="s">
        <v>307</v>
      </c>
      <c r="F203" s="199" t="s">
        <v>308</v>
      </c>
      <c r="G203" s="200" t="s">
        <v>173</v>
      </c>
      <c r="H203" s="201">
        <v>372.89999999999998</v>
      </c>
      <c r="I203" s="202"/>
      <c r="J203" s="203">
        <f>ROUND(I203*H203,2)</f>
        <v>0</v>
      </c>
      <c r="K203" s="199" t="s">
        <v>133</v>
      </c>
      <c r="L203" s="46"/>
      <c r="M203" s="204" t="s">
        <v>5</v>
      </c>
      <c r="N203" s="205" t="s">
        <v>43</v>
      </c>
      <c r="O203" s="47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AR203" s="24" t="s">
        <v>134</v>
      </c>
      <c r="AT203" s="24" t="s">
        <v>129</v>
      </c>
      <c r="AU203" s="24" t="s">
        <v>145</v>
      </c>
      <c r="AY203" s="24" t="s">
        <v>127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24" t="s">
        <v>80</v>
      </c>
      <c r="BK203" s="208">
        <f>ROUND(I203*H203,2)</f>
        <v>0</v>
      </c>
      <c r="BL203" s="24" t="s">
        <v>134</v>
      </c>
      <c r="BM203" s="24" t="s">
        <v>309</v>
      </c>
    </row>
    <row r="204" s="12" customFormat="1">
      <c r="B204" s="217"/>
      <c r="D204" s="210" t="s">
        <v>136</v>
      </c>
      <c r="E204" s="218" t="s">
        <v>5</v>
      </c>
      <c r="F204" s="219" t="s">
        <v>310</v>
      </c>
      <c r="H204" s="220">
        <v>372.89999999999998</v>
      </c>
      <c r="I204" s="221"/>
      <c r="L204" s="217"/>
      <c r="M204" s="222"/>
      <c r="N204" s="223"/>
      <c r="O204" s="223"/>
      <c r="P204" s="223"/>
      <c r="Q204" s="223"/>
      <c r="R204" s="223"/>
      <c r="S204" s="223"/>
      <c r="T204" s="224"/>
      <c r="AT204" s="218" t="s">
        <v>136</v>
      </c>
      <c r="AU204" s="218" t="s">
        <v>145</v>
      </c>
      <c r="AV204" s="12" t="s">
        <v>82</v>
      </c>
      <c r="AW204" s="12" t="s">
        <v>35</v>
      </c>
      <c r="AX204" s="12" t="s">
        <v>72</v>
      </c>
      <c r="AY204" s="218" t="s">
        <v>127</v>
      </c>
    </row>
    <row r="205" s="13" customFormat="1">
      <c r="B205" s="225"/>
      <c r="D205" s="210" t="s">
        <v>136</v>
      </c>
      <c r="E205" s="226" t="s">
        <v>5</v>
      </c>
      <c r="F205" s="227" t="s">
        <v>139</v>
      </c>
      <c r="H205" s="228">
        <v>372.89999999999998</v>
      </c>
      <c r="I205" s="229"/>
      <c r="L205" s="225"/>
      <c r="M205" s="230"/>
      <c r="N205" s="231"/>
      <c r="O205" s="231"/>
      <c r="P205" s="231"/>
      <c r="Q205" s="231"/>
      <c r="R205" s="231"/>
      <c r="S205" s="231"/>
      <c r="T205" s="232"/>
      <c r="AT205" s="226" t="s">
        <v>136</v>
      </c>
      <c r="AU205" s="226" t="s">
        <v>145</v>
      </c>
      <c r="AV205" s="13" t="s">
        <v>134</v>
      </c>
      <c r="AW205" s="13" t="s">
        <v>35</v>
      </c>
      <c r="AX205" s="13" t="s">
        <v>80</v>
      </c>
      <c r="AY205" s="226" t="s">
        <v>127</v>
      </c>
    </row>
    <row r="206" s="1" customFormat="1" ht="38.25" customHeight="1">
      <c r="B206" s="196"/>
      <c r="C206" s="197" t="s">
        <v>311</v>
      </c>
      <c r="D206" s="197" t="s">
        <v>129</v>
      </c>
      <c r="E206" s="198" t="s">
        <v>312</v>
      </c>
      <c r="F206" s="199" t="s">
        <v>313</v>
      </c>
      <c r="G206" s="200" t="s">
        <v>173</v>
      </c>
      <c r="H206" s="201">
        <v>372.89999999999998</v>
      </c>
      <c r="I206" s="202"/>
      <c r="J206" s="203">
        <f>ROUND(I206*H206,2)</f>
        <v>0</v>
      </c>
      <c r="K206" s="199" t="s">
        <v>133</v>
      </c>
      <c r="L206" s="46"/>
      <c r="M206" s="204" t="s">
        <v>5</v>
      </c>
      <c r="N206" s="205" t="s">
        <v>43</v>
      </c>
      <c r="O206" s="47"/>
      <c r="P206" s="206">
        <f>O206*H206</f>
        <v>0</v>
      </c>
      <c r="Q206" s="206">
        <v>0</v>
      </c>
      <c r="R206" s="206">
        <f>Q206*H206</f>
        <v>0</v>
      </c>
      <c r="S206" s="206">
        <v>0</v>
      </c>
      <c r="T206" s="207">
        <f>S206*H206</f>
        <v>0</v>
      </c>
      <c r="AR206" s="24" t="s">
        <v>134</v>
      </c>
      <c r="AT206" s="24" t="s">
        <v>129</v>
      </c>
      <c r="AU206" s="24" t="s">
        <v>145</v>
      </c>
      <c r="AY206" s="24" t="s">
        <v>127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24" t="s">
        <v>80</v>
      </c>
      <c r="BK206" s="208">
        <f>ROUND(I206*H206,2)</f>
        <v>0</v>
      </c>
      <c r="BL206" s="24" t="s">
        <v>134</v>
      </c>
      <c r="BM206" s="24" t="s">
        <v>314</v>
      </c>
    </row>
    <row r="207" s="1" customFormat="1" ht="38.25" customHeight="1">
      <c r="B207" s="196"/>
      <c r="C207" s="197" t="s">
        <v>315</v>
      </c>
      <c r="D207" s="197" t="s">
        <v>129</v>
      </c>
      <c r="E207" s="198" t="s">
        <v>243</v>
      </c>
      <c r="F207" s="199" t="s">
        <v>244</v>
      </c>
      <c r="G207" s="200" t="s">
        <v>173</v>
      </c>
      <c r="H207" s="201">
        <v>372.89999999999998</v>
      </c>
      <c r="I207" s="202"/>
      <c r="J207" s="203">
        <f>ROUND(I207*H207,2)</f>
        <v>0</v>
      </c>
      <c r="K207" s="199" t="s">
        <v>133</v>
      </c>
      <c r="L207" s="46"/>
      <c r="M207" s="204" t="s">
        <v>5</v>
      </c>
      <c r="N207" s="205" t="s">
        <v>43</v>
      </c>
      <c r="O207" s="47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AR207" s="24" t="s">
        <v>134</v>
      </c>
      <c r="AT207" s="24" t="s">
        <v>129</v>
      </c>
      <c r="AU207" s="24" t="s">
        <v>145</v>
      </c>
      <c r="AY207" s="24" t="s">
        <v>127</v>
      </c>
      <c r="BE207" s="208">
        <f>IF(N207="základní",J207,0)</f>
        <v>0</v>
      </c>
      <c r="BF207" s="208">
        <f>IF(N207="snížená",J207,0)</f>
        <v>0</v>
      </c>
      <c r="BG207" s="208">
        <f>IF(N207="zákl. přenesená",J207,0)</f>
        <v>0</v>
      </c>
      <c r="BH207" s="208">
        <f>IF(N207="sníž. přenesená",J207,0)</f>
        <v>0</v>
      </c>
      <c r="BI207" s="208">
        <f>IF(N207="nulová",J207,0)</f>
        <v>0</v>
      </c>
      <c r="BJ207" s="24" t="s">
        <v>80</v>
      </c>
      <c r="BK207" s="208">
        <f>ROUND(I207*H207,2)</f>
        <v>0</v>
      </c>
      <c r="BL207" s="24" t="s">
        <v>134</v>
      </c>
      <c r="BM207" s="24" t="s">
        <v>316</v>
      </c>
    </row>
    <row r="208" s="1" customFormat="1" ht="25.5" customHeight="1">
      <c r="B208" s="196"/>
      <c r="C208" s="197" t="s">
        <v>317</v>
      </c>
      <c r="D208" s="197" t="s">
        <v>129</v>
      </c>
      <c r="E208" s="198" t="s">
        <v>248</v>
      </c>
      <c r="F208" s="199" t="s">
        <v>249</v>
      </c>
      <c r="G208" s="200" t="s">
        <v>173</v>
      </c>
      <c r="H208" s="201">
        <v>372.89999999999998</v>
      </c>
      <c r="I208" s="202"/>
      <c r="J208" s="203">
        <f>ROUND(I208*H208,2)</f>
        <v>0</v>
      </c>
      <c r="K208" s="199" t="s">
        <v>133</v>
      </c>
      <c r="L208" s="46"/>
      <c r="M208" s="204" t="s">
        <v>5</v>
      </c>
      <c r="N208" s="205" t="s">
        <v>43</v>
      </c>
      <c r="O208" s="47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AR208" s="24" t="s">
        <v>134</v>
      </c>
      <c r="AT208" s="24" t="s">
        <v>129</v>
      </c>
      <c r="AU208" s="24" t="s">
        <v>145</v>
      </c>
      <c r="AY208" s="24" t="s">
        <v>127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24" t="s">
        <v>80</v>
      </c>
      <c r="BK208" s="208">
        <f>ROUND(I208*H208,2)</f>
        <v>0</v>
      </c>
      <c r="BL208" s="24" t="s">
        <v>134</v>
      </c>
      <c r="BM208" s="24" t="s">
        <v>318</v>
      </c>
    </row>
    <row r="209" s="1" customFormat="1" ht="16.5" customHeight="1">
      <c r="B209" s="196"/>
      <c r="C209" s="197" t="s">
        <v>319</v>
      </c>
      <c r="D209" s="197" t="s">
        <v>129</v>
      </c>
      <c r="E209" s="198" t="s">
        <v>252</v>
      </c>
      <c r="F209" s="199" t="s">
        <v>253</v>
      </c>
      <c r="G209" s="200" t="s">
        <v>173</v>
      </c>
      <c r="H209" s="201">
        <v>372.89999999999998</v>
      </c>
      <c r="I209" s="202"/>
      <c r="J209" s="203">
        <f>ROUND(I209*H209,2)</f>
        <v>0</v>
      </c>
      <c r="K209" s="199" t="s">
        <v>133</v>
      </c>
      <c r="L209" s="46"/>
      <c r="M209" s="204" t="s">
        <v>5</v>
      </c>
      <c r="N209" s="205" t="s">
        <v>43</v>
      </c>
      <c r="O209" s="47"/>
      <c r="P209" s="206">
        <f>O209*H209</f>
        <v>0</v>
      </c>
      <c r="Q209" s="206">
        <v>0</v>
      </c>
      <c r="R209" s="206">
        <f>Q209*H209</f>
        <v>0</v>
      </c>
      <c r="S209" s="206">
        <v>0</v>
      </c>
      <c r="T209" s="207">
        <f>S209*H209</f>
        <v>0</v>
      </c>
      <c r="AR209" s="24" t="s">
        <v>134</v>
      </c>
      <c r="AT209" s="24" t="s">
        <v>129</v>
      </c>
      <c r="AU209" s="24" t="s">
        <v>145</v>
      </c>
      <c r="AY209" s="24" t="s">
        <v>127</v>
      </c>
      <c r="BE209" s="208">
        <f>IF(N209="základní",J209,0)</f>
        <v>0</v>
      </c>
      <c r="BF209" s="208">
        <f>IF(N209="snížená",J209,0)</f>
        <v>0</v>
      </c>
      <c r="BG209" s="208">
        <f>IF(N209="zákl. přenesená",J209,0)</f>
        <v>0</v>
      </c>
      <c r="BH209" s="208">
        <f>IF(N209="sníž. přenesená",J209,0)</f>
        <v>0</v>
      </c>
      <c r="BI209" s="208">
        <f>IF(N209="nulová",J209,0)</f>
        <v>0</v>
      </c>
      <c r="BJ209" s="24" t="s">
        <v>80</v>
      </c>
      <c r="BK209" s="208">
        <f>ROUND(I209*H209,2)</f>
        <v>0</v>
      </c>
      <c r="BL209" s="24" t="s">
        <v>134</v>
      </c>
      <c r="BM209" s="24" t="s">
        <v>320</v>
      </c>
    </row>
    <row r="210" s="1" customFormat="1" ht="16.5" customHeight="1">
      <c r="B210" s="196"/>
      <c r="C210" s="197" t="s">
        <v>321</v>
      </c>
      <c r="D210" s="197" t="s">
        <v>129</v>
      </c>
      <c r="E210" s="198" t="s">
        <v>256</v>
      </c>
      <c r="F210" s="199" t="s">
        <v>257</v>
      </c>
      <c r="G210" s="200" t="s">
        <v>258</v>
      </c>
      <c r="H210" s="201">
        <v>671.22000000000003</v>
      </c>
      <c r="I210" s="202"/>
      <c r="J210" s="203">
        <f>ROUND(I210*H210,2)</f>
        <v>0</v>
      </c>
      <c r="K210" s="199" t="s">
        <v>133</v>
      </c>
      <c r="L210" s="46"/>
      <c r="M210" s="204" t="s">
        <v>5</v>
      </c>
      <c r="N210" s="205" t="s">
        <v>43</v>
      </c>
      <c r="O210" s="47"/>
      <c r="P210" s="206">
        <f>O210*H210</f>
        <v>0</v>
      </c>
      <c r="Q210" s="206">
        <v>0</v>
      </c>
      <c r="R210" s="206">
        <f>Q210*H210</f>
        <v>0</v>
      </c>
      <c r="S210" s="206">
        <v>0</v>
      </c>
      <c r="T210" s="207">
        <f>S210*H210</f>
        <v>0</v>
      </c>
      <c r="AR210" s="24" t="s">
        <v>134</v>
      </c>
      <c r="AT210" s="24" t="s">
        <v>129</v>
      </c>
      <c r="AU210" s="24" t="s">
        <v>145</v>
      </c>
      <c r="AY210" s="24" t="s">
        <v>127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24" t="s">
        <v>80</v>
      </c>
      <c r="BK210" s="208">
        <f>ROUND(I210*H210,2)</f>
        <v>0</v>
      </c>
      <c r="BL210" s="24" t="s">
        <v>134</v>
      </c>
      <c r="BM210" s="24" t="s">
        <v>322</v>
      </c>
    </row>
    <row r="211" s="12" customFormat="1">
      <c r="B211" s="217"/>
      <c r="D211" s="210" t="s">
        <v>136</v>
      </c>
      <c r="E211" s="218" t="s">
        <v>5</v>
      </c>
      <c r="F211" s="219" t="s">
        <v>323</v>
      </c>
      <c r="H211" s="220">
        <v>671.22000000000003</v>
      </c>
      <c r="I211" s="221"/>
      <c r="L211" s="217"/>
      <c r="M211" s="222"/>
      <c r="N211" s="223"/>
      <c r="O211" s="223"/>
      <c r="P211" s="223"/>
      <c r="Q211" s="223"/>
      <c r="R211" s="223"/>
      <c r="S211" s="223"/>
      <c r="T211" s="224"/>
      <c r="AT211" s="218" t="s">
        <v>136</v>
      </c>
      <c r="AU211" s="218" t="s">
        <v>145</v>
      </c>
      <c r="AV211" s="12" t="s">
        <v>82</v>
      </c>
      <c r="AW211" s="12" t="s">
        <v>35</v>
      </c>
      <c r="AX211" s="12" t="s">
        <v>72</v>
      </c>
      <c r="AY211" s="218" t="s">
        <v>127</v>
      </c>
    </row>
    <row r="212" s="13" customFormat="1">
      <c r="B212" s="225"/>
      <c r="D212" s="210" t="s">
        <v>136</v>
      </c>
      <c r="E212" s="226" t="s">
        <v>5</v>
      </c>
      <c r="F212" s="227" t="s">
        <v>139</v>
      </c>
      <c r="H212" s="228">
        <v>671.22000000000003</v>
      </c>
      <c r="I212" s="229"/>
      <c r="L212" s="225"/>
      <c r="M212" s="230"/>
      <c r="N212" s="231"/>
      <c r="O212" s="231"/>
      <c r="P212" s="231"/>
      <c r="Q212" s="231"/>
      <c r="R212" s="231"/>
      <c r="S212" s="231"/>
      <c r="T212" s="232"/>
      <c r="AT212" s="226" t="s">
        <v>136</v>
      </c>
      <c r="AU212" s="226" t="s">
        <v>145</v>
      </c>
      <c r="AV212" s="13" t="s">
        <v>134</v>
      </c>
      <c r="AW212" s="13" t="s">
        <v>35</v>
      </c>
      <c r="AX212" s="13" t="s">
        <v>80</v>
      </c>
      <c r="AY212" s="226" t="s">
        <v>127</v>
      </c>
    </row>
    <row r="213" s="1" customFormat="1" ht="25.5" customHeight="1">
      <c r="B213" s="196"/>
      <c r="C213" s="197" t="s">
        <v>324</v>
      </c>
      <c r="D213" s="197" t="s">
        <v>129</v>
      </c>
      <c r="E213" s="198" t="s">
        <v>325</v>
      </c>
      <c r="F213" s="199" t="s">
        <v>326</v>
      </c>
      <c r="G213" s="200" t="s">
        <v>142</v>
      </c>
      <c r="H213" s="201">
        <v>1243</v>
      </c>
      <c r="I213" s="202"/>
      <c r="J213" s="203">
        <f>ROUND(I213*H213,2)</f>
        <v>0</v>
      </c>
      <c r="K213" s="199" t="s">
        <v>133</v>
      </c>
      <c r="L213" s="46"/>
      <c r="M213" s="204" t="s">
        <v>5</v>
      </c>
      <c r="N213" s="205" t="s">
        <v>43</v>
      </c>
      <c r="O213" s="47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AR213" s="24" t="s">
        <v>134</v>
      </c>
      <c r="AT213" s="24" t="s">
        <v>129</v>
      </c>
      <c r="AU213" s="24" t="s">
        <v>145</v>
      </c>
      <c r="AY213" s="24" t="s">
        <v>127</v>
      </c>
      <c r="BE213" s="208">
        <f>IF(N213="základní",J213,0)</f>
        <v>0</v>
      </c>
      <c r="BF213" s="208">
        <f>IF(N213="snížená",J213,0)</f>
        <v>0</v>
      </c>
      <c r="BG213" s="208">
        <f>IF(N213="zákl. přenesená",J213,0)</f>
        <v>0</v>
      </c>
      <c r="BH213" s="208">
        <f>IF(N213="sníž. přenesená",J213,0)</f>
        <v>0</v>
      </c>
      <c r="BI213" s="208">
        <f>IF(N213="nulová",J213,0)</f>
        <v>0</v>
      </c>
      <c r="BJ213" s="24" t="s">
        <v>80</v>
      </c>
      <c r="BK213" s="208">
        <f>ROUND(I213*H213,2)</f>
        <v>0</v>
      </c>
      <c r="BL213" s="24" t="s">
        <v>134</v>
      </c>
      <c r="BM213" s="24" t="s">
        <v>327</v>
      </c>
    </row>
    <row r="214" s="1" customFormat="1" ht="25.5" customHeight="1">
      <c r="B214" s="196"/>
      <c r="C214" s="197" t="s">
        <v>328</v>
      </c>
      <c r="D214" s="197" t="s">
        <v>129</v>
      </c>
      <c r="E214" s="198" t="s">
        <v>329</v>
      </c>
      <c r="F214" s="199" t="s">
        <v>330</v>
      </c>
      <c r="G214" s="200" t="s">
        <v>142</v>
      </c>
      <c r="H214" s="201">
        <v>1243</v>
      </c>
      <c r="I214" s="202"/>
      <c r="J214" s="203">
        <f>ROUND(I214*H214,2)</f>
        <v>0</v>
      </c>
      <c r="K214" s="199" t="s">
        <v>133</v>
      </c>
      <c r="L214" s="46"/>
      <c r="M214" s="204" t="s">
        <v>5</v>
      </c>
      <c r="N214" s="205" t="s">
        <v>43</v>
      </c>
      <c r="O214" s="47"/>
      <c r="P214" s="206">
        <f>O214*H214</f>
        <v>0</v>
      </c>
      <c r="Q214" s="206">
        <v>0.00068999999999999997</v>
      </c>
      <c r="R214" s="206">
        <f>Q214*H214</f>
        <v>0.85766999999999993</v>
      </c>
      <c r="S214" s="206">
        <v>0</v>
      </c>
      <c r="T214" s="207">
        <f>S214*H214</f>
        <v>0</v>
      </c>
      <c r="AR214" s="24" t="s">
        <v>134</v>
      </c>
      <c r="AT214" s="24" t="s">
        <v>129</v>
      </c>
      <c r="AU214" s="24" t="s">
        <v>145</v>
      </c>
      <c r="AY214" s="24" t="s">
        <v>127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24" t="s">
        <v>80</v>
      </c>
      <c r="BK214" s="208">
        <f>ROUND(I214*H214,2)</f>
        <v>0</v>
      </c>
      <c r="BL214" s="24" t="s">
        <v>134</v>
      </c>
      <c r="BM214" s="24" t="s">
        <v>331</v>
      </c>
    </row>
    <row r="215" s="1" customFormat="1" ht="25.5" customHeight="1">
      <c r="B215" s="196"/>
      <c r="C215" s="197" t="s">
        <v>332</v>
      </c>
      <c r="D215" s="197" t="s">
        <v>129</v>
      </c>
      <c r="E215" s="198" t="s">
        <v>333</v>
      </c>
      <c r="F215" s="199" t="s">
        <v>334</v>
      </c>
      <c r="G215" s="200" t="s">
        <v>258</v>
      </c>
      <c r="H215" s="201">
        <v>738.34199999999998</v>
      </c>
      <c r="I215" s="202"/>
      <c r="J215" s="203">
        <f>ROUND(I215*H215,2)</f>
        <v>0</v>
      </c>
      <c r="K215" s="199" t="s">
        <v>133</v>
      </c>
      <c r="L215" s="46"/>
      <c r="M215" s="204" t="s">
        <v>5</v>
      </c>
      <c r="N215" s="205" t="s">
        <v>43</v>
      </c>
      <c r="O215" s="47"/>
      <c r="P215" s="206">
        <f>O215*H215</f>
        <v>0</v>
      </c>
      <c r="Q215" s="206">
        <v>0</v>
      </c>
      <c r="R215" s="206">
        <f>Q215*H215</f>
        <v>0</v>
      </c>
      <c r="S215" s="206">
        <v>0</v>
      </c>
      <c r="T215" s="207">
        <f>S215*H215</f>
        <v>0</v>
      </c>
      <c r="AR215" s="24" t="s">
        <v>134</v>
      </c>
      <c r="AT215" s="24" t="s">
        <v>129</v>
      </c>
      <c r="AU215" s="24" t="s">
        <v>145</v>
      </c>
      <c r="AY215" s="24" t="s">
        <v>127</v>
      </c>
      <c r="BE215" s="208">
        <f>IF(N215="základní",J215,0)</f>
        <v>0</v>
      </c>
      <c r="BF215" s="208">
        <f>IF(N215="snížená",J215,0)</f>
        <v>0</v>
      </c>
      <c r="BG215" s="208">
        <f>IF(N215="zákl. přenesená",J215,0)</f>
        <v>0</v>
      </c>
      <c r="BH215" s="208">
        <f>IF(N215="sníž. přenesená",J215,0)</f>
        <v>0</v>
      </c>
      <c r="BI215" s="208">
        <f>IF(N215="nulová",J215,0)</f>
        <v>0</v>
      </c>
      <c r="BJ215" s="24" t="s">
        <v>80</v>
      </c>
      <c r="BK215" s="208">
        <f>ROUND(I215*H215,2)</f>
        <v>0</v>
      </c>
      <c r="BL215" s="24" t="s">
        <v>134</v>
      </c>
      <c r="BM215" s="24" t="s">
        <v>335</v>
      </c>
    </row>
    <row r="216" s="12" customFormat="1">
      <c r="B216" s="217"/>
      <c r="D216" s="210" t="s">
        <v>136</v>
      </c>
      <c r="E216" s="218" t="s">
        <v>5</v>
      </c>
      <c r="F216" s="219" t="s">
        <v>336</v>
      </c>
      <c r="H216" s="220">
        <v>738.34199999999998</v>
      </c>
      <c r="I216" s="221"/>
      <c r="L216" s="217"/>
      <c r="M216" s="222"/>
      <c r="N216" s="223"/>
      <c r="O216" s="223"/>
      <c r="P216" s="223"/>
      <c r="Q216" s="223"/>
      <c r="R216" s="223"/>
      <c r="S216" s="223"/>
      <c r="T216" s="224"/>
      <c r="AT216" s="218" t="s">
        <v>136</v>
      </c>
      <c r="AU216" s="218" t="s">
        <v>145</v>
      </c>
      <c r="AV216" s="12" t="s">
        <v>82</v>
      </c>
      <c r="AW216" s="12" t="s">
        <v>35</v>
      </c>
      <c r="AX216" s="12" t="s">
        <v>72</v>
      </c>
      <c r="AY216" s="218" t="s">
        <v>127</v>
      </c>
    </row>
    <row r="217" s="13" customFormat="1">
      <c r="B217" s="225"/>
      <c r="D217" s="210" t="s">
        <v>136</v>
      </c>
      <c r="E217" s="226" t="s">
        <v>5</v>
      </c>
      <c r="F217" s="227" t="s">
        <v>139</v>
      </c>
      <c r="H217" s="228">
        <v>738.34199999999998</v>
      </c>
      <c r="I217" s="229"/>
      <c r="L217" s="225"/>
      <c r="M217" s="230"/>
      <c r="N217" s="231"/>
      <c r="O217" s="231"/>
      <c r="P217" s="231"/>
      <c r="Q217" s="231"/>
      <c r="R217" s="231"/>
      <c r="S217" s="231"/>
      <c r="T217" s="232"/>
      <c r="AT217" s="226" t="s">
        <v>136</v>
      </c>
      <c r="AU217" s="226" t="s">
        <v>145</v>
      </c>
      <c r="AV217" s="13" t="s">
        <v>134</v>
      </c>
      <c r="AW217" s="13" t="s">
        <v>35</v>
      </c>
      <c r="AX217" s="13" t="s">
        <v>80</v>
      </c>
      <c r="AY217" s="226" t="s">
        <v>127</v>
      </c>
    </row>
    <row r="218" s="10" customFormat="1" ht="29.88" customHeight="1">
      <c r="B218" s="183"/>
      <c r="D218" s="184" t="s">
        <v>71</v>
      </c>
      <c r="E218" s="194" t="s">
        <v>145</v>
      </c>
      <c r="F218" s="194" t="s">
        <v>337</v>
      </c>
      <c r="I218" s="186"/>
      <c r="J218" s="195">
        <f>BK218</f>
        <v>0</v>
      </c>
      <c r="L218" s="183"/>
      <c r="M218" s="188"/>
      <c r="N218" s="189"/>
      <c r="O218" s="189"/>
      <c r="P218" s="190">
        <f>SUM(P219:P222)</f>
        <v>0</v>
      </c>
      <c r="Q218" s="189"/>
      <c r="R218" s="190">
        <f>SUM(R219:R222)</f>
        <v>0</v>
      </c>
      <c r="S218" s="189"/>
      <c r="T218" s="191">
        <f>SUM(T219:T222)</f>
        <v>8.8000000000000007</v>
      </c>
      <c r="AR218" s="184" t="s">
        <v>80</v>
      </c>
      <c r="AT218" s="192" t="s">
        <v>71</v>
      </c>
      <c r="AU218" s="192" t="s">
        <v>80</v>
      </c>
      <c r="AY218" s="184" t="s">
        <v>127</v>
      </c>
      <c r="BK218" s="193">
        <f>SUM(BK219:BK222)</f>
        <v>0</v>
      </c>
    </row>
    <row r="219" s="1" customFormat="1" ht="25.5" customHeight="1">
      <c r="B219" s="196"/>
      <c r="C219" s="197" t="s">
        <v>338</v>
      </c>
      <c r="D219" s="197" t="s">
        <v>129</v>
      </c>
      <c r="E219" s="198" t="s">
        <v>339</v>
      </c>
      <c r="F219" s="199" t="s">
        <v>340</v>
      </c>
      <c r="G219" s="200" t="s">
        <v>173</v>
      </c>
      <c r="H219" s="201">
        <v>4</v>
      </c>
      <c r="I219" s="202"/>
      <c r="J219" s="203">
        <f>ROUND(I219*H219,2)</f>
        <v>0</v>
      </c>
      <c r="K219" s="199" t="s">
        <v>133</v>
      </c>
      <c r="L219" s="46"/>
      <c r="M219" s="204" t="s">
        <v>5</v>
      </c>
      <c r="N219" s="205" t="s">
        <v>43</v>
      </c>
      <c r="O219" s="47"/>
      <c r="P219" s="206">
        <f>O219*H219</f>
        <v>0</v>
      </c>
      <c r="Q219" s="206">
        <v>0</v>
      </c>
      <c r="R219" s="206">
        <f>Q219*H219</f>
        <v>0</v>
      </c>
      <c r="S219" s="206">
        <v>2.2000000000000002</v>
      </c>
      <c r="T219" s="207">
        <f>S219*H219</f>
        <v>8.8000000000000007</v>
      </c>
      <c r="AR219" s="24" t="s">
        <v>134</v>
      </c>
      <c r="AT219" s="24" t="s">
        <v>129</v>
      </c>
      <c r="AU219" s="24" t="s">
        <v>82</v>
      </c>
      <c r="AY219" s="24" t="s">
        <v>127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24" t="s">
        <v>80</v>
      </c>
      <c r="BK219" s="208">
        <f>ROUND(I219*H219,2)</f>
        <v>0</v>
      </c>
      <c r="BL219" s="24" t="s">
        <v>134</v>
      </c>
      <c r="BM219" s="24" t="s">
        <v>341</v>
      </c>
    </row>
    <row r="220" s="11" customFormat="1">
      <c r="B220" s="209"/>
      <c r="D220" s="210" t="s">
        <v>136</v>
      </c>
      <c r="E220" s="211" t="s">
        <v>5</v>
      </c>
      <c r="F220" s="212" t="s">
        <v>342</v>
      </c>
      <c r="H220" s="211" t="s">
        <v>5</v>
      </c>
      <c r="I220" s="213"/>
      <c r="L220" s="209"/>
      <c r="M220" s="214"/>
      <c r="N220" s="215"/>
      <c r="O220" s="215"/>
      <c r="P220" s="215"/>
      <c r="Q220" s="215"/>
      <c r="R220" s="215"/>
      <c r="S220" s="215"/>
      <c r="T220" s="216"/>
      <c r="AT220" s="211" t="s">
        <v>136</v>
      </c>
      <c r="AU220" s="211" t="s">
        <v>82</v>
      </c>
      <c r="AV220" s="11" t="s">
        <v>80</v>
      </c>
      <c r="AW220" s="11" t="s">
        <v>35</v>
      </c>
      <c r="AX220" s="11" t="s">
        <v>72</v>
      </c>
      <c r="AY220" s="211" t="s">
        <v>127</v>
      </c>
    </row>
    <row r="221" s="12" customFormat="1">
      <c r="B221" s="217"/>
      <c r="D221" s="210" t="s">
        <v>136</v>
      </c>
      <c r="E221" s="218" t="s">
        <v>5</v>
      </c>
      <c r="F221" s="219" t="s">
        <v>343</v>
      </c>
      <c r="H221" s="220">
        <v>4</v>
      </c>
      <c r="I221" s="221"/>
      <c r="L221" s="217"/>
      <c r="M221" s="222"/>
      <c r="N221" s="223"/>
      <c r="O221" s="223"/>
      <c r="P221" s="223"/>
      <c r="Q221" s="223"/>
      <c r="R221" s="223"/>
      <c r="S221" s="223"/>
      <c r="T221" s="224"/>
      <c r="AT221" s="218" t="s">
        <v>136</v>
      </c>
      <c r="AU221" s="218" t="s">
        <v>82</v>
      </c>
      <c r="AV221" s="12" t="s">
        <v>82</v>
      </c>
      <c r="AW221" s="12" t="s">
        <v>35</v>
      </c>
      <c r="AX221" s="12" t="s">
        <v>72</v>
      </c>
      <c r="AY221" s="218" t="s">
        <v>127</v>
      </c>
    </row>
    <row r="222" s="13" customFormat="1">
      <c r="B222" s="225"/>
      <c r="D222" s="210" t="s">
        <v>136</v>
      </c>
      <c r="E222" s="226" t="s">
        <v>5</v>
      </c>
      <c r="F222" s="227" t="s">
        <v>139</v>
      </c>
      <c r="H222" s="228">
        <v>4</v>
      </c>
      <c r="I222" s="229"/>
      <c r="L222" s="225"/>
      <c r="M222" s="230"/>
      <c r="N222" s="231"/>
      <c r="O222" s="231"/>
      <c r="P222" s="231"/>
      <c r="Q222" s="231"/>
      <c r="R222" s="231"/>
      <c r="S222" s="231"/>
      <c r="T222" s="232"/>
      <c r="AT222" s="226" t="s">
        <v>136</v>
      </c>
      <c r="AU222" s="226" t="s">
        <v>82</v>
      </c>
      <c r="AV222" s="13" t="s">
        <v>134</v>
      </c>
      <c r="AW222" s="13" t="s">
        <v>35</v>
      </c>
      <c r="AX222" s="13" t="s">
        <v>80</v>
      </c>
      <c r="AY222" s="226" t="s">
        <v>127</v>
      </c>
    </row>
    <row r="223" s="10" customFormat="1" ht="29.88" customHeight="1">
      <c r="B223" s="183"/>
      <c r="D223" s="184" t="s">
        <v>71</v>
      </c>
      <c r="E223" s="194" t="s">
        <v>134</v>
      </c>
      <c r="F223" s="194" t="s">
        <v>344</v>
      </c>
      <c r="I223" s="186"/>
      <c r="J223" s="195">
        <f>BK223</f>
        <v>0</v>
      </c>
      <c r="L223" s="183"/>
      <c r="M223" s="188"/>
      <c r="N223" s="189"/>
      <c r="O223" s="189"/>
      <c r="P223" s="190">
        <f>SUM(P224:P226)</f>
        <v>0</v>
      </c>
      <c r="Q223" s="189"/>
      <c r="R223" s="190">
        <f>SUM(R224:R226)</f>
        <v>0</v>
      </c>
      <c r="S223" s="189"/>
      <c r="T223" s="191">
        <f>SUM(T224:T226)</f>
        <v>0</v>
      </c>
      <c r="AR223" s="184" t="s">
        <v>80</v>
      </c>
      <c r="AT223" s="192" t="s">
        <v>71</v>
      </c>
      <c r="AU223" s="192" t="s">
        <v>80</v>
      </c>
      <c r="AY223" s="184" t="s">
        <v>127</v>
      </c>
      <c r="BK223" s="193">
        <f>SUM(BK224:BK226)</f>
        <v>0</v>
      </c>
    </row>
    <row r="224" s="1" customFormat="1" ht="25.5" customHeight="1">
      <c r="B224" s="196"/>
      <c r="C224" s="197" t="s">
        <v>345</v>
      </c>
      <c r="D224" s="197" t="s">
        <v>129</v>
      </c>
      <c r="E224" s="198" t="s">
        <v>346</v>
      </c>
      <c r="F224" s="199" t="s">
        <v>347</v>
      </c>
      <c r="G224" s="200" t="s">
        <v>173</v>
      </c>
      <c r="H224" s="201">
        <v>3.52</v>
      </c>
      <c r="I224" s="202"/>
      <c r="J224" s="203">
        <f>ROUND(I224*H224,2)</f>
        <v>0</v>
      </c>
      <c r="K224" s="199" t="s">
        <v>133</v>
      </c>
      <c r="L224" s="46"/>
      <c r="M224" s="204" t="s">
        <v>5</v>
      </c>
      <c r="N224" s="205" t="s">
        <v>43</v>
      </c>
      <c r="O224" s="47"/>
      <c r="P224" s="206">
        <f>O224*H224</f>
        <v>0</v>
      </c>
      <c r="Q224" s="206">
        <v>0</v>
      </c>
      <c r="R224" s="206">
        <f>Q224*H224</f>
        <v>0</v>
      </c>
      <c r="S224" s="206">
        <v>0</v>
      </c>
      <c r="T224" s="207">
        <f>S224*H224</f>
        <v>0</v>
      </c>
      <c r="AR224" s="24" t="s">
        <v>134</v>
      </c>
      <c r="AT224" s="24" t="s">
        <v>129</v>
      </c>
      <c r="AU224" s="24" t="s">
        <v>82</v>
      </c>
      <c r="AY224" s="24" t="s">
        <v>127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24" t="s">
        <v>80</v>
      </c>
      <c r="BK224" s="208">
        <f>ROUND(I224*H224,2)</f>
        <v>0</v>
      </c>
      <c r="BL224" s="24" t="s">
        <v>134</v>
      </c>
      <c r="BM224" s="24" t="s">
        <v>348</v>
      </c>
    </row>
    <row r="225" s="12" customFormat="1">
      <c r="B225" s="217"/>
      <c r="D225" s="210" t="s">
        <v>136</v>
      </c>
      <c r="E225" s="218" t="s">
        <v>5</v>
      </c>
      <c r="F225" s="219" t="s">
        <v>349</v>
      </c>
      <c r="H225" s="220">
        <v>3.52</v>
      </c>
      <c r="I225" s="221"/>
      <c r="L225" s="217"/>
      <c r="M225" s="222"/>
      <c r="N225" s="223"/>
      <c r="O225" s="223"/>
      <c r="P225" s="223"/>
      <c r="Q225" s="223"/>
      <c r="R225" s="223"/>
      <c r="S225" s="223"/>
      <c r="T225" s="224"/>
      <c r="AT225" s="218" t="s">
        <v>136</v>
      </c>
      <c r="AU225" s="218" t="s">
        <v>82</v>
      </c>
      <c r="AV225" s="12" t="s">
        <v>82</v>
      </c>
      <c r="AW225" s="12" t="s">
        <v>35</v>
      </c>
      <c r="AX225" s="12" t="s">
        <v>72</v>
      </c>
      <c r="AY225" s="218" t="s">
        <v>127</v>
      </c>
    </row>
    <row r="226" s="13" customFormat="1">
      <c r="B226" s="225"/>
      <c r="D226" s="210" t="s">
        <v>136</v>
      </c>
      <c r="E226" s="226" t="s">
        <v>5</v>
      </c>
      <c r="F226" s="227" t="s">
        <v>139</v>
      </c>
      <c r="H226" s="228">
        <v>3.52</v>
      </c>
      <c r="I226" s="229"/>
      <c r="L226" s="225"/>
      <c r="M226" s="230"/>
      <c r="N226" s="231"/>
      <c r="O226" s="231"/>
      <c r="P226" s="231"/>
      <c r="Q226" s="231"/>
      <c r="R226" s="231"/>
      <c r="S226" s="231"/>
      <c r="T226" s="232"/>
      <c r="AT226" s="226" t="s">
        <v>136</v>
      </c>
      <c r="AU226" s="226" t="s">
        <v>82</v>
      </c>
      <c r="AV226" s="13" t="s">
        <v>134</v>
      </c>
      <c r="AW226" s="13" t="s">
        <v>35</v>
      </c>
      <c r="AX226" s="13" t="s">
        <v>80</v>
      </c>
      <c r="AY226" s="226" t="s">
        <v>127</v>
      </c>
    </row>
    <row r="227" s="10" customFormat="1" ht="29.88" customHeight="1">
      <c r="B227" s="183"/>
      <c r="D227" s="184" t="s">
        <v>71</v>
      </c>
      <c r="E227" s="194" t="s">
        <v>154</v>
      </c>
      <c r="F227" s="194" t="s">
        <v>350</v>
      </c>
      <c r="I227" s="186"/>
      <c r="J227" s="195">
        <f>BK227</f>
        <v>0</v>
      </c>
      <c r="L227" s="183"/>
      <c r="M227" s="188"/>
      <c r="N227" s="189"/>
      <c r="O227" s="189"/>
      <c r="P227" s="190">
        <f>SUM(P228:P289)</f>
        <v>0</v>
      </c>
      <c r="Q227" s="189"/>
      <c r="R227" s="190">
        <f>SUM(R228:R289)</f>
        <v>218.06273999999999</v>
      </c>
      <c r="S227" s="189"/>
      <c r="T227" s="191">
        <f>SUM(T228:T289)</f>
        <v>0</v>
      </c>
      <c r="AR227" s="184" t="s">
        <v>80</v>
      </c>
      <c r="AT227" s="192" t="s">
        <v>71</v>
      </c>
      <c r="AU227" s="192" t="s">
        <v>80</v>
      </c>
      <c r="AY227" s="184" t="s">
        <v>127</v>
      </c>
      <c r="BK227" s="193">
        <f>SUM(BK228:BK289)</f>
        <v>0</v>
      </c>
    </row>
    <row r="228" s="1" customFormat="1" ht="16.5" customHeight="1">
      <c r="B228" s="196"/>
      <c r="C228" s="197" t="s">
        <v>351</v>
      </c>
      <c r="D228" s="197" t="s">
        <v>129</v>
      </c>
      <c r="E228" s="198" t="s">
        <v>352</v>
      </c>
      <c r="F228" s="199" t="s">
        <v>353</v>
      </c>
      <c r="G228" s="200" t="s">
        <v>142</v>
      </c>
      <c r="H228" s="201">
        <v>412</v>
      </c>
      <c r="I228" s="202"/>
      <c r="J228" s="203">
        <f>ROUND(I228*H228,2)</f>
        <v>0</v>
      </c>
      <c r="K228" s="199" t="s">
        <v>354</v>
      </c>
      <c r="L228" s="46"/>
      <c r="M228" s="204" t="s">
        <v>5</v>
      </c>
      <c r="N228" s="205" t="s">
        <v>43</v>
      </c>
      <c r="O228" s="47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AR228" s="24" t="s">
        <v>134</v>
      </c>
      <c r="AT228" s="24" t="s">
        <v>129</v>
      </c>
      <c r="AU228" s="24" t="s">
        <v>82</v>
      </c>
      <c r="AY228" s="24" t="s">
        <v>127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24" t="s">
        <v>80</v>
      </c>
      <c r="BK228" s="208">
        <f>ROUND(I228*H228,2)</f>
        <v>0</v>
      </c>
      <c r="BL228" s="24" t="s">
        <v>134</v>
      </c>
      <c r="BM228" s="24" t="s">
        <v>355</v>
      </c>
    </row>
    <row r="229" s="11" customFormat="1">
      <c r="B229" s="209"/>
      <c r="D229" s="210" t="s">
        <v>136</v>
      </c>
      <c r="E229" s="211" t="s">
        <v>5</v>
      </c>
      <c r="F229" s="212" t="s">
        <v>356</v>
      </c>
      <c r="H229" s="211" t="s">
        <v>5</v>
      </c>
      <c r="I229" s="213"/>
      <c r="L229" s="209"/>
      <c r="M229" s="214"/>
      <c r="N229" s="215"/>
      <c r="O229" s="215"/>
      <c r="P229" s="215"/>
      <c r="Q229" s="215"/>
      <c r="R229" s="215"/>
      <c r="S229" s="215"/>
      <c r="T229" s="216"/>
      <c r="AT229" s="211" t="s">
        <v>136</v>
      </c>
      <c r="AU229" s="211" t="s">
        <v>82</v>
      </c>
      <c r="AV229" s="11" t="s">
        <v>80</v>
      </c>
      <c r="AW229" s="11" t="s">
        <v>35</v>
      </c>
      <c r="AX229" s="11" t="s">
        <v>72</v>
      </c>
      <c r="AY229" s="211" t="s">
        <v>127</v>
      </c>
    </row>
    <row r="230" s="12" customFormat="1">
      <c r="B230" s="217"/>
      <c r="D230" s="210" t="s">
        <v>136</v>
      </c>
      <c r="E230" s="218" t="s">
        <v>5</v>
      </c>
      <c r="F230" s="219" t="s">
        <v>357</v>
      </c>
      <c r="H230" s="220">
        <v>412</v>
      </c>
      <c r="I230" s="221"/>
      <c r="L230" s="217"/>
      <c r="M230" s="222"/>
      <c r="N230" s="223"/>
      <c r="O230" s="223"/>
      <c r="P230" s="223"/>
      <c r="Q230" s="223"/>
      <c r="R230" s="223"/>
      <c r="S230" s="223"/>
      <c r="T230" s="224"/>
      <c r="AT230" s="218" t="s">
        <v>136</v>
      </c>
      <c r="AU230" s="218" t="s">
        <v>82</v>
      </c>
      <c r="AV230" s="12" t="s">
        <v>82</v>
      </c>
      <c r="AW230" s="12" t="s">
        <v>35</v>
      </c>
      <c r="AX230" s="12" t="s">
        <v>80</v>
      </c>
      <c r="AY230" s="218" t="s">
        <v>127</v>
      </c>
    </row>
    <row r="231" s="1" customFormat="1" ht="16.5" customHeight="1">
      <c r="B231" s="196"/>
      <c r="C231" s="197" t="s">
        <v>358</v>
      </c>
      <c r="D231" s="197" t="s">
        <v>129</v>
      </c>
      <c r="E231" s="198" t="s">
        <v>359</v>
      </c>
      <c r="F231" s="199" t="s">
        <v>360</v>
      </c>
      <c r="G231" s="200" t="s">
        <v>142</v>
      </c>
      <c r="H231" s="201">
        <v>412</v>
      </c>
      <c r="I231" s="202"/>
      <c r="J231" s="203">
        <f>ROUND(I231*H231,2)</f>
        <v>0</v>
      </c>
      <c r="K231" s="199" t="s">
        <v>354</v>
      </c>
      <c r="L231" s="46"/>
      <c r="M231" s="204" t="s">
        <v>5</v>
      </c>
      <c r="N231" s="205" t="s">
        <v>43</v>
      </c>
      <c r="O231" s="47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AR231" s="24" t="s">
        <v>134</v>
      </c>
      <c r="AT231" s="24" t="s">
        <v>129</v>
      </c>
      <c r="AU231" s="24" t="s">
        <v>82</v>
      </c>
      <c r="AY231" s="24" t="s">
        <v>127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24" t="s">
        <v>80</v>
      </c>
      <c r="BK231" s="208">
        <f>ROUND(I231*H231,2)</f>
        <v>0</v>
      </c>
      <c r="BL231" s="24" t="s">
        <v>134</v>
      </c>
      <c r="BM231" s="24" t="s">
        <v>361</v>
      </c>
    </row>
    <row r="232" s="11" customFormat="1">
      <c r="B232" s="209"/>
      <c r="D232" s="210" t="s">
        <v>136</v>
      </c>
      <c r="E232" s="211" t="s">
        <v>5</v>
      </c>
      <c r="F232" s="212" t="s">
        <v>356</v>
      </c>
      <c r="H232" s="211" t="s">
        <v>5</v>
      </c>
      <c r="I232" s="213"/>
      <c r="L232" s="209"/>
      <c r="M232" s="214"/>
      <c r="N232" s="215"/>
      <c r="O232" s="215"/>
      <c r="P232" s="215"/>
      <c r="Q232" s="215"/>
      <c r="R232" s="215"/>
      <c r="S232" s="215"/>
      <c r="T232" s="216"/>
      <c r="AT232" s="211" t="s">
        <v>136</v>
      </c>
      <c r="AU232" s="211" t="s">
        <v>82</v>
      </c>
      <c r="AV232" s="11" t="s">
        <v>80</v>
      </c>
      <c r="AW232" s="11" t="s">
        <v>35</v>
      </c>
      <c r="AX232" s="11" t="s">
        <v>72</v>
      </c>
      <c r="AY232" s="211" t="s">
        <v>127</v>
      </c>
    </row>
    <row r="233" s="12" customFormat="1">
      <c r="B233" s="217"/>
      <c r="D233" s="210" t="s">
        <v>136</v>
      </c>
      <c r="E233" s="218" t="s">
        <v>5</v>
      </c>
      <c r="F233" s="219" t="s">
        <v>357</v>
      </c>
      <c r="H233" s="220">
        <v>412</v>
      </c>
      <c r="I233" s="221"/>
      <c r="L233" s="217"/>
      <c r="M233" s="222"/>
      <c r="N233" s="223"/>
      <c r="O233" s="223"/>
      <c r="P233" s="223"/>
      <c r="Q233" s="223"/>
      <c r="R233" s="223"/>
      <c r="S233" s="223"/>
      <c r="T233" s="224"/>
      <c r="AT233" s="218" t="s">
        <v>136</v>
      </c>
      <c r="AU233" s="218" t="s">
        <v>82</v>
      </c>
      <c r="AV233" s="12" t="s">
        <v>82</v>
      </c>
      <c r="AW233" s="12" t="s">
        <v>35</v>
      </c>
      <c r="AX233" s="12" t="s">
        <v>72</v>
      </c>
      <c r="AY233" s="218" t="s">
        <v>127</v>
      </c>
    </row>
    <row r="234" s="13" customFormat="1">
      <c r="B234" s="225"/>
      <c r="D234" s="210" t="s">
        <v>136</v>
      </c>
      <c r="E234" s="226" t="s">
        <v>5</v>
      </c>
      <c r="F234" s="227" t="s">
        <v>139</v>
      </c>
      <c r="H234" s="228">
        <v>412</v>
      </c>
      <c r="I234" s="229"/>
      <c r="L234" s="225"/>
      <c r="M234" s="230"/>
      <c r="N234" s="231"/>
      <c r="O234" s="231"/>
      <c r="P234" s="231"/>
      <c r="Q234" s="231"/>
      <c r="R234" s="231"/>
      <c r="S234" s="231"/>
      <c r="T234" s="232"/>
      <c r="AT234" s="226" t="s">
        <v>136</v>
      </c>
      <c r="AU234" s="226" t="s">
        <v>82</v>
      </c>
      <c r="AV234" s="13" t="s">
        <v>134</v>
      </c>
      <c r="AW234" s="13" t="s">
        <v>35</v>
      </c>
      <c r="AX234" s="13" t="s">
        <v>80</v>
      </c>
      <c r="AY234" s="226" t="s">
        <v>127</v>
      </c>
    </row>
    <row r="235" s="1" customFormat="1" ht="16.5" customHeight="1">
      <c r="B235" s="196"/>
      <c r="C235" s="197" t="s">
        <v>17</v>
      </c>
      <c r="D235" s="197" t="s">
        <v>129</v>
      </c>
      <c r="E235" s="198" t="s">
        <v>362</v>
      </c>
      <c r="F235" s="199" t="s">
        <v>363</v>
      </c>
      <c r="G235" s="200" t="s">
        <v>142</v>
      </c>
      <c r="H235" s="201">
        <v>124</v>
      </c>
      <c r="I235" s="202"/>
      <c r="J235" s="203">
        <f>ROUND(I235*H235,2)</f>
        <v>0</v>
      </c>
      <c r="K235" s="199" t="s">
        <v>133</v>
      </c>
      <c r="L235" s="46"/>
      <c r="M235" s="204" t="s">
        <v>5</v>
      </c>
      <c r="N235" s="205" t="s">
        <v>43</v>
      </c>
      <c r="O235" s="47"/>
      <c r="P235" s="206">
        <f>O235*H235</f>
        <v>0</v>
      </c>
      <c r="Q235" s="206">
        <v>0</v>
      </c>
      <c r="R235" s="206">
        <f>Q235*H235</f>
        <v>0</v>
      </c>
      <c r="S235" s="206">
        <v>0</v>
      </c>
      <c r="T235" s="207">
        <f>S235*H235</f>
        <v>0</v>
      </c>
      <c r="AR235" s="24" t="s">
        <v>134</v>
      </c>
      <c r="AT235" s="24" t="s">
        <v>129</v>
      </c>
      <c r="AU235" s="24" t="s">
        <v>82</v>
      </c>
      <c r="AY235" s="24" t="s">
        <v>127</v>
      </c>
      <c r="BE235" s="208">
        <f>IF(N235="základní",J235,0)</f>
        <v>0</v>
      </c>
      <c r="BF235" s="208">
        <f>IF(N235="snížená",J235,0)</f>
        <v>0</v>
      </c>
      <c r="BG235" s="208">
        <f>IF(N235="zákl. přenesená",J235,0)</f>
        <v>0</v>
      </c>
      <c r="BH235" s="208">
        <f>IF(N235="sníž. přenesená",J235,0)</f>
        <v>0</v>
      </c>
      <c r="BI235" s="208">
        <f>IF(N235="nulová",J235,0)</f>
        <v>0</v>
      </c>
      <c r="BJ235" s="24" t="s">
        <v>80</v>
      </c>
      <c r="BK235" s="208">
        <f>ROUND(I235*H235,2)</f>
        <v>0</v>
      </c>
      <c r="BL235" s="24" t="s">
        <v>134</v>
      </c>
      <c r="BM235" s="24" t="s">
        <v>364</v>
      </c>
    </row>
    <row r="236" s="11" customFormat="1">
      <c r="B236" s="209"/>
      <c r="D236" s="210" t="s">
        <v>136</v>
      </c>
      <c r="E236" s="211" t="s">
        <v>5</v>
      </c>
      <c r="F236" s="212" t="s">
        <v>137</v>
      </c>
      <c r="H236" s="211" t="s">
        <v>5</v>
      </c>
      <c r="I236" s="213"/>
      <c r="L236" s="209"/>
      <c r="M236" s="214"/>
      <c r="N236" s="215"/>
      <c r="O236" s="215"/>
      <c r="P236" s="215"/>
      <c r="Q236" s="215"/>
      <c r="R236" s="215"/>
      <c r="S236" s="215"/>
      <c r="T236" s="216"/>
      <c r="AT236" s="211" t="s">
        <v>136</v>
      </c>
      <c r="AU236" s="211" t="s">
        <v>82</v>
      </c>
      <c r="AV236" s="11" t="s">
        <v>80</v>
      </c>
      <c r="AW236" s="11" t="s">
        <v>35</v>
      </c>
      <c r="AX236" s="11" t="s">
        <v>72</v>
      </c>
      <c r="AY236" s="211" t="s">
        <v>127</v>
      </c>
    </row>
    <row r="237" s="11" customFormat="1">
      <c r="B237" s="209"/>
      <c r="D237" s="210" t="s">
        <v>136</v>
      </c>
      <c r="E237" s="211" t="s">
        <v>5</v>
      </c>
      <c r="F237" s="212" t="s">
        <v>365</v>
      </c>
      <c r="H237" s="211" t="s">
        <v>5</v>
      </c>
      <c r="I237" s="213"/>
      <c r="L237" s="209"/>
      <c r="M237" s="214"/>
      <c r="N237" s="215"/>
      <c r="O237" s="215"/>
      <c r="P237" s="215"/>
      <c r="Q237" s="215"/>
      <c r="R237" s="215"/>
      <c r="S237" s="215"/>
      <c r="T237" s="216"/>
      <c r="AT237" s="211" t="s">
        <v>136</v>
      </c>
      <c r="AU237" s="211" t="s">
        <v>82</v>
      </c>
      <c r="AV237" s="11" t="s">
        <v>80</v>
      </c>
      <c r="AW237" s="11" t="s">
        <v>35</v>
      </c>
      <c r="AX237" s="11" t="s">
        <v>72</v>
      </c>
      <c r="AY237" s="211" t="s">
        <v>127</v>
      </c>
    </row>
    <row r="238" s="12" customFormat="1">
      <c r="B238" s="217"/>
      <c r="D238" s="210" t="s">
        <v>136</v>
      </c>
      <c r="E238" s="218" t="s">
        <v>5</v>
      </c>
      <c r="F238" s="219" t="s">
        <v>366</v>
      </c>
      <c r="H238" s="220">
        <v>124</v>
      </c>
      <c r="I238" s="221"/>
      <c r="L238" s="217"/>
      <c r="M238" s="222"/>
      <c r="N238" s="223"/>
      <c r="O238" s="223"/>
      <c r="P238" s="223"/>
      <c r="Q238" s="223"/>
      <c r="R238" s="223"/>
      <c r="S238" s="223"/>
      <c r="T238" s="224"/>
      <c r="AT238" s="218" t="s">
        <v>136</v>
      </c>
      <c r="AU238" s="218" t="s">
        <v>82</v>
      </c>
      <c r="AV238" s="12" t="s">
        <v>82</v>
      </c>
      <c r="AW238" s="12" t="s">
        <v>35</v>
      </c>
      <c r="AX238" s="12" t="s">
        <v>72</v>
      </c>
      <c r="AY238" s="218" t="s">
        <v>127</v>
      </c>
    </row>
    <row r="239" s="13" customFormat="1">
      <c r="B239" s="225"/>
      <c r="D239" s="210" t="s">
        <v>136</v>
      </c>
      <c r="E239" s="226" t="s">
        <v>5</v>
      </c>
      <c r="F239" s="227" t="s">
        <v>139</v>
      </c>
      <c r="H239" s="228">
        <v>124</v>
      </c>
      <c r="I239" s="229"/>
      <c r="L239" s="225"/>
      <c r="M239" s="230"/>
      <c r="N239" s="231"/>
      <c r="O239" s="231"/>
      <c r="P239" s="231"/>
      <c r="Q239" s="231"/>
      <c r="R239" s="231"/>
      <c r="S239" s="231"/>
      <c r="T239" s="232"/>
      <c r="AT239" s="226" t="s">
        <v>136</v>
      </c>
      <c r="AU239" s="226" t="s">
        <v>82</v>
      </c>
      <c r="AV239" s="13" t="s">
        <v>134</v>
      </c>
      <c r="AW239" s="13" t="s">
        <v>35</v>
      </c>
      <c r="AX239" s="13" t="s">
        <v>80</v>
      </c>
      <c r="AY239" s="226" t="s">
        <v>127</v>
      </c>
    </row>
    <row r="240" s="1" customFormat="1" ht="25.5" customHeight="1">
      <c r="B240" s="196"/>
      <c r="C240" s="197" t="s">
        <v>367</v>
      </c>
      <c r="D240" s="197" t="s">
        <v>129</v>
      </c>
      <c r="E240" s="198" t="s">
        <v>368</v>
      </c>
      <c r="F240" s="199" t="s">
        <v>369</v>
      </c>
      <c r="G240" s="200" t="s">
        <v>142</v>
      </c>
      <c r="H240" s="201">
        <v>1655.0999999999999</v>
      </c>
      <c r="I240" s="202"/>
      <c r="J240" s="203">
        <f>ROUND(I240*H240,2)</f>
        <v>0</v>
      </c>
      <c r="K240" s="199" t="s">
        <v>133</v>
      </c>
      <c r="L240" s="46"/>
      <c r="M240" s="204" t="s">
        <v>5</v>
      </c>
      <c r="N240" s="205" t="s">
        <v>43</v>
      </c>
      <c r="O240" s="47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AR240" s="24" t="s">
        <v>134</v>
      </c>
      <c r="AT240" s="24" t="s">
        <v>129</v>
      </c>
      <c r="AU240" s="24" t="s">
        <v>82</v>
      </c>
      <c r="AY240" s="24" t="s">
        <v>127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24" t="s">
        <v>80</v>
      </c>
      <c r="BK240" s="208">
        <f>ROUND(I240*H240,2)</f>
        <v>0</v>
      </c>
      <c r="BL240" s="24" t="s">
        <v>134</v>
      </c>
      <c r="BM240" s="24" t="s">
        <v>370</v>
      </c>
    </row>
    <row r="241" s="11" customFormat="1">
      <c r="B241" s="209"/>
      <c r="D241" s="210" t="s">
        <v>136</v>
      </c>
      <c r="E241" s="211" t="s">
        <v>5</v>
      </c>
      <c r="F241" s="212" t="s">
        <v>371</v>
      </c>
      <c r="H241" s="211" t="s">
        <v>5</v>
      </c>
      <c r="I241" s="213"/>
      <c r="L241" s="209"/>
      <c r="M241" s="214"/>
      <c r="N241" s="215"/>
      <c r="O241" s="215"/>
      <c r="P241" s="215"/>
      <c r="Q241" s="215"/>
      <c r="R241" s="215"/>
      <c r="S241" s="215"/>
      <c r="T241" s="216"/>
      <c r="AT241" s="211" t="s">
        <v>136</v>
      </c>
      <c r="AU241" s="211" t="s">
        <v>82</v>
      </c>
      <c r="AV241" s="11" t="s">
        <v>80</v>
      </c>
      <c r="AW241" s="11" t="s">
        <v>35</v>
      </c>
      <c r="AX241" s="11" t="s">
        <v>72</v>
      </c>
      <c r="AY241" s="211" t="s">
        <v>127</v>
      </c>
    </row>
    <row r="242" s="12" customFormat="1">
      <c r="B242" s="217"/>
      <c r="D242" s="210" t="s">
        <v>136</v>
      </c>
      <c r="E242" s="218" t="s">
        <v>5</v>
      </c>
      <c r="F242" s="219" t="s">
        <v>372</v>
      </c>
      <c r="H242" s="220">
        <v>1243</v>
      </c>
      <c r="I242" s="221"/>
      <c r="L242" s="217"/>
      <c r="M242" s="222"/>
      <c r="N242" s="223"/>
      <c r="O242" s="223"/>
      <c r="P242" s="223"/>
      <c r="Q242" s="223"/>
      <c r="R242" s="223"/>
      <c r="S242" s="223"/>
      <c r="T242" s="224"/>
      <c r="AT242" s="218" t="s">
        <v>136</v>
      </c>
      <c r="AU242" s="218" t="s">
        <v>82</v>
      </c>
      <c r="AV242" s="12" t="s">
        <v>82</v>
      </c>
      <c r="AW242" s="12" t="s">
        <v>35</v>
      </c>
      <c r="AX242" s="12" t="s">
        <v>72</v>
      </c>
      <c r="AY242" s="218" t="s">
        <v>127</v>
      </c>
    </row>
    <row r="243" s="11" customFormat="1">
      <c r="B243" s="209"/>
      <c r="D243" s="210" t="s">
        <v>136</v>
      </c>
      <c r="E243" s="211" t="s">
        <v>5</v>
      </c>
      <c r="F243" s="212" t="s">
        <v>373</v>
      </c>
      <c r="H243" s="211" t="s">
        <v>5</v>
      </c>
      <c r="I243" s="213"/>
      <c r="L243" s="209"/>
      <c r="M243" s="214"/>
      <c r="N243" s="215"/>
      <c r="O243" s="215"/>
      <c r="P243" s="215"/>
      <c r="Q243" s="215"/>
      <c r="R243" s="215"/>
      <c r="S243" s="215"/>
      <c r="T243" s="216"/>
      <c r="AT243" s="211" t="s">
        <v>136</v>
      </c>
      <c r="AU243" s="211" t="s">
        <v>82</v>
      </c>
      <c r="AV243" s="11" t="s">
        <v>80</v>
      </c>
      <c r="AW243" s="11" t="s">
        <v>35</v>
      </c>
      <c r="AX243" s="11" t="s">
        <v>72</v>
      </c>
      <c r="AY243" s="211" t="s">
        <v>127</v>
      </c>
    </row>
    <row r="244" s="12" customFormat="1">
      <c r="B244" s="217"/>
      <c r="D244" s="210" t="s">
        <v>136</v>
      </c>
      <c r="E244" s="218" t="s">
        <v>5</v>
      </c>
      <c r="F244" s="219" t="s">
        <v>279</v>
      </c>
      <c r="H244" s="220">
        <v>194.09999999999999</v>
      </c>
      <c r="I244" s="221"/>
      <c r="L244" s="217"/>
      <c r="M244" s="222"/>
      <c r="N244" s="223"/>
      <c r="O244" s="223"/>
      <c r="P244" s="223"/>
      <c r="Q244" s="223"/>
      <c r="R244" s="223"/>
      <c r="S244" s="223"/>
      <c r="T244" s="224"/>
      <c r="AT244" s="218" t="s">
        <v>136</v>
      </c>
      <c r="AU244" s="218" t="s">
        <v>82</v>
      </c>
      <c r="AV244" s="12" t="s">
        <v>82</v>
      </c>
      <c r="AW244" s="12" t="s">
        <v>35</v>
      </c>
      <c r="AX244" s="12" t="s">
        <v>72</v>
      </c>
      <c r="AY244" s="218" t="s">
        <v>127</v>
      </c>
    </row>
    <row r="245" s="12" customFormat="1">
      <c r="B245" s="217"/>
      <c r="D245" s="210" t="s">
        <v>136</v>
      </c>
      <c r="E245" s="218" t="s">
        <v>5</v>
      </c>
      <c r="F245" s="219" t="s">
        <v>374</v>
      </c>
      <c r="H245" s="220">
        <v>130.80000000000001</v>
      </c>
      <c r="I245" s="221"/>
      <c r="L245" s="217"/>
      <c r="M245" s="222"/>
      <c r="N245" s="223"/>
      <c r="O245" s="223"/>
      <c r="P245" s="223"/>
      <c r="Q245" s="223"/>
      <c r="R245" s="223"/>
      <c r="S245" s="223"/>
      <c r="T245" s="224"/>
      <c r="AT245" s="218" t="s">
        <v>136</v>
      </c>
      <c r="AU245" s="218" t="s">
        <v>82</v>
      </c>
      <c r="AV245" s="12" t="s">
        <v>82</v>
      </c>
      <c r="AW245" s="12" t="s">
        <v>35</v>
      </c>
      <c r="AX245" s="12" t="s">
        <v>72</v>
      </c>
      <c r="AY245" s="218" t="s">
        <v>127</v>
      </c>
    </row>
    <row r="246" s="11" customFormat="1">
      <c r="B246" s="209"/>
      <c r="D246" s="210" t="s">
        <v>136</v>
      </c>
      <c r="E246" s="211" t="s">
        <v>5</v>
      </c>
      <c r="F246" s="212" t="s">
        <v>375</v>
      </c>
      <c r="H246" s="211" t="s">
        <v>5</v>
      </c>
      <c r="I246" s="213"/>
      <c r="L246" s="209"/>
      <c r="M246" s="214"/>
      <c r="N246" s="215"/>
      <c r="O246" s="215"/>
      <c r="P246" s="215"/>
      <c r="Q246" s="215"/>
      <c r="R246" s="215"/>
      <c r="S246" s="215"/>
      <c r="T246" s="216"/>
      <c r="AT246" s="211" t="s">
        <v>136</v>
      </c>
      <c r="AU246" s="211" t="s">
        <v>82</v>
      </c>
      <c r="AV246" s="11" t="s">
        <v>80</v>
      </c>
      <c r="AW246" s="11" t="s">
        <v>35</v>
      </c>
      <c r="AX246" s="11" t="s">
        <v>72</v>
      </c>
      <c r="AY246" s="211" t="s">
        <v>127</v>
      </c>
    </row>
    <row r="247" s="12" customFormat="1">
      <c r="B247" s="217"/>
      <c r="D247" s="210" t="s">
        <v>136</v>
      </c>
      <c r="E247" s="218" t="s">
        <v>5</v>
      </c>
      <c r="F247" s="219" t="s">
        <v>376</v>
      </c>
      <c r="H247" s="220">
        <v>87.200000000000003</v>
      </c>
      <c r="I247" s="221"/>
      <c r="L247" s="217"/>
      <c r="M247" s="222"/>
      <c r="N247" s="223"/>
      <c r="O247" s="223"/>
      <c r="P247" s="223"/>
      <c r="Q247" s="223"/>
      <c r="R247" s="223"/>
      <c r="S247" s="223"/>
      <c r="T247" s="224"/>
      <c r="AT247" s="218" t="s">
        <v>136</v>
      </c>
      <c r="AU247" s="218" t="s">
        <v>82</v>
      </c>
      <c r="AV247" s="12" t="s">
        <v>82</v>
      </c>
      <c r="AW247" s="12" t="s">
        <v>35</v>
      </c>
      <c r="AX247" s="12" t="s">
        <v>72</v>
      </c>
      <c r="AY247" s="218" t="s">
        <v>127</v>
      </c>
    </row>
    <row r="248" s="13" customFormat="1">
      <c r="B248" s="225"/>
      <c r="D248" s="210" t="s">
        <v>136</v>
      </c>
      <c r="E248" s="226" t="s">
        <v>5</v>
      </c>
      <c r="F248" s="227" t="s">
        <v>139</v>
      </c>
      <c r="H248" s="228">
        <v>1655.0999999999999</v>
      </c>
      <c r="I248" s="229"/>
      <c r="L248" s="225"/>
      <c r="M248" s="230"/>
      <c r="N248" s="231"/>
      <c r="O248" s="231"/>
      <c r="P248" s="231"/>
      <c r="Q248" s="231"/>
      <c r="R248" s="231"/>
      <c r="S248" s="231"/>
      <c r="T248" s="232"/>
      <c r="AT248" s="226" t="s">
        <v>136</v>
      </c>
      <c r="AU248" s="226" t="s">
        <v>82</v>
      </c>
      <c r="AV248" s="13" t="s">
        <v>134</v>
      </c>
      <c r="AW248" s="13" t="s">
        <v>35</v>
      </c>
      <c r="AX248" s="13" t="s">
        <v>80</v>
      </c>
      <c r="AY248" s="226" t="s">
        <v>127</v>
      </c>
    </row>
    <row r="249" s="1" customFormat="1" ht="25.5" customHeight="1">
      <c r="B249" s="196"/>
      <c r="C249" s="197" t="s">
        <v>377</v>
      </c>
      <c r="D249" s="197" t="s">
        <v>129</v>
      </c>
      <c r="E249" s="198" t="s">
        <v>378</v>
      </c>
      <c r="F249" s="199" t="s">
        <v>379</v>
      </c>
      <c r="G249" s="200" t="s">
        <v>142</v>
      </c>
      <c r="H249" s="201">
        <v>639</v>
      </c>
      <c r="I249" s="202"/>
      <c r="J249" s="203">
        <f>ROUND(I249*H249,2)</f>
        <v>0</v>
      </c>
      <c r="K249" s="199" t="s">
        <v>133</v>
      </c>
      <c r="L249" s="46"/>
      <c r="M249" s="204" t="s">
        <v>5</v>
      </c>
      <c r="N249" s="205" t="s">
        <v>43</v>
      </c>
      <c r="O249" s="47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AR249" s="24" t="s">
        <v>134</v>
      </c>
      <c r="AT249" s="24" t="s">
        <v>129</v>
      </c>
      <c r="AU249" s="24" t="s">
        <v>82</v>
      </c>
      <c r="AY249" s="24" t="s">
        <v>127</v>
      </c>
      <c r="BE249" s="208">
        <f>IF(N249="základní",J249,0)</f>
        <v>0</v>
      </c>
      <c r="BF249" s="208">
        <f>IF(N249="snížená",J249,0)</f>
        <v>0</v>
      </c>
      <c r="BG249" s="208">
        <f>IF(N249="zákl. přenesená",J249,0)</f>
        <v>0</v>
      </c>
      <c r="BH249" s="208">
        <f>IF(N249="sníž. přenesená",J249,0)</f>
        <v>0</v>
      </c>
      <c r="BI249" s="208">
        <f>IF(N249="nulová",J249,0)</f>
        <v>0</v>
      </c>
      <c r="BJ249" s="24" t="s">
        <v>80</v>
      </c>
      <c r="BK249" s="208">
        <f>ROUND(I249*H249,2)</f>
        <v>0</v>
      </c>
      <c r="BL249" s="24" t="s">
        <v>134</v>
      </c>
      <c r="BM249" s="24" t="s">
        <v>380</v>
      </c>
    </row>
    <row r="250" s="11" customFormat="1">
      <c r="B250" s="209"/>
      <c r="D250" s="210" t="s">
        <v>136</v>
      </c>
      <c r="E250" s="211" t="s">
        <v>5</v>
      </c>
      <c r="F250" s="212" t="s">
        <v>381</v>
      </c>
      <c r="H250" s="211" t="s">
        <v>5</v>
      </c>
      <c r="I250" s="213"/>
      <c r="L250" s="209"/>
      <c r="M250" s="214"/>
      <c r="N250" s="215"/>
      <c r="O250" s="215"/>
      <c r="P250" s="215"/>
      <c r="Q250" s="215"/>
      <c r="R250" s="215"/>
      <c r="S250" s="215"/>
      <c r="T250" s="216"/>
      <c r="AT250" s="211" t="s">
        <v>136</v>
      </c>
      <c r="AU250" s="211" t="s">
        <v>82</v>
      </c>
      <c r="AV250" s="11" t="s">
        <v>80</v>
      </c>
      <c r="AW250" s="11" t="s">
        <v>35</v>
      </c>
      <c r="AX250" s="11" t="s">
        <v>72</v>
      </c>
      <c r="AY250" s="211" t="s">
        <v>127</v>
      </c>
    </row>
    <row r="251" s="12" customFormat="1">
      <c r="B251" s="217"/>
      <c r="D251" s="210" t="s">
        <v>136</v>
      </c>
      <c r="E251" s="218" t="s">
        <v>5</v>
      </c>
      <c r="F251" s="219" t="s">
        <v>382</v>
      </c>
      <c r="H251" s="220">
        <v>639</v>
      </c>
      <c r="I251" s="221"/>
      <c r="L251" s="217"/>
      <c r="M251" s="222"/>
      <c r="N251" s="223"/>
      <c r="O251" s="223"/>
      <c r="P251" s="223"/>
      <c r="Q251" s="223"/>
      <c r="R251" s="223"/>
      <c r="S251" s="223"/>
      <c r="T251" s="224"/>
      <c r="AT251" s="218" t="s">
        <v>136</v>
      </c>
      <c r="AU251" s="218" t="s">
        <v>82</v>
      </c>
      <c r="AV251" s="12" t="s">
        <v>82</v>
      </c>
      <c r="AW251" s="12" t="s">
        <v>35</v>
      </c>
      <c r="AX251" s="12" t="s">
        <v>72</v>
      </c>
      <c r="AY251" s="218" t="s">
        <v>127</v>
      </c>
    </row>
    <row r="252" s="13" customFormat="1">
      <c r="B252" s="225"/>
      <c r="D252" s="210" t="s">
        <v>136</v>
      </c>
      <c r="E252" s="226" t="s">
        <v>5</v>
      </c>
      <c r="F252" s="227" t="s">
        <v>139</v>
      </c>
      <c r="H252" s="228">
        <v>639</v>
      </c>
      <c r="I252" s="229"/>
      <c r="L252" s="225"/>
      <c r="M252" s="230"/>
      <c r="N252" s="231"/>
      <c r="O252" s="231"/>
      <c r="P252" s="231"/>
      <c r="Q252" s="231"/>
      <c r="R252" s="231"/>
      <c r="S252" s="231"/>
      <c r="T252" s="232"/>
      <c r="AT252" s="226" t="s">
        <v>136</v>
      </c>
      <c r="AU252" s="226" t="s">
        <v>82</v>
      </c>
      <c r="AV252" s="13" t="s">
        <v>134</v>
      </c>
      <c r="AW252" s="13" t="s">
        <v>35</v>
      </c>
      <c r="AX252" s="13" t="s">
        <v>80</v>
      </c>
      <c r="AY252" s="226" t="s">
        <v>127</v>
      </c>
    </row>
    <row r="253" s="1" customFormat="1" ht="25.5" customHeight="1">
      <c r="B253" s="196"/>
      <c r="C253" s="197" t="s">
        <v>383</v>
      </c>
      <c r="D253" s="197" t="s">
        <v>129</v>
      </c>
      <c r="E253" s="198" t="s">
        <v>384</v>
      </c>
      <c r="F253" s="199" t="s">
        <v>385</v>
      </c>
      <c r="G253" s="200" t="s">
        <v>142</v>
      </c>
      <c r="H253" s="201">
        <v>1243</v>
      </c>
      <c r="I253" s="202"/>
      <c r="J253" s="203">
        <f>ROUND(I253*H253,2)</f>
        <v>0</v>
      </c>
      <c r="K253" s="199" t="s">
        <v>133</v>
      </c>
      <c r="L253" s="46"/>
      <c r="M253" s="204" t="s">
        <v>5</v>
      </c>
      <c r="N253" s="205" t="s">
        <v>43</v>
      </c>
      <c r="O253" s="47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AR253" s="24" t="s">
        <v>134</v>
      </c>
      <c r="AT253" s="24" t="s">
        <v>129</v>
      </c>
      <c r="AU253" s="24" t="s">
        <v>82</v>
      </c>
      <c r="AY253" s="24" t="s">
        <v>127</v>
      </c>
      <c r="BE253" s="208">
        <f>IF(N253="základní",J253,0)</f>
        <v>0</v>
      </c>
      <c r="BF253" s="208">
        <f>IF(N253="snížená",J253,0)</f>
        <v>0</v>
      </c>
      <c r="BG253" s="208">
        <f>IF(N253="zákl. přenesená",J253,0)</f>
        <v>0</v>
      </c>
      <c r="BH253" s="208">
        <f>IF(N253="sníž. přenesená",J253,0)</f>
        <v>0</v>
      </c>
      <c r="BI253" s="208">
        <f>IF(N253="nulová",J253,0)</f>
        <v>0</v>
      </c>
      <c r="BJ253" s="24" t="s">
        <v>80</v>
      </c>
      <c r="BK253" s="208">
        <f>ROUND(I253*H253,2)</f>
        <v>0</v>
      </c>
      <c r="BL253" s="24" t="s">
        <v>134</v>
      </c>
      <c r="BM253" s="24" t="s">
        <v>386</v>
      </c>
    </row>
    <row r="254" s="11" customFormat="1">
      <c r="B254" s="209"/>
      <c r="D254" s="210" t="s">
        <v>136</v>
      </c>
      <c r="E254" s="211" t="s">
        <v>5</v>
      </c>
      <c r="F254" s="212" t="s">
        <v>371</v>
      </c>
      <c r="H254" s="211" t="s">
        <v>5</v>
      </c>
      <c r="I254" s="213"/>
      <c r="L254" s="209"/>
      <c r="M254" s="214"/>
      <c r="N254" s="215"/>
      <c r="O254" s="215"/>
      <c r="P254" s="215"/>
      <c r="Q254" s="215"/>
      <c r="R254" s="215"/>
      <c r="S254" s="215"/>
      <c r="T254" s="216"/>
      <c r="AT254" s="211" t="s">
        <v>136</v>
      </c>
      <c r="AU254" s="211" t="s">
        <v>82</v>
      </c>
      <c r="AV254" s="11" t="s">
        <v>80</v>
      </c>
      <c r="AW254" s="11" t="s">
        <v>35</v>
      </c>
      <c r="AX254" s="11" t="s">
        <v>72</v>
      </c>
      <c r="AY254" s="211" t="s">
        <v>127</v>
      </c>
    </row>
    <row r="255" s="12" customFormat="1">
      <c r="B255" s="217"/>
      <c r="D255" s="210" t="s">
        <v>136</v>
      </c>
      <c r="E255" s="218" t="s">
        <v>5</v>
      </c>
      <c r="F255" s="219" t="s">
        <v>372</v>
      </c>
      <c r="H255" s="220">
        <v>1243</v>
      </c>
      <c r="I255" s="221"/>
      <c r="L255" s="217"/>
      <c r="M255" s="222"/>
      <c r="N255" s="223"/>
      <c r="O255" s="223"/>
      <c r="P255" s="223"/>
      <c r="Q255" s="223"/>
      <c r="R255" s="223"/>
      <c r="S255" s="223"/>
      <c r="T255" s="224"/>
      <c r="AT255" s="218" t="s">
        <v>136</v>
      </c>
      <c r="AU255" s="218" t="s">
        <v>82</v>
      </c>
      <c r="AV255" s="12" t="s">
        <v>82</v>
      </c>
      <c r="AW255" s="12" t="s">
        <v>35</v>
      </c>
      <c r="AX255" s="12" t="s">
        <v>72</v>
      </c>
      <c r="AY255" s="218" t="s">
        <v>127</v>
      </c>
    </row>
    <row r="256" s="13" customFormat="1">
      <c r="B256" s="225"/>
      <c r="D256" s="210" t="s">
        <v>136</v>
      </c>
      <c r="E256" s="226" t="s">
        <v>5</v>
      </c>
      <c r="F256" s="227" t="s">
        <v>139</v>
      </c>
      <c r="H256" s="228">
        <v>1243</v>
      </c>
      <c r="I256" s="229"/>
      <c r="L256" s="225"/>
      <c r="M256" s="230"/>
      <c r="N256" s="231"/>
      <c r="O256" s="231"/>
      <c r="P256" s="231"/>
      <c r="Q256" s="231"/>
      <c r="R256" s="231"/>
      <c r="S256" s="231"/>
      <c r="T256" s="232"/>
      <c r="AT256" s="226" t="s">
        <v>136</v>
      </c>
      <c r="AU256" s="226" t="s">
        <v>82</v>
      </c>
      <c r="AV256" s="13" t="s">
        <v>134</v>
      </c>
      <c r="AW256" s="13" t="s">
        <v>35</v>
      </c>
      <c r="AX256" s="13" t="s">
        <v>80</v>
      </c>
      <c r="AY256" s="226" t="s">
        <v>127</v>
      </c>
    </row>
    <row r="257" s="1" customFormat="1" ht="38.25" customHeight="1">
      <c r="B257" s="196"/>
      <c r="C257" s="197" t="s">
        <v>387</v>
      </c>
      <c r="D257" s="197" t="s">
        <v>129</v>
      </c>
      <c r="E257" s="198" t="s">
        <v>388</v>
      </c>
      <c r="F257" s="199" t="s">
        <v>389</v>
      </c>
      <c r="G257" s="200" t="s">
        <v>142</v>
      </c>
      <c r="H257" s="201">
        <v>1243</v>
      </c>
      <c r="I257" s="202"/>
      <c r="J257" s="203">
        <f>ROUND(I257*H257,2)</f>
        <v>0</v>
      </c>
      <c r="K257" s="199" t="s">
        <v>133</v>
      </c>
      <c r="L257" s="46"/>
      <c r="M257" s="204" t="s">
        <v>5</v>
      </c>
      <c r="N257" s="205" t="s">
        <v>43</v>
      </c>
      <c r="O257" s="47"/>
      <c r="P257" s="206">
        <f>O257*H257</f>
        <v>0</v>
      </c>
      <c r="Q257" s="206">
        <v>0</v>
      </c>
      <c r="R257" s="206">
        <f>Q257*H257</f>
        <v>0</v>
      </c>
      <c r="S257" s="206">
        <v>0</v>
      </c>
      <c r="T257" s="207">
        <f>S257*H257</f>
        <v>0</v>
      </c>
      <c r="AR257" s="24" t="s">
        <v>134</v>
      </c>
      <c r="AT257" s="24" t="s">
        <v>129</v>
      </c>
      <c r="AU257" s="24" t="s">
        <v>82</v>
      </c>
      <c r="AY257" s="24" t="s">
        <v>127</v>
      </c>
      <c r="BE257" s="208">
        <f>IF(N257="základní",J257,0)</f>
        <v>0</v>
      </c>
      <c r="BF257" s="208">
        <f>IF(N257="snížená",J257,0)</f>
        <v>0</v>
      </c>
      <c r="BG257" s="208">
        <f>IF(N257="zákl. přenesená",J257,0)</f>
        <v>0</v>
      </c>
      <c r="BH257" s="208">
        <f>IF(N257="sníž. přenesená",J257,0)</f>
        <v>0</v>
      </c>
      <c r="BI257" s="208">
        <f>IF(N257="nulová",J257,0)</f>
        <v>0</v>
      </c>
      <c r="BJ257" s="24" t="s">
        <v>80</v>
      </c>
      <c r="BK257" s="208">
        <f>ROUND(I257*H257,2)</f>
        <v>0</v>
      </c>
      <c r="BL257" s="24" t="s">
        <v>134</v>
      </c>
      <c r="BM257" s="24" t="s">
        <v>390</v>
      </c>
    </row>
    <row r="258" s="11" customFormat="1">
      <c r="B258" s="209"/>
      <c r="D258" s="210" t="s">
        <v>136</v>
      </c>
      <c r="E258" s="211" t="s">
        <v>5</v>
      </c>
      <c r="F258" s="212" t="s">
        <v>371</v>
      </c>
      <c r="H258" s="211" t="s">
        <v>5</v>
      </c>
      <c r="I258" s="213"/>
      <c r="L258" s="209"/>
      <c r="M258" s="214"/>
      <c r="N258" s="215"/>
      <c r="O258" s="215"/>
      <c r="P258" s="215"/>
      <c r="Q258" s="215"/>
      <c r="R258" s="215"/>
      <c r="S258" s="215"/>
      <c r="T258" s="216"/>
      <c r="AT258" s="211" t="s">
        <v>136</v>
      </c>
      <c r="AU258" s="211" t="s">
        <v>82</v>
      </c>
      <c r="AV258" s="11" t="s">
        <v>80</v>
      </c>
      <c r="AW258" s="11" t="s">
        <v>35</v>
      </c>
      <c r="AX258" s="11" t="s">
        <v>72</v>
      </c>
      <c r="AY258" s="211" t="s">
        <v>127</v>
      </c>
    </row>
    <row r="259" s="12" customFormat="1">
      <c r="B259" s="217"/>
      <c r="D259" s="210" t="s">
        <v>136</v>
      </c>
      <c r="E259" s="218" t="s">
        <v>5</v>
      </c>
      <c r="F259" s="219" t="s">
        <v>372</v>
      </c>
      <c r="H259" s="220">
        <v>1243</v>
      </c>
      <c r="I259" s="221"/>
      <c r="L259" s="217"/>
      <c r="M259" s="222"/>
      <c r="N259" s="223"/>
      <c r="O259" s="223"/>
      <c r="P259" s="223"/>
      <c r="Q259" s="223"/>
      <c r="R259" s="223"/>
      <c r="S259" s="223"/>
      <c r="T259" s="224"/>
      <c r="AT259" s="218" t="s">
        <v>136</v>
      </c>
      <c r="AU259" s="218" t="s">
        <v>82</v>
      </c>
      <c r="AV259" s="12" t="s">
        <v>82</v>
      </c>
      <c r="AW259" s="12" t="s">
        <v>35</v>
      </c>
      <c r="AX259" s="12" t="s">
        <v>72</v>
      </c>
      <c r="AY259" s="218" t="s">
        <v>127</v>
      </c>
    </row>
    <row r="260" s="13" customFormat="1">
      <c r="B260" s="225"/>
      <c r="D260" s="210" t="s">
        <v>136</v>
      </c>
      <c r="E260" s="226" t="s">
        <v>5</v>
      </c>
      <c r="F260" s="227" t="s">
        <v>139</v>
      </c>
      <c r="H260" s="228">
        <v>1243</v>
      </c>
      <c r="I260" s="229"/>
      <c r="L260" s="225"/>
      <c r="M260" s="230"/>
      <c r="N260" s="231"/>
      <c r="O260" s="231"/>
      <c r="P260" s="231"/>
      <c r="Q260" s="231"/>
      <c r="R260" s="231"/>
      <c r="S260" s="231"/>
      <c r="T260" s="232"/>
      <c r="AT260" s="226" t="s">
        <v>136</v>
      </c>
      <c r="AU260" s="226" t="s">
        <v>82</v>
      </c>
      <c r="AV260" s="13" t="s">
        <v>134</v>
      </c>
      <c r="AW260" s="13" t="s">
        <v>35</v>
      </c>
      <c r="AX260" s="13" t="s">
        <v>80</v>
      </c>
      <c r="AY260" s="226" t="s">
        <v>127</v>
      </c>
    </row>
    <row r="261" s="1" customFormat="1" ht="16.5" customHeight="1">
      <c r="B261" s="196"/>
      <c r="C261" s="197" t="s">
        <v>391</v>
      </c>
      <c r="D261" s="197" t="s">
        <v>129</v>
      </c>
      <c r="E261" s="198" t="s">
        <v>392</v>
      </c>
      <c r="F261" s="199" t="s">
        <v>393</v>
      </c>
      <c r="G261" s="200" t="s">
        <v>142</v>
      </c>
      <c r="H261" s="201">
        <v>1243</v>
      </c>
      <c r="I261" s="202"/>
      <c r="J261" s="203">
        <f>ROUND(I261*H261,2)</f>
        <v>0</v>
      </c>
      <c r="K261" s="199" t="s">
        <v>133</v>
      </c>
      <c r="L261" s="46"/>
      <c r="M261" s="204" t="s">
        <v>5</v>
      </c>
      <c r="N261" s="205" t="s">
        <v>43</v>
      </c>
      <c r="O261" s="47"/>
      <c r="P261" s="206">
        <f>O261*H261</f>
        <v>0</v>
      </c>
      <c r="Q261" s="206">
        <v>0.00034000000000000002</v>
      </c>
      <c r="R261" s="206">
        <f>Q261*H261</f>
        <v>0.42262000000000005</v>
      </c>
      <c r="S261" s="206">
        <v>0</v>
      </c>
      <c r="T261" s="207">
        <f>S261*H261</f>
        <v>0</v>
      </c>
      <c r="AR261" s="24" t="s">
        <v>134</v>
      </c>
      <c r="AT261" s="24" t="s">
        <v>129</v>
      </c>
      <c r="AU261" s="24" t="s">
        <v>82</v>
      </c>
      <c r="AY261" s="24" t="s">
        <v>127</v>
      </c>
      <c r="BE261" s="208">
        <f>IF(N261="základní",J261,0)</f>
        <v>0</v>
      </c>
      <c r="BF261" s="208">
        <f>IF(N261="snížená",J261,0)</f>
        <v>0</v>
      </c>
      <c r="BG261" s="208">
        <f>IF(N261="zákl. přenesená",J261,0)</f>
        <v>0</v>
      </c>
      <c r="BH261" s="208">
        <f>IF(N261="sníž. přenesená",J261,0)</f>
        <v>0</v>
      </c>
      <c r="BI261" s="208">
        <f>IF(N261="nulová",J261,0)</f>
        <v>0</v>
      </c>
      <c r="BJ261" s="24" t="s">
        <v>80</v>
      </c>
      <c r="BK261" s="208">
        <f>ROUND(I261*H261,2)</f>
        <v>0</v>
      </c>
      <c r="BL261" s="24" t="s">
        <v>134</v>
      </c>
      <c r="BM261" s="24" t="s">
        <v>394</v>
      </c>
    </row>
    <row r="262" s="11" customFormat="1">
      <c r="B262" s="209"/>
      <c r="D262" s="210" t="s">
        <v>136</v>
      </c>
      <c r="E262" s="211" t="s">
        <v>5</v>
      </c>
      <c r="F262" s="212" t="s">
        <v>371</v>
      </c>
      <c r="H262" s="211" t="s">
        <v>5</v>
      </c>
      <c r="I262" s="213"/>
      <c r="L262" s="209"/>
      <c r="M262" s="214"/>
      <c r="N262" s="215"/>
      <c r="O262" s="215"/>
      <c r="P262" s="215"/>
      <c r="Q262" s="215"/>
      <c r="R262" s="215"/>
      <c r="S262" s="215"/>
      <c r="T262" s="216"/>
      <c r="AT262" s="211" t="s">
        <v>136</v>
      </c>
      <c r="AU262" s="211" t="s">
        <v>82</v>
      </c>
      <c r="AV262" s="11" t="s">
        <v>80</v>
      </c>
      <c r="AW262" s="11" t="s">
        <v>35</v>
      </c>
      <c r="AX262" s="11" t="s">
        <v>72</v>
      </c>
      <c r="AY262" s="211" t="s">
        <v>127</v>
      </c>
    </row>
    <row r="263" s="12" customFormat="1">
      <c r="B263" s="217"/>
      <c r="D263" s="210" t="s">
        <v>136</v>
      </c>
      <c r="E263" s="218" t="s">
        <v>5</v>
      </c>
      <c r="F263" s="219" t="s">
        <v>372</v>
      </c>
      <c r="H263" s="220">
        <v>1243</v>
      </c>
      <c r="I263" s="221"/>
      <c r="L263" s="217"/>
      <c r="M263" s="222"/>
      <c r="N263" s="223"/>
      <c r="O263" s="223"/>
      <c r="P263" s="223"/>
      <c r="Q263" s="223"/>
      <c r="R263" s="223"/>
      <c r="S263" s="223"/>
      <c r="T263" s="224"/>
      <c r="AT263" s="218" t="s">
        <v>136</v>
      </c>
      <c r="AU263" s="218" t="s">
        <v>82</v>
      </c>
      <c r="AV263" s="12" t="s">
        <v>82</v>
      </c>
      <c r="AW263" s="12" t="s">
        <v>35</v>
      </c>
      <c r="AX263" s="12" t="s">
        <v>72</v>
      </c>
      <c r="AY263" s="218" t="s">
        <v>127</v>
      </c>
    </row>
    <row r="264" s="13" customFormat="1">
      <c r="B264" s="225"/>
      <c r="D264" s="210" t="s">
        <v>136</v>
      </c>
      <c r="E264" s="226" t="s">
        <v>5</v>
      </c>
      <c r="F264" s="227" t="s">
        <v>139</v>
      </c>
      <c r="H264" s="228">
        <v>1243</v>
      </c>
      <c r="I264" s="229"/>
      <c r="L264" s="225"/>
      <c r="M264" s="230"/>
      <c r="N264" s="231"/>
      <c r="O264" s="231"/>
      <c r="P264" s="231"/>
      <c r="Q264" s="231"/>
      <c r="R264" s="231"/>
      <c r="S264" s="231"/>
      <c r="T264" s="232"/>
      <c r="AT264" s="226" t="s">
        <v>136</v>
      </c>
      <c r="AU264" s="226" t="s">
        <v>82</v>
      </c>
      <c r="AV264" s="13" t="s">
        <v>134</v>
      </c>
      <c r="AW264" s="13" t="s">
        <v>35</v>
      </c>
      <c r="AX264" s="13" t="s">
        <v>80</v>
      </c>
      <c r="AY264" s="226" t="s">
        <v>127</v>
      </c>
    </row>
    <row r="265" s="1" customFormat="1" ht="25.5" customHeight="1">
      <c r="B265" s="196"/>
      <c r="C265" s="197" t="s">
        <v>395</v>
      </c>
      <c r="D265" s="197" t="s">
        <v>129</v>
      </c>
      <c r="E265" s="198" t="s">
        <v>396</v>
      </c>
      <c r="F265" s="199" t="s">
        <v>397</v>
      </c>
      <c r="G265" s="200" t="s">
        <v>142</v>
      </c>
      <c r="H265" s="201">
        <v>1243</v>
      </c>
      <c r="I265" s="202"/>
      <c r="J265" s="203">
        <f>ROUND(I265*H265,2)</f>
        <v>0</v>
      </c>
      <c r="K265" s="199" t="s">
        <v>133</v>
      </c>
      <c r="L265" s="46"/>
      <c r="M265" s="204" t="s">
        <v>5</v>
      </c>
      <c r="N265" s="205" t="s">
        <v>43</v>
      </c>
      <c r="O265" s="47"/>
      <c r="P265" s="206">
        <f>O265*H265</f>
        <v>0</v>
      </c>
      <c r="Q265" s="206">
        <v>0.00071000000000000002</v>
      </c>
      <c r="R265" s="206">
        <f>Q265*H265</f>
        <v>0.88253000000000004</v>
      </c>
      <c r="S265" s="206">
        <v>0</v>
      </c>
      <c r="T265" s="207">
        <f>S265*H265</f>
        <v>0</v>
      </c>
      <c r="AR265" s="24" t="s">
        <v>134</v>
      </c>
      <c r="AT265" s="24" t="s">
        <v>129</v>
      </c>
      <c r="AU265" s="24" t="s">
        <v>82</v>
      </c>
      <c r="AY265" s="24" t="s">
        <v>127</v>
      </c>
      <c r="BE265" s="208">
        <f>IF(N265="základní",J265,0)</f>
        <v>0</v>
      </c>
      <c r="BF265" s="208">
        <f>IF(N265="snížená",J265,0)</f>
        <v>0</v>
      </c>
      <c r="BG265" s="208">
        <f>IF(N265="zákl. přenesená",J265,0)</f>
        <v>0</v>
      </c>
      <c r="BH265" s="208">
        <f>IF(N265="sníž. přenesená",J265,0)</f>
        <v>0</v>
      </c>
      <c r="BI265" s="208">
        <f>IF(N265="nulová",J265,0)</f>
        <v>0</v>
      </c>
      <c r="BJ265" s="24" t="s">
        <v>80</v>
      </c>
      <c r="BK265" s="208">
        <f>ROUND(I265*H265,2)</f>
        <v>0</v>
      </c>
      <c r="BL265" s="24" t="s">
        <v>134</v>
      </c>
      <c r="BM265" s="24" t="s">
        <v>398</v>
      </c>
    </row>
    <row r="266" s="11" customFormat="1">
      <c r="B266" s="209"/>
      <c r="D266" s="210" t="s">
        <v>136</v>
      </c>
      <c r="E266" s="211" t="s">
        <v>5</v>
      </c>
      <c r="F266" s="212" t="s">
        <v>371</v>
      </c>
      <c r="H266" s="211" t="s">
        <v>5</v>
      </c>
      <c r="I266" s="213"/>
      <c r="L266" s="209"/>
      <c r="M266" s="214"/>
      <c r="N266" s="215"/>
      <c r="O266" s="215"/>
      <c r="P266" s="215"/>
      <c r="Q266" s="215"/>
      <c r="R266" s="215"/>
      <c r="S266" s="215"/>
      <c r="T266" s="216"/>
      <c r="AT266" s="211" t="s">
        <v>136</v>
      </c>
      <c r="AU266" s="211" t="s">
        <v>82</v>
      </c>
      <c r="AV266" s="11" t="s">
        <v>80</v>
      </c>
      <c r="AW266" s="11" t="s">
        <v>35</v>
      </c>
      <c r="AX266" s="11" t="s">
        <v>72</v>
      </c>
      <c r="AY266" s="211" t="s">
        <v>127</v>
      </c>
    </row>
    <row r="267" s="12" customFormat="1">
      <c r="B267" s="217"/>
      <c r="D267" s="210" t="s">
        <v>136</v>
      </c>
      <c r="E267" s="218" t="s">
        <v>5</v>
      </c>
      <c r="F267" s="219" t="s">
        <v>372</v>
      </c>
      <c r="H267" s="220">
        <v>1243</v>
      </c>
      <c r="I267" s="221"/>
      <c r="L267" s="217"/>
      <c r="M267" s="222"/>
      <c r="N267" s="223"/>
      <c r="O267" s="223"/>
      <c r="P267" s="223"/>
      <c r="Q267" s="223"/>
      <c r="R267" s="223"/>
      <c r="S267" s="223"/>
      <c r="T267" s="224"/>
      <c r="AT267" s="218" t="s">
        <v>136</v>
      </c>
      <c r="AU267" s="218" t="s">
        <v>82</v>
      </c>
      <c r="AV267" s="12" t="s">
        <v>82</v>
      </c>
      <c r="AW267" s="12" t="s">
        <v>35</v>
      </c>
      <c r="AX267" s="12" t="s">
        <v>72</v>
      </c>
      <c r="AY267" s="218" t="s">
        <v>127</v>
      </c>
    </row>
    <row r="268" s="13" customFormat="1">
      <c r="B268" s="225"/>
      <c r="D268" s="210" t="s">
        <v>136</v>
      </c>
      <c r="E268" s="226" t="s">
        <v>5</v>
      </c>
      <c r="F268" s="227" t="s">
        <v>139</v>
      </c>
      <c r="H268" s="228">
        <v>1243</v>
      </c>
      <c r="I268" s="229"/>
      <c r="L268" s="225"/>
      <c r="M268" s="230"/>
      <c r="N268" s="231"/>
      <c r="O268" s="231"/>
      <c r="P268" s="231"/>
      <c r="Q268" s="231"/>
      <c r="R268" s="231"/>
      <c r="S268" s="231"/>
      <c r="T268" s="232"/>
      <c r="AT268" s="226" t="s">
        <v>136</v>
      </c>
      <c r="AU268" s="226" t="s">
        <v>82</v>
      </c>
      <c r="AV268" s="13" t="s">
        <v>134</v>
      </c>
      <c r="AW268" s="13" t="s">
        <v>35</v>
      </c>
      <c r="AX268" s="13" t="s">
        <v>80</v>
      </c>
      <c r="AY268" s="226" t="s">
        <v>127</v>
      </c>
    </row>
    <row r="269" s="1" customFormat="1" ht="25.5" customHeight="1">
      <c r="B269" s="196"/>
      <c r="C269" s="197" t="s">
        <v>399</v>
      </c>
      <c r="D269" s="197" t="s">
        <v>129</v>
      </c>
      <c r="E269" s="198" t="s">
        <v>400</v>
      </c>
      <c r="F269" s="199" t="s">
        <v>401</v>
      </c>
      <c r="G269" s="200" t="s">
        <v>142</v>
      </c>
      <c r="H269" s="201">
        <v>1243</v>
      </c>
      <c r="I269" s="202"/>
      <c r="J269" s="203">
        <f>ROUND(I269*H269,2)</f>
        <v>0</v>
      </c>
      <c r="K269" s="199" t="s">
        <v>133</v>
      </c>
      <c r="L269" s="46"/>
      <c r="M269" s="204" t="s">
        <v>5</v>
      </c>
      <c r="N269" s="205" t="s">
        <v>43</v>
      </c>
      <c r="O269" s="47"/>
      <c r="P269" s="206">
        <f>O269*H269</f>
        <v>0</v>
      </c>
      <c r="Q269" s="206">
        <v>0</v>
      </c>
      <c r="R269" s="206">
        <f>Q269*H269</f>
        <v>0</v>
      </c>
      <c r="S269" s="206">
        <v>0</v>
      </c>
      <c r="T269" s="207">
        <f>S269*H269</f>
        <v>0</v>
      </c>
      <c r="AR269" s="24" t="s">
        <v>134</v>
      </c>
      <c r="AT269" s="24" t="s">
        <v>129</v>
      </c>
      <c r="AU269" s="24" t="s">
        <v>82</v>
      </c>
      <c r="AY269" s="24" t="s">
        <v>127</v>
      </c>
      <c r="BE269" s="208">
        <f>IF(N269="základní",J269,0)</f>
        <v>0</v>
      </c>
      <c r="BF269" s="208">
        <f>IF(N269="snížená",J269,0)</f>
        <v>0</v>
      </c>
      <c r="BG269" s="208">
        <f>IF(N269="zákl. přenesená",J269,0)</f>
        <v>0</v>
      </c>
      <c r="BH269" s="208">
        <f>IF(N269="sníž. přenesená",J269,0)</f>
        <v>0</v>
      </c>
      <c r="BI269" s="208">
        <f>IF(N269="nulová",J269,0)</f>
        <v>0</v>
      </c>
      <c r="BJ269" s="24" t="s">
        <v>80</v>
      </c>
      <c r="BK269" s="208">
        <f>ROUND(I269*H269,2)</f>
        <v>0</v>
      </c>
      <c r="BL269" s="24" t="s">
        <v>134</v>
      </c>
      <c r="BM269" s="24" t="s">
        <v>402</v>
      </c>
    </row>
    <row r="270" s="11" customFormat="1">
      <c r="B270" s="209"/>
      <c r="D270" s="210" t="s">
        <v>136</v>
      </c>
      <c r="E270" s="211" t="s">
        <v>5</v>
      </c>
      <c r="F270" s="212" t="s">
        <v>371</v>
      </c>
      <c r="H270" s="211" t="s">
        <v>5</v>
      </c>
      <c r="I270" s="213"/>
      <c r="L270" s="209"/>
      <c r="M270" s="214"/>
      <c r="N270" s="215"/>
      <c r="O270" s="215"/>
      <c r="P270" s="215"/>
      <c r="Q270" s="215"/>
      <c r="R270" s="215"/>
      <c r="S270" s="215"/>
      <c r="T270" s="216"/>
      <c r="AT270" s="211" t="s">
        <v>136</v>
      </c>
      <c r="AU270" s="211" t="s">
        <v>82</v>
      </c>
      <c r="AV270" s="11" t="s">
        <v>80</v>
      </c>
      <c r="AW270" s="11" t="s">
        <v>35</v>
      </c>
      <c r="AX270" s="11" t="s">
        <v>72</v>
      </c>
      <c r="AY270" s="211" t="s">
        <v>127</v>
      </c>
    </row>
    <row r="271" s="12" customFormat="1">
      <c r="B271" s="217"/>
      <c r="D271" s="210" t="s">
        <v>136</v>
      </c>
      <c r="E271" s="218" t="s">
        <v>5</v>
      </c>
      <c r="F271" s="219" t="s">
        <v>372</v>
      </c>
      <c r="H271" s="220">
        <v>1243</v>
      </c>
      <c r="I271" s="221"/>
      <c r="L271" s="217"/>
      <c r="M271" s="222"/>
      <c r="N271" s="223"/>
      <c r="O271" s="223"/>
      <c r="P271" s="223"/>
      <c r="Q271" s="223"/>
      <c r="R271" s="223"/>
      <c r="S271" s="223"/>
      <c r="T271" s="224"/>
      <c r="AT271" s="218" t="s">
        <v>136</v>
      </c>
      <c r="AU271" s="218" t="s">
        <v>82</v>
      </c>
      <c r="AV271" s="12" t="s">
        <v>82</v>
      </c>
      <c r="AW271" s="12" t="s">
        <v>35</v>
      </c>
      <c r="AX271" s="12" t="s">
        <v>72</v>
      </c>
      <c r="AY271" s="218" t="s">
        <v>127</v>
      </c>
    </row>
    <row r="272" s="13" customFormat="1">
      <c r="B272" s="225"/>
      <c r="D272" s="210" t="s">
        <v>136</v>
      </c>
      <c r="E272" s="226" t="s">
        <v>5</v>
      </c>
      <c r="F272" s="227" t="s">
        <v>139</v>
      </c>
      <c r="H272" s="228">
        <v>1243</v>
      </c>
      <c r="I272" s="229"/>
      <c r="L272" s="225"/>
      <c r="M272" s="230"/>
      <c r="N272" s="231"/>
      <c r="O272" s="231"/>
      <c r="P272" s="231"/>
      <c r="Q272" s="231"/>
      <c r="R272" s="231"/>
      <c r="S272" s="231"/>
      <c r="T272" s="232"/>
      <c r="AT272" s="226" t="s">
        <v>136</v>
      </c>
      <c r="AU272" s="226" t="s">
        <v>82</v>
      </c>
      <c r="AV272" s="13" t="s">
        <v>134</v>
      </c>
      <c r="AW272" s="13" t="s">
        <v>35</v>
      </c>
      <c r="AX272" s="13" t="s">
        <v>80</v>
      </c>
      <c r="AY272" s="226" t="s">
        <v>127</v>
      </c>
    </row>
    <row r="273" s="1" customFormat="1" ht="51" customHeight="1">
      <c r="B273" s="196"/>
      <c r="C273" s="197" t="s">
        <v>403</v>
      </c>
      <c r="D273" s="197" t="s">
        <v>129</v>
      </c>
      <c r="E273" s="198" t="s">
        <v>404</v>
      </c>
      <c r="F273" s="199" t="s">
        <v>405</v>
      </c>
      <c r="G273" s="200" t="s">
        <v>142</v>
      </c>
      <c r="H273" s="201">
        <v>1051</v>
      </c>
      <c r="I273" s="202"/>
      <c r="J273" s="203">
        <f>ROUND(I273*H273,2)</f>
        <v>0</v>
      </c>
      <c r="K273" s="199" t="s">
        <v>133</v>
      </c>
      <c r="L273" s="46"/>
      <c r="M273" s="204" t="s">
        <v>5</v>
      </c>
      <c r="N273" s="205" t="s">
        <v>43</v>
      </c>
      <c r="O273" s="47"/>
      <c r="P273" s="206">
        <f>O273*H273</f>
        <v>0</v>
      </c>
      <c r="Q273" s="206">
        <v>0.085650000000000004</v>
      </c>
      <c r="R273" s="206">
        <f>Q273*H273</f>
        <v>90.018150000000006</v>
      </c>
      <c r="S273" s="206">
        <v>0</v>
      </c>
      <c r="T273" s="207">
        <f>S273*H273</f>
        <v>0</v>
      </c>
      <c r="AR273" s="24" t="s">
        <v>134</v>
      </c>
      <c r="AT273" s="24" t="s">
        <v>129</v>
      </c>
      <c r="AU273" s="24" t="s">
        <v>82</v>
      </c>
      <c r="AY273" s="24" t="s">
        <v>127</v>
      </c>
      <c r="BE273" s="208">
        <f>IF(N273="základní",J273,0)</f>
        <v>0</v>
      </c>
      <c r="BF273" s="208">
        <f>IF(N273="snížená",J273,0)</f>
        <v>0</v>
      </c>
      <c r="BG273" s="208">
        <f>IF(N273="zákl. přenesená",J273,0)</f>
        <v>0</v>
      </c>
      <c r="BH273" s="208">
        <f>IF(N273="sníž. přenesená",J273,0)</f>
        <v>0</v>
      </c>
      <c r="BI273" s="208">
        <f>IF(N273="nulová",J273,0)</f>
        <v>0</v>
      </c>
      <c r="BJ273" s="24" t="s">
        <v>80</v>
      </c>
      <c r="BK273" s="208">
        <f>ROUND(I273*H273,2)</f>
        <v>0</v>
      </c>
      <c r="BL273" s="24" t="s">
        <v>134</v>
      </c>
      <c r="BM273" s="24" t="s">
        <v>406</v>
      </c>
    </row>
    <row r="274" s="11" customFormat="1">
      <c r="B274" s="209"/>
      <c r="D274" s="210" t="s">
        <v>136</v>
      </c>
      <c r="E274" s="211" t="s">
        <v>5</v>
      </c>
      <c r="F274" s="212" t="s">
        <v>381</v>
      </c>
      <c r="H274" s="211" t="s">
        <v>5</v>
      </c>
      <c r="I274" s="213"/>
      <c r="L274" s="209"/>
      <c r="M274" s="214"/>
      <c r="N274" s="215"/>
      <c r="O274" s="215"/>
      <c r="P274" s="215"/>
      <c r="Q274" s="215"/>
      <c r="R274" s="215"/>
      <c r="S274" s="215"/>
      <c r="T274" s="216"/>
      <c r="AT274" s="211" t="s">
        <v>136</v>
      </c>
      <c r="AU274" s="211" t="s">
        <v>82</v>
      </c>
      <c r="AV274" s="11" t="s">
        <v>80</v>
      </c>
      <c r="AW274" s="11" t="s">
        <v>35</v>
      </c>
      <c r="AX274" s="11" t="s">
        <v>72</v>
      </c>
      <c r="AY274" s="211" t="s">
        <v>127</v>
      </c>
    </row>
    <row r="275" s="12" customFormat="1">
      <c r="B275" s="217"/>
      <c r="D275" s="210" t="s">
        <v>136</v>
      </c>
      <c r="E275" s="218" t="s">
        <v>5</v>
      </c>
      <c r="F275" s="219" t="s">
        <v>382</v>
      </c>
      <c r="H275" s="220">
        <v>639</v>
      </c>
      <c r="I275" s="221"/>
      <c r="L275" s="217"/>
      <c r="M275" s="222"/>
      <c r="N275" s="223"/>
      <c r="O275" s="223"/>
      <c r="P275" s="223"/>
      <c r="Q275" s="223"/>
      <c r="R275" s="223"/>
      <c r="S275" s="223"/>
      <c r="T275" s="224"/>
      <c r="AT275" s="218" t="s">
        <v>136</v>
      </c>
      <c r="AU275" s="218" t="s">
        <v>82</v>
      </c>
      <c r="AV275" s="12" t="s">
        <v>82</v>
      </c>
      <c r="AW275" s="12" t="s">
        <v>35</v>
      </c>
      <c r="AX275" s="12" t="s">
        <v>72</v>
      </c>
      <c r="AY275" s="218" t="s">
        <v>127</v>
      </c>
    </row>
    <row r="276" s="11" customFormat="1">
      <c r="B276" s="209"/>
      <c r="D276" s="210" t="s">
        <v>136</v>
      </c>
      <c r="E276" s="211" t="s">
        <v>5</v>
      </c>
      <c r="F276" s="212" t="s">
        <v>356</v>
      </c>
      <c r="H276" s="211" t="s">
        <v>5</v>
      </c>
      <c r="I276" s="213"/>
      <c r="L276" s="209"/>
      <c r="M276" s="214"/>
      <c r="N276" s="215"/>
      <c r="O276" s="215"/>
      <c r="P276" s="215"/>
      <c r="Q276" s="215"/>
      <c r="R276" s="215"/>
      <c r="S276" s="215"/>
      <c r="T276" s="216"/>
      <c r="AT276" s="211" t="s">
        <v>136</v>
      </c>
      <c r="AU276" s="211" t="s">
        <v>82</v>
      </c>
      <c r="AV276" s="11" t="s">
        <v>80</v>
      </c>
      <c r="AW276" s="11" t="s">
        <v>35</v>
      </c>
      <c r="AX276" s="11" t="s">
        <v>72</v>
      </c>
      <c r="AY276" s="211" t="s">
        <v>127</v>
      </c>
    </row>
    <row r="277" s="12" customFormat="1">
      <c r="B277" s="217"/>
      <c r="D277" s="210" t="s">
        <v>136</v>
      </c>
      <c r="E277" s="218" t="s">
        <v>5</v>
      </c>
      <c r="F277" s="219" t="s">
        <v>357</v>
      </c>
      <c r="H277" s="220">
        <v>412</v>
      </c>
      <c r="I277" s="221"/>
      <c r="L277" s="217"/>
      <c r="M277" s="222"/>
      <c r="N277" s="223"/>
      <c r="O277" s="223"/>
      <c r="P277" s="223"/>
      <c r="Q277" s="223"/>
      <c r="R277" s="223"/>
      <c r="S277" s="223"/>
      <c r="T277" s="224"/>
      <c r="AT277" s="218" t="s">
        <v>136</v>
      </c>
      <c r="AU277" s="218" t="s">
        <v>82</v>
      </c>
      <c r="AV277" s="12" t="s">
        <v>82</v>
      </c>
      <c r="AW277" s="12" t="s">
        <v>35</v>
      </c>
      <c r="AX277" s="12" t="s">
        <v>72</v>
      </c>
      <c r="AY277" s="218" t="s">
        <v>127</v>
      </c>
    </row>
    <row r="278" s="13" customFormat="1">
      <c r="B278" s="225"/>
      <c r="D278" s="210" t="s">
        <v>136</v>
      </c>
      <c r="E278" s="226" t="s">
        <v>5</v>
      </c>
      <c r="F278" s="227" t="s">
        <v>139</v>
      </c>
      <c r="H278" s="228">
        <v>1051</v>
      </c>
      <c r="I278" s="229"/>
      <c r="L278" s="225"/>
      <c r="M278" s="230"/>
      <c r="N278" s="231"/>
      <c r="O278" s="231"/>
      <c r="P278" s="231"/>
      <c r="Q278" s="231"/>
      <c r="R278" s="231"/>
      <c r="S278" s="231"/>
      <c r="T278" s="232"/>
      <c r="AT278" s="226" t="s">
        <v>136</v>
      </c>
      <c r="AU278" s="226" t="s">
        <v>82</v>
      </c>
      <c r="AV278" s="13" t="s">
        <v>134</v>
      </c>
      <c r="AW278" s="13" t="s">
        <v>35</v>
      </c>
      <c r="AX278" s="13" t="s">
        <v>80</v>
      </c>
      <c r="AY278" s="226" t="s">
        <v>127</v>
      </c>
    </row>
    <row r="279" s="1" customFormat="1" ht="16.5" customHeight="1">
      <c r="B279" s="196"/>
      <c r="C279" s="233" t="s">
        <v>407</v>
      </c>
      <c r="D279" s="233" t="s">
        <v>269</v>
      </c>
      <c r="E279" s="234" t="s">
        <v>408</v>
      </c>
      <c r="F279" s="235" t="s">
        <v>409</v>
      </c>
      <c r="G279" s="236" t="s">
        <v>142</v>
      </c>
      <c r="H279" s="237">
        <v>424.36000000000001</v>
      </c>
      <c r="I279" s="238"/>
      <c r="J279" s="239">
        <f>ROUND(I279*H279,2)</f>
        <v>0</v>
      </c>
      <c r="K279" s="235" t="s">
        <v>354</v>
      </c>
      <c r="L279" s="240"/>
      <c r="M279" s="241" t="s">
        <v>5</v>
      </c>
      <c r="N279" s="242" t="s">
        <v>43</v>
      </c>
      <c r="O279" s="47"/>
      <c r="P279" s="206">
        <f>O279*H279</f>
        <v>0</v>
      </c>
      <c r="Q279" s="206">
        <v>0.027</v>
      </c>
      <c r="R279" s="206">
        <f>Q279*H279</f>
        <v>11.45772</v>
      </c>
      <c r="S279" s="206">
        <v>0</v>
      </c>
      <c r="T279" s="207">
        <f>S279*H279</f>
        <v>0</v>
      </c>
      <c r="AR279" s="24" t="s">
        <v>170</v>
      </c>
      <c r="AT279" s="24" t="s">
        <v>269</v>
      </c>
      <c r="AU279" s="24" t="s">
        <v>82</v>
      </c>
      <c r="AY279" s="24" t="s">
        <v>127</v>
      </c>
      <c r="BE279" s="208">
        <f>IF(N279="základní",J279,0)</f>
        <v>0</v>
      </c>
      <c r="BF279" s="208">
        <f>IF(N279="snížená",J279,0)</f>
        <v>0</v>
      </c>
      <c r="BG279" s="208">
        <f>IF(N279="zákl. přenesená",J279,0)</f>
        <v>0</v>
      </c>
      <c r="BH279" s="208">
        <f>IF(N279="sníž. přenesená",J279,0)</f>
        <v>0</v>
      </c>
      <c r="BI279" s="208">
        <f>IF(N279="nulová",J279,0)</f>
        <v>0</v>
      </c>
      <c r="BJ279" s="24" t="s">
        <v>80</v>
      </c>
      <c r="BK279" s="208">
        <f>ROUND(I279*H279,2)</f>
        <v>0</v>
      </c>
      <c r="BL279" s="24" t="s">
        <v>134</v>
      </c>
      <c r="BM279" s="24" t="s">
        <v>410</v>
      </c>
    </row>
    <row r="280" s="12" customFormat="1">
      <c r="B280" s="217"/>
      <c r="D280" s="210" t="s">
        <v>136</v>
      </c>
      <c r="E280" s="218" t="s">
        <v>5</v>
      </c>
      <c r="F280" s="219" t="s">
        <v>411</v>
      </c>
      <c r="H280" s="220">
        <v>424.36000000000001</v>
      </c>
      <c r="I280" s="221"/>
      <c r="L280" s="217"/>
      <c r="M280" s="222"/>
      <c r="N280" s="223"/>
      <c r="O280" s="223"/>
      <c r="P280" s="223"/>
      <c r="Q280" s="223"/>
      <c r="R280" s="223"/>
      <c r="S280" s="223"/>
      <c r="T280" s="224"/>
      <c r="AT280" s="218" t="s">
        <v>136</v>
      </c>
      <c r="AU280" s="218" t="s">
        <v>82</v>
      </c>
      <c r="AV280" s="12" t="s">
        <v>82</v>
      </c>
      <c r="AW280" s="12" t="s">
        <v>35</v>
      </c>
      <c r="AX280" s="12" t="s">
        <v>72</v>
      </c>
      <c r="AY280" s="218" t="s">
        <v>127</v>
      </c>
    </row>
    <row r="281" s="13" customFormat="1">
      <c r="B281" s="225"/>
      <c r="D281" s="210" t="s">
        <v>136</v>
      </c>
      <c r="E281" s="226" t="s">
        <v>5</v>
      </c>
      <c r="F281" s="227" t="s">
        <v>139</v>
      </c>
      <c r="H281" s="228">
        <v>424.36000000000001</v>
      </c>
      <c r="I281" s="229"/>
      <c r="L281" s="225"/>
      <c r="M281" s="230"/>
      <c r="N281" s="231"/>
      <c r="O281" s="231"/>
      <c r="P281" s="231"/>
      <c r="Q281" s="231"/>
      <c r="R281" s="231"/>
      <c r="S281" s="231"/>
      <c r="T281" s="232"/>
      <c r="AT281" s="226" t="s">
        <v>136</v>
      </c>
      <c r="AU281" s="226" t="s">
        <v>82</v>
      </c>
      <c r="AV281" s="13" t="s">
        <v>134</v>
      </c>
      <c r="AW281" s="13" t="s">
        <v>35</v>
      </c>
      <c r="AX281" s="13" t="s">
        <v>80</v>
      </c>
      <c r="AY281" s="226" t="s">
        <v>127</v>
      </c>
    </row>
    <row r="282" s="1" customFormat="1" ht="16.5" customHeight="1">
      <c r="B282" s="196"/>
      <c r="C282" s="233" t="s">
        <v>412</v>
      </c>
      <c r="D282" s="233" t="s">
        <v>269</v>
      </c>
      <c r="E282" s="234" t="s">
        <v>413</v>
      </c>
      <c r="F282" s="235" t="s">
        <v>414</v>
      </c>
      <c r="G282" s="236" t="s">
        <v>142</v>
      </c>
      <c r="H282" s="237">
        <v>645.80999999999995</v>
      </c>
      <c r="I282" s="238"/>
      <c r="J282" s="239">
        <f>ROUND(I282*H282,2)</f>
        <v>0</v>
      </c>
      <c r="K282" s="235" t="s">
        <v>133</v>
      </c>
      <c r="L282" s="240"/>
      <c r="M282" s="241" t="s">
        <v>5</v>
      </c>
      <c r="N282" s="242" t="s">
        <v>43</v>
      </c>
      <c r="O282" s="47"/>
      <c r="P282" s="206">
        <f>O282*H282</f>
        <v>0</v>
      </c>
      <c r="Q282" s="206">
        <v>0.17599999999999999</v>
      </c>
      <c r="R282" s="206">
        <f>Q282*H282</f>
        <v>113.66255999999999</v>
      </c>
      <c r="S282" s="206">
        <v>0</v>
      </c>
      <c r="T282" s="207">
        <f>S282*H282</f>
        <v>0</v>
      </c>
      <c r="AR282" s="24" t="s">
        <v>170</v>
      </c>
      <c r="AT282" s="24" t="s">
        <v>269</v>
      </c>
      <c r="AU282" s="24" t="s">
        <v>82</v>
      </c>
      <c r="AY282" s="24" t="s">
        <v>127</v>
      </c>
      <c r="BE282" s="208">
        <f>IF(N282="základní",J282,0)</f>
        <v>0</v>
      </c>
      <c r="BF282" s="208">
        <f>IF(N282="snížená",J282,0)</f>
        <v>0</v>
      </c>
      <c r="BG282" s="208">
        <f>IF(N282="zákl. přenesená",J282,0)</f>
        <v>0</v>
      </c>
      <c r="BH282" s="208">
        <f>IF(N282="sníž. přenesená",J282,0)</f>
        <v>0</v>
      </c>
      <c r="BI282" s="208">
        <f>IF(N282="nulová",J282,0)</f>
        <v>0</v>
      </c>
      <c r="BJ282" s="24" t="s">
        <v>80</v>
      </c>
      <c r="BK282" s="208">
        <f>ROUND(I282*H282,2)</f>
        <v>0</v>
      </c>
      <c r="BL282" s="24" t="s">
        <v>134</v>
      </c>
      <c r="BM282" s="24" t="s">
        <v>415</v>
      </c>
    </row>
    <row r="283" s="11" customFormat="1">
      <c r="B283" s="209"/>
      <c r="D283" s="210" t="s">
        <v>136</v>
      </c>
      <c r="E283" s="211" t="s">
        <v>5</v>
      </c>
      <c r="F283" s="212" t="s">
        <v>381</v>
      </c>
      <c r="H283" s="211" t="s">
        <v>5</v>
      </c>
      <c r="I283" s="213"/>
      <c r="L283" s="209"/>
      <c r="M283" s="214"/>
      <c r="N283" s="215"/>
      <c r="O283" s="215"/>
      <c r="P283" s="215"/>
      <c r="Q283" s="215"/>
      <c r="R283" s="215"/>
      <c r="S283" s="215"/>
      <c r="T283" s="216"/>
      <c r="AT283" s="211" t="s">
        <v>136</v>
      </c>
      <c r="AU283" s="211" t="s">
        <v>82</v>
      </c>
      <c r="AV283" s="11" t="s">
        <v>80</v>
      </c>
      <c r="AW283" s="11" t="s">
        <v>35</v>
      </c>
      <c r="AX283" s="11" t="s">
        <v>72</v>
      </c>
      <c r="AY283" s="211" t="s">
        <v>127</v>
      </c>
    </row>
    <row r="284" s="12" customFormat="1">
      <c r="B284" s="217"/>
      <c r="D284" s="210" t="s">
        <v>136</v>
      </c>
      <c r="E284" s="218" t="s">
        <v>5</v>
      </c>
      <c r="F284" s="219" t="s">
        <v>416</v>
      </c>
      <c r="H284" s="220">
        <v>645.80999999999995</v>
      </c>
      <c r="I284" s="221"/>
      <c r="L284" s="217"/>
      <c r="M284" s="222"/>
      <c r="N284" s="223"/>
      <c r="O284" s="223"/>
      <c r="P284" s="223"/>
      <c r="Q284" s="223"/>
      <c r="R284" s="223"/>
      <c r="S284" s="223"/>
      <c r="T284" s="224"/>
      <c r="AT284" s="218" t="s">
        <v>136</v>
      </c>
      <c r="AU284" s="218" t="s">
        <v>82</v>
      </c>
      <c r="AV284" s="12" t="s">
        <v>82</v>
      </c>
      <c r="AW284" s="12" t="s">
        <v>35</v>
      </c>
      <c r="AX284" s="12" t="s">
        <v>72</v>
      </c>
      <c r="AY284" s="218" t="s">
        <v>127</v>
      </c>
    </row>
    <row r="285" s="13" customFormat="1">
      <c r="B285" s="225"/>
      <c r="D285" s="210" t="s">
        <v>136</v>
      </c>
      <c r="E285" s="226" t="s">
        <v>5</v>
      </c>
      <c r="F285" s="227" t="s">
        <v>139</v>
      </c>
      <c r="H285" s="228">
        <v>645.80999999999995</v>
      </c>
      <c r="I285" s="229"/>
      <c r="L285" s="225"/>
      <c r="M285" s="230"/>
      <c r="N285" s="231"/>
      <c r="O285" s="231"/>
      <c r="P285" s="231"/>
      <c r="Q285" s="231"/>
      <c r="R285" s="231"/>
      <c r="S285" s="231"/>
      <c r="T285" s="232"/>
      <c r="AT285" s="226" t="s">
        <v>136</v>
      </c>
      <c r="AU285" s="226" t="s">
        <v>82</v>
      </c>
      <c r="AV285" s="13" t="s">
        <v>134</v>
      </c>
      <c r="AW285" s="13" t="s">
        <v>35</v>
      </c>
      <c r="AX285" s="13" t="s">
        <v>80</v>
      </c>
      <c r="AY285" s="226" t="s">
        <v>127</v>
      </c>
    </row>
    <row r="286" s="1" customFormat="1" ht="16.5" customHeight="1">
      <c r="B286" s="196"/>
      <c r="C286" s="233" t="s">
        <v>417</v>
      </c>
      <c r="D286" s="233" t="s">
        <v>269</v>
      </c>
      <c r="E286" s="234" t="s">
        <v>418</v>
      </c>
      <c r="F286" s="235" t="s">
        <v>419</v>
      </c>
      <c r="G286" s="236" t="s">
        <v>142</v>
      </c>
      <c r="H286" s="237">
        <v>12.359999999999999</v>
      </c>
      <c r="I286" s="238"/>
      <c r="J286" s="239">
        <f>ROUND(I286*H286,2)</f>
        <v>0</v>
      </c>
      <c r="K286" s="235" t="s">
        <v>133</v>
      </c>
      <c r="L286" s="240"/>
      <c r="M286" s="241" t="s">
        <v>5</v>
      </c>
      <c r="N286" s="242" t="s">
        <v>43</v>
      </c>
      <c r="O286" s="47"/>
      <c r="P286" s="206">
        <f>O286*H286</f>
        <v>0</v>
      </c>
      <c r="Q286" s="206">
        <v>0.13100000000000001</v>
      </c>
      <c r="R286" s="206">
        <f>Q286*H286</f>
        <v>1.6191599999999999</v>
      </c>
      <c r="S286" s="206">
        <v>0</v>
      </c>
      <c r="T286" s="207">
        <f>S286*H286</f>
        <v>0</v>
      </c>
      <c r="AR286" s="24" t="s">
        <v>170</v>
      </c>
      <c r="AT286" s="24" t="s">
        <v>269</v>
      </c>
      <c r="AU286" s="24" t="s">
        <v>82</v>
      </c>
      <c r="AY286" s="24" t="s">
        <v>127</v>
      </c>
      <c r="BE286" s="208">
        <f>IF(N286="základní",J286,0)</f>
        <v>0</v>
      </c>
      <c r="BF286" s="208">
        <f>IF(N286="snížená",J286,0)</f>
        <v>0</v>
      </c>
      <c r="BG286" s="208">
        <f>IF(N286="zákl. přenesená",J286,0)</f>
        <v>0</v>
      </c>
      <c r="BH286" s="208">
        <f>IF(N286="sníž. přenesená",J286,0)</f>
        <v>0</v>
      </c>
      <c r="BI286" s="208">
        <f>IF(N286="nulová",J286,0)</f>
        <v>0</v>
      </c>
      <c r="BJ286" s="24" t="s">
        <v>80</v>
      </c>
      <c r="BK286" s="208">
        <f>ROUND(I286*H286,2)</f>
        <v>0</v>
      </c>
      <c r="BL286" s="24" t="s">
        <v>134</v>
      </c>
      <c r="BM286" s="24" t="s">
        <v>420</v>
      </c>
    </row>
    <row r="287" s="11" customFormat="1">
      <c r="B287" s="209"/>
      <c r="D287" s="210" t="s">
        <v>136</v>
      </c>
      <c r="E287" s="211" t="s">
        <v>5</v>
      </c>
      <c r="F287" s="212" t="s">
        <v>381</v>
      </c>
      <c r="H287" s="211" t="s">
        <v>5</v>
      </c>
      <c r="I287" s="213"/>
      <c r="L287" s="209"/>
      <c r="M287" s="214"/>
      <c r="N287" s="215"/>
      <c r="O287" s="215"/>
      <c r="P287" s="215"/>
      <c r="Q287" s="215"/>
      <c r="R287" s="215"/>
      <c r="S287" s="215"/>
      <c r="T287" s="216"/>
      <c r="AT287" s="211" t="s">
        <v>136</v>
      </c>
      <c r="AU287" s="211" t="s">
        <v>82</v>
      </c>
      <c r="AV287" s="11" t="s">
        <v>80</v>
      </c>
      <c r="AW287" s="11" t="s">
        <v>35</v>
      </c>
      <c r="AX287" s="11" t="s">
        <v>72</v>
      </c>
      <c r="AY287" s="211" t="s">
        <v>127</v>
      </c>
    </row>
    <row r="288" s="12" customFormat="1">
      <c r="B288" s="217"/>
      <c r="D288" s="210" t="s">
        <v>136</v>
      </c>
      <c r="E288" s="218" t="s">
        <v>5</v>
      </c>
      <c r="F288" s="219" t="s">
        <v>421</v>
      </c>
      <c r="H288" s="220">
        <v>12.359999999999999</v>
      </c>
      <c r="I288" s="221"/>
      <c r="L288" s="217"/>
      <c r="M288" s="222"/>
      <c r="N288" s="223"/>
      <c r="O288" s="223"/>
      <c r="P288" s="223"/>
      <c r="Q288" s="223"/>
      <c r="R288" s="223"/>
      <c r="S288" s="223"/>
      <c r="T288" s="224"/>
      <c r="AT288" s="218" t="s">
        <v>136</v>
      </c>
      <c r="AU288" s="218" t="s">
        <v>82</v>
      </c>
      <c r="AV288" s="12" t="s">
        <v>82</v>
      </c>
      <c r="AW288" s="12" t="s">
        <v>35</v>
      </c>
      <c r="AX288" s="12" t="s">
        <v>72</v>
      </c>
      <c r="AY288" s="218" t="s">
        <v>127</v>
      </c>
    </row>
    <row r="289" s="13" customFormat="1">
      <c r="B289" s="225"/>
      <c r="D289" s="210" t="s">
        <v>136</v>
      </c>
      <c r="E289" s="226" t="s">
        <v>5</v>
      </c>
      <c r="F289" s="227" t="s">
        <v>139</v>
      </c>
      <c r="H289" s="228">
        <v>12.359999999999999</v>
      </c>
      <c r="I289" s="229"/>
      <c r="L289" s="225"/>
      <c r="M289" s="230"/>
      <c r="N289" s="231"/>
      <c r="O289" s="231"/>
      <c r="P289" s="231"/>
      <c r="Q289" s="231"/>
      <c r="R289" s="231"/>
      <c r="S289" s="231"/>
      <c r="T289" s="232"/>
      <c r="AT289" s="226" t="s">
        <v>136</v>
      </c>
      <c r="AU289" s="226" t="s">
        <v>82</v>
      </c>
      <c r="AV289" s="13" t="s">
        <v>134</v>
      </c>
      <c r="AW289" s="13" t="s">
        <v>35</v>
      </c>
      <c r="AX289" s="13" t="s">
        <v>80</v>
      </c>
      <c r="AY289" s="226" t="s">
        <v>127</v>
      </c>
    </row>
    <row r="290" s="10" customFormat="1" ht="29.88" customHeight="1">
      <c r="B290" s="183"/>
      <c r="D290" s="184" t="s">
        <v>71</v>
      </c>
      <c r="E290" s="194" t="s">
        <v>170</v>
      </c>
      <c r="F290" s="194" t="s">
        <v>422</v>
      </c>
      <c r="I290" s="186"/>
      <c r="J290" s="195">
        <f>BK290</f>
        <v>0</v>
      </c>
      <c r="L290" s="183"/>
      <c r="M290" s="188"/>
      <c r="N290" s="189"/>
      <c r="O290" s="189"/>
      <c r="P290" s="190">
        <f>SUM(P291:P307)</f>
        <v>0</v>
      </c>
      <c r="Q290" s="189"/>
      <c r="R290" s="190">
        <f>SUM(R291:R307)</f>
        <v>10.29964</v>
      </c>
      <c r="S290" s="189"/>
      <c r="T290" s="191">
        <f>SUM(T291:T307)</f>
        <v>0</v>
      </c>
      <c r="AR290" s="184" t="s">
        <v>80</v>
      </c>
      <c r="AT290" s="192" t="s">
        <v>71</v>
      </c>
      <c r="AU290" s="192" t="s">
        <v>80</v>
      </c>
      <c r="AY290" s="184" t="s">
        <v>127</v>
      </c>
      <c r="BK290" s="193">
        <f>SUM(BK291:BK307)</f>
        <v>0</v>
      </c>
    </row>
    <row r="291" s="1" customFormat="1" ht="25.5" customHeight="1">
      <c r="B291" s="196"/>
      <c r="C291" s="197" t="s">
        <v>423</v>
      </c>
      <c r="D291" s="197" t="s">
        <v>129</v>
      </c>
      <c r="E291" s="198" t="s">
        <v>424</v>
      </c>
      <c r="F291" s="199" t="s">
        <v>425</v>
      </c>
      <c r="G291" s="200" t="s">
        <v>157</v>
      </c>
      <c r="H291" s="201">
        <v>44</v>
      </c>
      <c r="I291" s="202"/>
      <c r="J291" s="203">
        <f>ROUND(I291*H291,2)</f>
        <v>0</v>
      </c>
      <c r="K291" s="199" t="s">
        <v>133</v>
      </c>
      <c r="L291" s="46"/>
      <c r="M291" s="204" t="s">
        <v>5</v>
      </c>
      <c r="N291" s="205" t="s">
        <v>43</v>
      </c>
      <c r="O291" s="47"/>
      <c r="P291" s="206">
        <f>O291*H291</f>
        <v>0</v>
      </c>
      <c r="Q291" s="206">
        <v>0.0048199999999999996</v>
      </c>
      <c r="R291" s="206">
        <f>Q291*H291</f>
        <v>0.21207999999999999</v>
      </c>
      <c r="S291" s="206">
        <v>0</v>
      </c>
      <c r="T291" s="207">
        <f>S291*H291</f>
        <v>0</v>
      </c>
      <c r="AR291" s="24" t="s">
        <v>134</v>
      </c>
      <c r="AT291" s="24" t="s">
        <v>129</v>
      </c>
      <c r="AU291" s="24" t="s">
        <v>82</v>
      </c>
      <c r="AY291" s="24" t="s">
        <v>127</v>
      </c>
      <c r="BE291" s="208">
        <f>IF(N291="základní",J291,0)</f>
        <v>0</v>
      </c>
      <c r="BF291" s="208">
        <f>IF(N291="snížená",J291,0)</f>
        <v>0</v>
      </c>
      <c r="BG291" s="208">
        <f>IF(N291="zákl. přenesená",J291,0)</f>
        <v>0</v>
      </c>
      <c r="BH291" s="208">
        <f>IF(N291="sníž. přenesená",J291,0)</f>
        <v>0</v>
      </c>
      <c r="BI291" s="208">
        <f>IF(N291="nulová",J291,0)</f>
        <v>0</v>
      </c>
      <c r="BJ291" s="24" t="s">
        <v>80</v>
      </c>
      <c r="BK291" s="208">
        <f>ROUND(I291*H291,2)</f>
        <v>0</v>
      </c>
      <c r="BL291" s="24" t="s">
        <v>134</v>
      </c>
      <c r="BM291" s="24" t="s">
        <v>426</v>
      </c>
    </row>
    <row r="292" s="11" customFormat="1">
      <c r="B292" s="209"/>
      <c r="D292" s="210" t="s">
        <v>136</v>
      </c>
      <c r="E292" s="211" t="s">
        <v>5</v>
      </c>
      <c r="F292" s="212" t="s">
        <v>427</v>
      </c>
      <c r="H292" s="211" t="s">
        <v>5</v>
      </c>
      <c r="I292" s="213"/>
      <c r="L292" s="209"/>
      <c r="M292" s="214"/>
      <c r="N292" s="215"/>
      <c r="O292" s="215"/>
      <c r="P292" s="215"/>
      <c r="Q292" s="215"/>
      <c r="R292" s="215"/>
      <c r="S292" s="215"/>
      <c r="T292" s="216"/>
      <c r="AT292" s="211" t="s">
        <v>136</v>
      </c>
      <c r="AU292" s="211" t="s">
        <v>82</v>
      </c>
      <c r="AV292" s="11" t="s">
        <v>80</v>
      </c>
      <c r="AW292" s="11" t="s">
        <v>35</v>
      </c>
      <c r="AX292" s="11" t="s">
        <v>72</v>
      </c>
      <c r="AY292" s="211" t="s">
        <v>127</v>
      </c>
    </row>
    <row r="293" s="12" customFormat="1">
      <c r="B293" s="217"/>
      <c r="D293" s="210" t="s">
        <v>136</v>
      </c>
      <c r="E293" s="218" t="s">
        <v>5</v>
      </c>
      <c r="F293" s="219" t="s">
        <v>345</v>
      </c>
      <c r="H293" s="220">
        <v>44</v>
      </c>
      <c r="I293" s="221"/>
      <c r="L293" s="217"/>
      <c r="M293" s="222"/>
      <c r="N293" s="223"/>
      <c r="O293" s="223"/>
      <c r="P293" s="223"/>
      <c r="Q293" s="223"/>
      <c r="R293" s="223"/>
      <c r="S293" s="223"/>
      <c r="T293" s="224"/>
      <c r="AT293" s="218" t="s">
        <v>136</v>
      </c>
      <c r="AU293" s="218" t="s">
        <v>82</v>
      </c>
      <c r="AV293" s="12" t="s">
        <v>82</v>
      </c>
      <c r="AW293" s="12" t="s">
        <v>35</v>
      </c>
      <c r="AX293" s="12" t="s">
        <v>72</v>
      </c>
      <c r="AY293" s="218" t="s">
        <v>127</v>
      </c>
    </row>
    <row r="294" s="13" customFormat="1">
      <c r="B294" s="225"/>
      <c r="D294" s="210" t="s">
        <v>136</v>
      </c>
      <c r="E294" s="226" t="s">
        <v>5</v>
      </c>
      <c r="F294" s="227" t="s">
        <v>139</v>
      </c>
      <c r="H294" s="228">
        <v>44</v>
      </c>
      <c r="I294" s="229"/>
      <c r="L294" s="225"/>
      <c r="M294" s="230"/>
      <c r="N294" s="231"/>
      <c r="O294" s="231"/>
      <c r="P294" s="231"/>
      <c r="Q294" s="231"/>
      <c r="R294" s="231"/>
      <c r="S294" s="231"/>
      <c r="T294" s="232"/>
      <c r="AT294" s="226" t="s">
        <v>136</v>
      </c>
      <c r="AU294" s="226" t="s">
        <v>82</v>
      </c>
      <c r="AV294" s="13" t="s">
        <v>134</v>
      </c>
      <c r="AW294" s="13" t="s">
        <v>35</v>
      </c>
      <c r="AX294" s="13" t="s">
        <v>80</v>
      </c>
      <c r="AY294" s="226" t="s">
        <v>127</v>
      </c>
    </row>
    <row r="295" s="1" customFormat="1" ht="38.25" customHeight="1">
      <c r="B295" s="196"/>
      <c r="C295" s="197" t="s">
        <v>428</v>
      </c>
      <c r="D295" s="197" t="s">
        <v>129</v>
      </c>
      <c r="E295" s="198" t="s">
        <v>429</v>
      </c>
      <c r="F295" s="199" t="s">
        <v>430</v>
      </c>
      <c r="G295" s="200" t="s">
        <v>132</v>
      </c>
      <c r="H295" s="201">
        <v>44</v>
      </c>
      <c r="I295" s="202"/>
      <c r="J295" s="203">
        <f>ROUND(I295*H295,2)</f>
        <v>0</v>
      </c>
      <c r="K295" s="199" t="s">
        <v>133</v>
      </c>
      <c r="L295" s="46"/>
      <c r="M295" s="204" t="s">
        <v>5</v>
      </c>
      <c r="N295" s="205" t="s">
        <v>43</v>
      </c>
      <c r="O295" s="47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AR295" s="24" t="s">
        <v>134</v>
      </c>
      <c r="AT295" s="24" t="s">
        <v>129</v>
      </c>
      <c r="AU295" s="24" t="s">
        <v>82</v>
      </c>
      <c r="AY295" s="24" t="s">
        <v>127</v>
      </c>
      <c r="BE295" s="208">
        <f>IF(N295="základní",J295,0)</f>
        <v>0</v>
      </c>
      <c r="BF295" s="208">
        <f>IF(N295="snížená",J295,0)</f>
        <v>0</v>
      </c>
      <c r="BG295" s="208">
        <f>IF(N295="zákl. přenesená",J295,0)</f>
        <v>0</v>
      </c>
      <c r="BH295" s="208">
        <f>IF(N295="sníž. přenesená",J295,0)</f>
        <v>0</v>
      </c>
      <c r="BI295" s="208">
        <f>IF(N295="nulová",J295,0)</f>
        <v>0</v>
      </c>
      <c r="BJ295" s="24" t="s">
        <v>80</v>
      </c>
      <c r="BK295" s="208">
        <f>ROUND(I295*H295,2)</f>
        <v>0</v>
      </c>
      <c r="BL295" s="24" t="s">
        <v>134</v>
      </c>
      <c r="BM295" s="24" t="s">
        <v>431</v>
      </c>
    </row>
    <row r="296" s="12" customFormat="1">
      <c r="B296" s="217"/>
      <c r="D296" s="210" t="s">
        <v>136</v>
      </c>
      <c r="E296" s="218" t="s">
        <v>5</v>
      </c>
      <c r="F296" s="219" t="s">
        <v>432</v>
      </c>
      <c r="H296" s="220">
        <v>44</v>
      </c>
      <c r="I296" s="221"/>
      <c r="L296" s="217"/>
      <c r="M296" s="222"/>
      <c r="N296" s="223"/>
      <c r="O296" s="223"/>
      <c r="P296" s="223"/>
      <c r="Q296" s="223"/>
      <c r="R296" s="223"/>
      <c r="S296" s="223"/>
      <c r="T296" s="224"/>
      <c r="AT296" s="218" t="s">
        <v>136</v>
      </c>
      <c r="AU296" s="218" t="s">
        <v>82</v>
      </c>
      <c r="AV296" s="12" t="s">
        <v>82</v>
      </c>
      <c r="AW296" s="12" t="s">
        <v>35</v>
      </c>
      <c r="AX296" s="12" t="s">
        <v>72</v>
      </c>
      <c r="AY296" s="218" t="s">
        <v>127</v>
      </c>
    </row>
    <row r="297" s="13" customFormat="1">
      <c r="B297" s="225"/>
      <c r="D297" s="210" t="s">
        <v>136</v>
      </c>
      <c r="E297" s="226" t="s">
        <v>5</v>
      </c>
      <c r="F297" s="227" t="s">
        <v>139</v>
      </c>
      <c r="H297" s="228">
        <v>44</v>
      </c>
      <c r="I297" s="229"/>
      <c r="L297" s="225"/>
      <c r="M297" s="230"/>
      <c r="N297" s="231"/>
      <c r="O297" s="231"/>
      <c r="P297" s="231"/>
      <c r="Q297" s="231"/>
      <c r="R297" s="231"/>
      <c r="S297" s="231"/>
      <c r="T297" s="232"/>
      <c r="AT297" s="226" t="s">
        <v>136</v>
      </c>
      <c r="AU297" s="226" t="s">
        <v>82</v>
      </c>
      <c r="AV297" s="13" t="s">
        <v>134</v>
      </c>
      <c r="AW297" s="13" t="s">
        <v>35</v>
      </c>
      <c r="AX297" s="13" t="s">
        <v>80</v>
      </c>
      <c r="AY297" s="226" t="s">
        <v>127</v>
      </c>
    </row>
    <row r="298" s="1" customFormat="1" ht="16.5" customHeight="1">
      <c r="B298" s="196"/>
      <c r="C298" s="197" t="s">
        <v>433</v>
      </c>
      <c r="D298" s="197" t="s">
        <v>129</v>
      </c>
      <c r="E298" s="198" t="s">
        <v>434</v>
      </c>
      <c r="F298" s="199" t="s">
        <v>435</v>
      </c>
      <c r="G298" s="200" t="s">
        <v>132</v>
      </c>
      <c r="H298" s="201">
        <v>11</v>
      </c>
      <c r="I298" s="202"/>
      <c r="J298" s="203">
        <f>ROUND(I298*H298,2)</f>
        <v>0</v>
      </c>
      <c r="K298" s="199" t="s">
        <v>133</v>
      </c>
      <c r="L298" s="46"/>
      <c r="M298" s="204" t="s">
        <v>5</v>
      </c>
      <c r="N298" s="205" t="s">
        <v>43</v>
      </c>
      <c r="O298" s="47"/>
      <c r="P298" s="206">
        <f>O298*H298</f>
        <v>0</v>
      </c>
      <c r="Q298" s="206">
        <v>0.14494000000000001</v>
      </c>
      <c r="R298" s="206">
        <f>Q298*H298</f>
        <v>1.5943400000000001</v>
      </c>
      <c r="S298" s="206">
        <v>0</v>
      </c>
      <c r="T298" s="207">
        <f>S298*H298</f>
        <v>0</v>
      </c>
      <c r="AR298" s="24" t="s">
        <v>134</v>
      </c>
      <c r="AT298" s="24" t="s">
        <v>129</v>
      </c>
      <c r="AU298" s="24" t="s">
        <v>82</v>
      </c>
      <c r="AY298" s="24" t="s">
        <v>127</v>
      </c>
      <c r="BE298" s="208">
        <f>IF(N298="základní",J298,0)</f>
        <v>0</v>
      </c>
      <c r="BF298" s="208">
        <f>IF(N298="snížená",J298,0)</f>
        <v>0</v>
      </c>
      <c r="BG298" s="208">
        <f>IF(N298="zákl. přenesená",J298,0)</f>
        <v>0</v>
      </c>
      <c r="BH298" s="208">
        <f>IF(N298="sníž. přenesená",J298,0)</f>
        <v>0</v>
      </c>
      <c r="BI298" s="208">
        <f>IF(N298="nulová",J298,0)</f>
        <v>0</v>
      </c>
      <c r="BJ298" s="24" t="s">
        <v>80</v>
      </c>
      <c r="BK298" s="208">
        <f>ROUND(I298*H298,2)</f>
        <v>0</v>
      </c>
      <c r="BL298" s="24" t="s">
        <v>134</v>
      </c>
      <c r="BM298" s="24" t="s">
        <v>436</v>
      </c>
    </row>
    <row r="299" s="11" customFormat="1">
      <c r="B299" s="209"/>
      <c r="D299" s="210" t="s">
        <v>136</v>
      </c>
      <c r="E299" s="211" t="s">
        <v>5</v>
      </c>
      <c r="F299" s="212" t="s">
        <v>137</v>
      </c>
      <c r="H299" s="211" t="s">
        <v>5</v>
      </c>
      <c r="I299" s="213"/>
      <c r="L299" s="209"/>
      <c r="M299" s="214"/>
      <c r="N299" s="215"/>
      <c r="O299" s="215"/>
      <c r="P299" s="215"/>
      <c r="Q299" s="215"/>
      <c r="R299" s="215"/>
      <c r="S299" s="215"/>
      <c r="T299" s="216"/>
      <c r="AT299" s="211" t="s">
        <v>136</v>
      </c>
      <c r="AU299" s="211" t="s">
        <v>82</v>
      </c>
      <c r="AV299" s="11" t="s">
        <v>80</v>
      </c>
      <c r="AW299" s="11" t="s">
        <v>35</v>
      </c>
      <c r="AX299" s="11" t="s">
        <v>72</v>
      </c>
      <c r="AY299" s="211" t="s">
        <v>127</v>
      </c>
    </row>
    <row r="300" s="12" customFormat="1">
      <c r="B300" s="217"/>
      <c r="D300" s="210" t="s">
        <v>136</v>
      </c>
      <c r="E300" s="218" t="s">
        <v>5</v>
      </c>
      <c r="F300" s="219" t="s">
        <v>188</v>
      </c>
      <c r="H300" s="220">
        <v>11</v>
      </c>
      <c r="I300" s="221"/>
      <c r="L300" s="217"/>
      <c r="M300" s="222"/>
      <c r="N300" s="223"/>
      <c r="O300" s="223"/>
      <c r="P300" s="223"/>
      <c r="Q300" s="223"/>
      <c r="R300" s="223"/>
      <c r="S300" s="223"/>
      <c r="T300" s="224"/>
      <c r="AT300" s="218" t="s">
        <v>136</v>
      </c>
      <c r="AU300" s="218" t="s">
        <v>82</v>
      </c>
      <c r="AV300" s="12" t="s">
        <v>82</v>
      </c>
      <c r="AW300" s="12" t="s">
        <v>35</v>
      </c>
      <c r="AX300" s="12" t="s">
        <v>72</v>
      </c>
      <c r="AY300" s="218" t="s">
        <v>127</v>
      </c>
    </row>
    <row r="301" s="13" customFormat="1">
      <c r="B301" s="225"/>
      <c r="D301" s="210" t="s">
        <v>136</v>
      </c>
      <c r="E301" s="226" t="s">
        <v>5</v>
      </c>
      <c r="F301" s="227" t="s">
        <v>139</v>
      </c>
      <c r="H301" s="228">
        <v>11</v>
      </c>
      <c r="I301" s="229"/>
      <c r="L301" s="225"/>
      <c r="M301" s="230"/>
      <c r="N301" s="231"/>
      <c r="O301" s="231"/>
      <c r="P301" s="231"/>
      <c r="Q301" s="231"/>
      <c r="R301" s="231"/>
      <c r="S301" s="231"/>
      <c r="T301" s="232"/>
      <c r="AT301" s="226" t="s">
        <v>136</v>
      </c>
      <c r="AU301" s="226" t="s">
        <v>82</v>
      </c>
      <c r="AV301" s="13" t="s">
        <v>134</v>
      </c>
      <c r="AW301" s="13" t="s">
        <v>35</v>
      </c>
      <c r="AX301" s="13" t="s">
        <v>80</v>
      </c>
      <c r="AY301" s="226" t="s">
        <v>127</v>
      </c>
    </row>
    <row r="302" s="1" customFormat="1" ht="25.5" customHeight="1">
      <c r="B302" s="196"/>
      <c r="C302" s="197" t="s">
        <v>437</v>
      </c>
      <c r="D302" s="197" t="s">
        <v>129</v>
      </c>
      <c r="E302" s="198" t="s">
        <v>438</v>
      </c>
      <c r="F302" s="199" t="s">
        <v>439</v>
      </c>
      <c r="G302" s="200" t="s">
        <v>132</v>
      </c>
      <c r="H302" s="201">
        <v>11</v>
      </c>
      <c r="I302" s="202"/>
      <c r="J302" s="203">
        <f>ROUND(I302*H302,2)</f>
        <v>0</v>
      </c>
      <c r="K302" s="199" t="s">
        <v>133</v>
      </c>
      <c r="L302" s="46"/>
      <c r="M302" s="204" t="s">
        <v>5</v>
      </c>
      <c r="N302" s="205" t="s">
        <v>43</v>
      </c>
      <c r="O302" s="47"/>
      <c r="P302" s="206">
        <f>O302*H302</f>
        <v>0</v>
      </c>
      <c r="Q302" s="206">
        <v>0.0070200000000000002</v>
      </c>
      <c r="R302" s="206">
        <f>Q302*H302</f>
        <v>0.077219999999999997</v>
      </c>
      <c r="S302" s="206">
        <v>0</v>
      </c>
      <c r="T302" s="207">
        <f>S302*H302</f>
        <v>0</v>
      </c>
      <c r="AR302" s="24" t="s">
        <v>134</v>
      </c>
      <c r="AT302" s="24" t="s">
        <v>129</v>
      </c>
      <c r="AU302" s="24" t="s">
        <v>82</v>
      </c>
      <c r="AY302" s="24" t="s">
        <v>127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24" t="s">
        <v>80</v>
      </c>
      <c r="BK302" s="208">
        <f>ROUND(I302*H302,2)</f>
        <v>0</v>
      </c>
      <c r="BL302" s="24" t="s">
        <v>134</v>
      </c>
      <c r="BM302" s="24" t="s">
        <v>440</v>
      </c>
    </row>
    <row r="303" s="1" customFormat="1" ht="16.5" customHeight="1">
      <c r="B303" s="196"/>
      <c r="C303" s="233" t="s">
        <v>441</v>
      </c>
      <c r="D303" s="233" t="s">
        <v>269</v>
      </c>
      <c r="E303" s="234" t="s">
        <v>442</v>
      </c>
      <c r="F303" s="235" t="s">
        <v>443</v>
      </c>
      <c r="G303" s="236" t="s">
        <v>444</v>
      </c>
      <c r="H303" s="237">
        <v>11</v>
      </c>
      <c r="I303" s="238"/>
      <c r="J303" s="239">
        <f>ROUND(I303*H303,2)</f>
        <v>0</v>
      </c>
      <c r="K303" s="235" t="s">
        <v>354</v>
      </c>
      <c r="L303" s="240"/>
      <c r="M303" s="241" t="s">
        <v>5</v>
      </c>
      <c r="N303" s="242" t="s">
        <v>43</v>
      </c>
      <c r="O303" s="47"/>
      <c r="P303" s="206">
        <f>O303*H303</f>
        <v>0</v>
      </c>
      <c r="Q303" s="206">
        <v>0</v>
      </c>
      <c r="R303" s="206">
        <f>Q303*H303</f>
        <v>0</v>
      </c>
      <c r="S303" s="206">
        <v>0</v>
      </c>
      <c r="T303" s="207">
        <f>S303*H303</f>
        <v>0</v>
      </c>
      <c r="AR303" s="24" t="s">
        <v>170</v>
      </c>
      <c r="AT303" s="24" t="s">
        <v>269</v>
      </c>
      <c r="AU303" s="24" t="s">
        <v>82</v>
      </c>
      <c r="AY303" s="24" t="s">
        <v>127</v>
      </c>
      <c r="BE303" s="208">
        <f>IF(N303="základní",J303,0)</f>
        <v>0</v>
      </c>
      <c r="BF303" s="208">
        <f>IF(N303="snížená",J303,0)</f>
        <v>0</v>
      </c>
      <c r="BG303" s="208">
        <f>IF(N303="zákl. přenesená",J303,0)</f>
        <v>0</v>
      </c>
      <c r="BH303" s="208">
        <f>IF(N303="sníž. přenesená",J303,0)</f>
        <v>0</v>
      </c>
      <c r="BI303" s="208">
        <f>IF(N303="nulová",J303,0)</f>
        <v>0</v>
      </c>
      <c r="BJ303" s="24" t="s">
        <v>80</v>
      </c>
      <c r="BK303" s="208">
        <f>ROUND(I303*H303,2)</f>
        <v>0</v>
      </c>
      <c r="BL303" s="24" t="s">
        <v>134</v>
      </c>
      <c r="BM303" s="24" t="s">
        <v>445</v>
      </c>
    </row>
    <row r="304" s="1" customFormat="1" ht="16.5" customHeight="1">
      <c r="B304" s="196"/>
      <c r="C304" s="197" t="s">
        <v>446</v>
      </c>
      <c r="D304" s="197" t="s">
        <v>129</v>
      </c>
      <c r="E304" s="198" t="s">
        <v>447</v>
      </c>
      <c r="F304" s="199" t="s">
        <v>448</v>
      </c>
      <c r="G304" s="200" t="s">
        <v>132</v>
      </c>
      <c r="H304" s="201">
        <v>20</v>
      </c>
      <c r="I304" s="202"/>
      <c r="J304" s="203">
        <f>ROUND(I304*H304,2)</f>
        <v>0</v>
      </c>
      <c r="K304" s="199" t="s">
        <v>133</v>
      </c>
      <c r="L304" s="46"/>
      <c r="M304" s="204" t="s">
        <v>5</v>
      </c>
      <c r="N304" s="205" t="s">
        <v>43</v>
      </c>
      <c r="O304" s="47"/>
      <c r="P304" s="206">
        <f>O304*H304</f>
        <v>0</v>
      </c>
      <c r="Q304" s="206">
        <v>0.42080000000000001</v>
      </c>
      <c r="R304" s="206">
        <f>Q304*H304</f>
        <v>8.4160000000000004</v>
      </c>
      <c r="S304" s="206">
        <v>0</v>
      </c>
      <c r="T304" s="207">
        <f>S304*H304</f>
        <v>0</v>
      </c>
      <c r="AR304" s="24" t="s">
        <v>134</v>
      </c>
      <c r="AT304" s="24" t="s">
        <v>129</v>
      </c>
      <c r="AU304" s="24" t="s">
        <v>82</v>
      </c>
      <c r="AY304" s="24" t="s">
        <v>127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24" t="s">
        <v>80</v>
      </c>
      <c r="BK304" s="208">
        <f>ROUND(I304*H304,2)</f>
        <v>0</v>
      </c>
      <c r="BL304" s="24" t="s">
        <v>134</v>
      </c>
      <c r="BM304" s="24" t="s">
        <v>449</v>
      </c>
    </row>
    <row r="305" s="11" customFormat="1">
      <c r="B305" s="209"/>
      <c r="D305" s="210" t="s">
        <v>136</v>
      </c>
      <c r="E305" s="211" t="s">
        <v>5</v>
      </c>
      <c r="F305" s="212" t="s">
        <v>137</v>
      </c>
      <c r="H305" s="211" t="s">
        <v>5</v>
      </c>
      <c r="I305" s="213"/>
      <c r="L305" s="209"/>
      <c r="M305" s="214"/>
      <c r="N305" s="215"/>
      <c r="O305" s="215"/>
      <c r="P305" s="215"/>
      <c r="Q305" s="215"/>
      <c r="R305" s="215"/>
      <c r="S305" s="215"/>
      <c r="T305" s="216"/>
      <c r="AT305" s="211" t="s">
        <v>136</v>
      </c>
      <c r="AU305" s="211" t="s">
        <v>82</v>
      </c>
      <c r="AV305" s="11" t="s">
        <v>80</v>
      </c>
      <c r="AW305" s="11" t="s">
        <v>35</v>
      </c>
      <c r="AX305" s="11" t="s">
        <v>72</v>
      </c>
      <c r="AY305" s="211" t="s">
        <v>127</v>
      </c>
    </row>
    <row r="306" s="12" customFormat="1">
      <c r="B306" s="217"/>
      <c r="D306" s="210" t="s">
        <v>136</v>
      </c>
      <c r="E306" s="218" t="s">
        <v>5</v>
      </c>
      <c r="F306" s="219" t="s">
        <v>235</v>
      </c>
      <c r="H306" s="220">
        <v>20</v>
      </c>
      <c r="I306" s="221"/>
      <c r="L306" s="217"/>
      <c r="M306" s="222"/>
      <c r="N306" s="223"/>
      <c r="O306" s="223"/>
      <c r="P306" s="223"/>
      <c r="Q306" s="223"/>
      <c r="R306" s="223"/>
      <c r="S306" s="223"/>
      <c r="T306" s="224"/>
      <c r="AT306" s="218" t="s">
        <v>136</v>
      </c>
      <c r="AU306" s="218" t="s">
        <v>82</v>
      </c>
      <c r="AV306" s="12" t="s">
        <v>82</v>
      </c>
      <c r="AW306" s="12" t="s">
        <v>35</v>
      </c>
      <c r="AX306" s="12" t="s">
        <v>72</v>
      </c>
      <c r="AY306" s="218" t="s">
        <v>127</v>
      </c>
    </row>
    <row r="307" s="13" customFormat="1">
      <c r="B307" s="225"/>
      <c r="D307" s="210" t="s">
        <v>136</v>
      </c>
      <c r="E307" s="226" t="s">
        <v>5</v>
      </c>
      <c r="F307" s="227" t="s">
        <v>139</v>
      </c>
      <c r="H307" s="228">
        <v>20</v>
      </c>
      <c r="I307" s="229"/>
      <c r="L307" s="225"/>
      <c r="M307" s="230"/>
      <c r="N307" s="231"/>
      <c r="O307" s="231"/>
      <c r="P307" s="231"/>
      <c r="Q307" s="231"/>
      <c r="R307" s="231"/>
      <c r="S307" s="231"/>
      <c r="T307" s="232"/>
      <c r="AT307" s="226" t="s">
        <v>136</v>
      </c>
      <c r="AU307" s="226" t="s">
        <v>82</v>
      </c>
      <c r="AV307" s="13" t="s">
        <v>134</v>
      </c>
      <c r="AW307" s="13" t="s">
        <v>35</v>
      </c>
      <c r="AX307" s="13" t="s">
        <v>80</v>
      </c>
      <c r="AY307" s="226" t="s">
        <v>127</v>
      </c>
    </row>
    <row r="308" s="10" customFormat="1" ht="29.88" customHeight="1">
      <c r="B308" s="183"/>
      <c r="D308" s="184" t="s">
        <v>71</v>
      </c>
      <c r="E308" s="194" t="s">
        <v>176</v>
      </c>
      <c r="F308" s="194" t="s">
        <v>450</v>
      </c>
      <c r="I308" s="186"/>
      <c r="J308" s="195">
        <f>BK308</f>
        <v>0</v>
      </c>
      <c r="L308" s="183"/>
      <c r="M308" s="188"/>
      <c r="N308" s="189"/>
      <c r="O308" s="189"/>
      <c r="P308" s="190">
        <f>SUM(P309:P384)</f>
        <v>0</v>
      </c>
      <c r="Q308" s="189"/>
      <c r="R308" s="190">
        <f>SUM(R309:R384)</f>
        <v>449.65198799999996</v>
      </c>
      <c r="S308" s="189"/>
      <c r="T308" s="191">
        <f>SUM(T309:T384)</f>
        <v>13.841000000000001</v>
      </c>
      <c r="AR308" s="184" t="s">
        <v>80</v>
      </c>
      <c r="AT308" s="192" t="s">
        <v>71</v>
      </c>
      <c r="AU308" s="192" t="s">
        <v>80</v>
      </c>
      <c r="AY308" s="184" t="s">
        <v>127</v>
      </c>
      <c r="BK308" s="193">
        <f>SUM(BK309:BK384)</f>
        <v>0</v>
      </c>
    </row>
    <row r="309" s="1" customFormat="1" ht="25.5" customHeight="1">
      <c r="B309" s="196"/>
      <c r="C309" s="197" t="s">
        <v>451</v>
      </c>
      <c r="D309" s="197" t="s">
        <v>129</v>
      </c>
      <c r="E309" s="198" t="s">
        <v>452</v>
      </c>
      <c r="F309" s="199" t="s">
        <v>453</v>
      </c>
      <c r="G309" s="200" t="s">
        <v>132</v>
      </c>
      <c r="H309" s="201">
        <v>8</v>
      </c>
      <c r="I309" s="202"/>
      <c r="J309" s="203">
        <f>ROUND(I309*H309,2)</f>
        <v>0</v>
      </c>
      <c r="K309" s="199" t="s">
        <v>133</v>
      </c>
      <c r="L309" s="46"/>
      <c r="M309" s="204" t="s">
        <v>5</v>
      </c>
      <c r="N309" s="205" t="s">
        <v>43</v>
      </c>
      <c r="O309" s="47"/>
      <c r="P309" s="206">
        <f>O309*H309</f>
        <v>0</v>
      </c>
      <c r="Q309" s="206">
        <v>0.00069999999999999999</v>
      </c>
      <c r="R309" s="206">
        <f>Q309*H309</f>
        <v>0.0055999999999999999</v>
      </c>
      <c r="S309" s="206">
        <v>0</v>
      </c>
      <c r="T309" s="207">
        <f>S309*H309</f>
        <v>0</v>
      </c>
      <c r="AR309" s="24" t="s">
        <v>134</v>
      </c>
      <c r="AT309" s="24" t="s">
        <v>129</v>
      </c>
      <c r="AU309" s="24" t="s">
        <v>82</v>
      </c>
      <c r="AY309" s="24" t="s">
        <v>127</v>
      </c>
      <c r="BE309" s="208">
        <f>IF(N309="základní",J309,0)</f>
        <v>0</v>
      </c>
      <c r="BF309" s="208">
        <f>IF(N309="snížená",J309,0)</f>
        <v>0</v>
      </c>
      <c r="BG309" s="208">
        <f>IF(N309="zákl. přenesená",J309,0)</f>
        <v>0</v>
      </c>
      <c r="BH309" s="208">
        <f>IF(N309="sníž. přenesená",J309,0)</f>
        <v>0</v>
      </c>
      <c r="BI309" s="208">
        <f>IF(N309="nulová",J309,0)</f>
        <v>0</v>
      </c>
      <c r="BJ309" s="24" t="s">
        <v>80</v>
      </c>
      <c r="BK309" s="208">
        <f>ROUND(I309*H309,2)</f>
        <v>0</v>
      </c>
      <c r="BL309" s="24" t="s">
        <v>134</v>
      </c>
      <c r="BM309" s="24" t="s">
        <v>454</v>
      </c>
    </row>
    <row r="310" s="11" customFormat="1">
      <c r="B310" s="209"/>
      <c r="D310" s="210" t="s">
        <v>136</v>
      </c>
      <c r="E310" s="211" t="s">
        <v>5</v>
      </c>
      <c r="F310" s="212" t="s">
        <v>455</v>
      </c>
      <c r="H310" s="211" t="s">
        <v>5</v>
      </c>
      <c r="I310" s="213"/>
      <c r="L310" s="209"/>
      <c r="M310" s="214"/>
      <c r="N310" s="215"/>
      <c r="O310" s="215"/>
      <c r="P310" s="215"/>
      <c r="Q310" s="215"/>
      <c r="R310" s="215"/>
      <c r="S310" s="215"/>
      <c r="T310" s="216"/>
      <c r="AT310" s="211" t="s">
        <v>136</v>
      </c>
      <c r="AU310" s="211" t="s">
        <v>82</v>
      </c>
      <c r="AV310" s="11" t="s">
        <v>80</v>
      </c>
      <c r="AW310" s="11" t="s">
        <v>35</v>
      </c>
      <c r="AX310" s="11" t="s">
        <v>72</v>
      </c>
      <c r="AY310" s="211" t="s">
        <v>127</v>
      </c>
    </row>
    <row r="311" s="12" customFormat="1">
      <c r="B311" s="217"/>
      <c r="D311" s="210" t="s">
        <v>136</v>
      </c>
      <c r="E311" s="218" t="s">
        <v>5</v>
      </c>
      <c r="F311" s="219" t="s">
        <v>80</v>
      </c>
      <c r="H311" s="220">
        <v>1</v>
      </c>
      <c r="I311" s="221"/>
      <c r="L311" s="217"/>
      <c r="M311" s="222"/>
      <c r="N311" s="223"/>
      <c r="O311" s="223"/>
      <c r="P311" s="223"/>
      <c r="Q311" s="223"/>
      <c r="R311" s="223"/>
      <c r="S311" s="223"/>
      <c r="T311" s="224"/>
      <c r="AT311" s="218" t="s">
        <v>136</v>
      </c>
      <c r="AU311" s="218" t="s">
        <v>82</v>
      </c>
      <c r="AV311" s="12" t="s">
        <v>82</v>
      </c>
      <c r="AW311" s="12" t="s">
        <v>35</v>
      </c>
      <c r="AX311" s="12" t="s">
        <v>72</v>
      </c>
      <c r="AY311" s="218" t="s">
        <v>127</v>
      </c>
    </row>
    <row r="312" s="11" customFormat="1">
      <c r="B312" s="209"/>
      <c r="D312" s="210" t="s">
        <v>136</v>
      </c>
      <c r="E312" s="211" t="s">
        <v>5</v>
      </c>
      <c r="F312" s="212" t="s">
        <v>456</v>
      </c>
      <c r="H312" s="211" t="s">
        <v>5</v>
      </c>
      <c r="I312" s="213"/>
      <c r="L312" s="209"/>
      <c r="M312" s="214"/>
      <c r="N312" s="215"/>
      <c r="O312" s="215"/>
      <c r="P312" s="215"/>
      <c r="Q312" s="215"/>
      <c r="R312" s="215"/>
      <c r="S312" s="215"/>
      <c r="T312" s="216"/>
      <c r="AT312" s="211" t="s">
        <v>136</v>
      </c>
      <c r="AU312" s="211" t="s">
        <v>82</v>
      </c>
      <c r="AV312" s="11" t="s">
        <v>80</v>
      </c>
      <c r="AW312" s="11" t="s">
        <v>35</v>
      </c>
      <c r="AX312" s="11" t="s">
        <v>72</v>
      </c>
      <c r="AY312" s="211" t="s">
        <v>127</v>
      </c>
    </row>
    <row r="313" s="12" customFormat="1">
      <c r="B313" s="217"/>
      <c r="D313" s="210" t="s">
        <v>136</v>
      </c>
      <c r="E313" s="218" t="s">
        <v>5</v>
      </c>
      <c r="F313" s="219" t="s">
        <v>154</v>
      </c>
      <c r="H313" s="220">
        <v>5</v>
      </c>
      <c r="I313" s="221"/>
      <c r="L313" s="217"/>
      <c r="M313" s="222"/>
      <c r="N313" s="223"/>
      <c r="O313" s="223"/>
      <c r="P313" s="223"/>
      <c r="Q313" s="223"/>
      <c r="R313" s="223"/>
      <c r="S313" s="223"/>
      <c r="T313" s="224"/>
      <c r="AT313" s="218" t="s">
        <v>136</v>
      </c>
      <c r="AU313" s="218" t="s">
        <v>82</v>
      </c>
      <c r="AV313" s="12" t="s">
        <v>82</v>
      </c>
      <c r="AW313" s="12" t="s">
        <v>35</v>
      </c>
      <c r="AX313" s="12" t="s">
        <v>72</v>
      </c>
      <c r="AY313" s="218" t="s">
        <v>127</v>
      </c>
    </row>
    <row r="314" s="11" customFormat="1">
      <c r="B314" s="209"/>
      <c r="D314" s="210" t="s">
        <v>136</v>
      </c>
      <c r="E314" s="211" t="s">
        <v>5</v>
      </c>
      <c r="F314" s="212" t="s">
        <v>457</v>
      </c>
      <c r="H314" s="211" t="s">
        <v>5</v>
      </c>
      <c r="I314" s="213"/>
      <c r="L314" s="209"/>
      <c r="M314" s="214"/>
      <c r="N314" s="215"/>
      <c r="O314" s="215"/>
      <c r="P314" s="215"/>
      <c r="Q314" s="215"/>
      <c r="R314" s="215"/>
      <c r="S314" s="215"/>
      <c r="T314" s="216"/>
      <c r="AT314" s="211" t="s">
        <v>136</v>
      </c>
      <c r="AU314" s="211" t="s">
        <v>82</v>
      </c>
      <c r="AV314" s="11" t="s">
        <v>80</v>
      </c>
      <c r="AW314" s="11" t="s">
        <v>35</v>
      </c>
      <c r="AX314" s="11" t="s">
        <v>72</v>
      </c>
      <c r="AY314" s="211" t="s">
        <v>127</v>
      </c>
    </row>
    <row r="315" s="12" customFormat="1">
      <c r="B315" s="217"/>
      <c r="D315" s="210" t="s">
        <v>136</v>
      </c>
      <c r="E315" s="218" t="s">
        <v>5</v>
      </c>
      <c r="F315" s="219" t="s">
        <v>80</v>
      </c>
      <c r="H315" s="220">
        <v>1</v>
      </c>
      <c r="I315" s="221"/>
      <c r="L315" s="217"/>
      <c r="M315" s="222"/>
      <c r="N315" s="223"/>
      <c r="O315" s="223"/>
      <c r="P315" s="223"/>
      <c r="Q315" s="223"/>
      <c r="R315" s="223"/>
      <c r="S315" s="223"/>
      <c r="T315" s="224"/>
      <c r="AT315" s="218" t="s">
        <v>136</v>
      </c>
      <c r="AU315" s="218" t="s">
        <v>82</v>
      </c>
      <c r="AV315" s="12" t="s">
        <v>82</v>
      </c>
      <c r="AW315" s="12" t="s">
        <v>35</v>
      </c>
      <c r="AX315" s="12" t="s">
        <v>72</v>
      </c>
      <c r="AY315" s="218" t="s">
        <v>127</v>
      </c>
    </row>
    <row r="316" s="11" customFormat="1">
      <c r="B316" s="209"/>
      <c r="D316" s="210" t="s">
        <v>136</v>
      </c>
      <c r="E316" s="211" t="s">
        <v>5</v>
      </c>
      <c r="F316" s="212" t="s">
        <v>458</v>
      </c>
      <c r="H316" s="211" t="s">
        <v>5</v>
      </c>
      <c r="I316" s="213"/>
      <c r="L316" s="209"/>
      <c r="M316" s="214"/>
      <c r="N316" s="215"/>
      <c r="O316" s="215"/>
      <c r="P316" s="215"/>
      <c r="Q316" s="215"/>
      <c r="R316" s="215"/>
      <c r="S316" s="215"/>
      <c r="T316" s="216"/>
      <c r="AT316" s="211" t="s">
        <v>136</v>
      </c>
      <c r="AU316" s="211" t="s">
        <v>82</v>
      </c>
      <c r="AV316" s="11" t="s">
        <v>80</v>
      </c>
      <c r="AW316" s="11" t="s">
        <v>35</v>
      </c>
      <c r="AX316" s="11" t="s">
        <v>72</v>
      </c>
      <c r="AY316" s="211" t="s">
        <v>127</v>
      </c>
    </row>
    <row r="317" s="12" customFormat="1">
      <c r="B317" s="217"/>
      <c r="D317" s="210" t="s">
        <v>136</v>
      </c>
      <c r="E317" s="218" t="s">
        <v>5</v>
      </c>
      <c r="F317" s="219" t="s">
        <v>80</v>
      </c>
      <c r="H317" s="220">
        <v>1</v>
      </c>
      <c r="I317" s="221"/>
      <c r="L317" s="217"/>
      <c r="M317" s="222"/>
      <c r="N317" s="223"/>
      <c r="O317" s="223"/>
      <c r="P317" s="223"/>
      <c r="Q317" s="223"/>
      <c r="R317" s="223"/>
      <c r="S317" s="223"/>
      <c r="T317" s="224"/>
      <c r="AT317" s="218" t="s">
        <v>136</v>
      </c>
      <c r="AU317" s="218" t="s">
        <v>82</v>
      </c>
      <c r="AV317" s="12" t="s">
        <v>82</v>
      </c>
      <c r="AW317" s="12" t="s">
        <v>35</v>
      </c>
      <c r="AX317" s="12" t="s">
        <v>72</v>
      </c>
      <c r="AY317" s="218" t="s">
        <v>127</v>
      </c>
    </row>
    <row r="318" s="13" customFormat="1">
      <c r="B318" s="225"/>
      <c r="D318" s="210" t="s">
        <v>136</v>
      </c>
      <c r="E318" s="226" t="s">
        <v>5</v>
      </c>
      <c r="F318" s="227" t="s">
        <v>139</v>
      </c>
      <c r="H318" s="228">
        <v>8</v>
      </c>
      <c r="I318" s="229"/>
      <c r="L318" s="225"/>
      <c r="M318" s="230"/>
      <c r="N318" s="231"/>
      <c r="O318" s="231"/>
      <c r="P318" s="231"/>
      <c r="Q318" s="231"/>
      <c r="R318" s="231"/>
      <c r="S318" s="231"/>
      <c r="T318" s="232"/>
      <c r="AT318" s="226" t="s">
        <v>136</v>
      </c>
      <c r="AU318" s="226" t="s">
        <v>82</v>
      </c>
      <c r="AV318" s="13" t="s">
        <v>134</v>
      </c>
      <c r="AW318" s="13" t="s">
        <v>35</v>
      </c>
      <c r="AX318" s="13" t="s">
        <v>80</v>
      </c>
      <c r="AY318" s="226" t="s">
        <v>127</v>
      </c>
    </row>
    <row r="319" s="1" customFormat="1" ht="51" customHeight="1">
      <c r="B319" s="196"/>
      <c r="C319" s="233" t="s">
        <v>459</v>
      </c>
      <c r="D319" s="233" t="s">
        <v>269</v>
      </c>
      <c r="E319" s="234" t="s">
        <v>460</v>
      </c>
      <c r="F319" s="235" t="s">
        <v>461</v>
      </c>
      <c r="G319" s="236" t="s">
        <v>132</v>
      </c>
      <c r="H319" s="237">
        <v>1</v>
      </c>
      <c r="I319" s="238"/>
      <c r="J319" s="239">
        <f>ROUND(I319*H319,2)</f>
        <v>0</v>
      </c>
      <c r="K319" s="235" t="s">
        <v>133</v>
      </c>
      <c r="L319" s="240"/>
      <c r="M319" s="241" t="s">
        <v>5</v>
      </c>
      <c r="N319" s="242" t="s">
        <v>43</v>
      </c>
      <c r="O319" s="47"/>
      <c r="P319" s="206">
        <f>O319*H319</f>
        <v>0</v>
      </c>
      <c r="Q319" s="206">
        <v>0.0040000000000000001</v>
      </c>
      <c r="R319" s="206">
        <f>Q319*H319</f>
        <v>0.0040000000000000001</v>
      </c>
      <c r="S319" s="206">
        <v>0</v>
      </c>
      <c r="T319" s="207">
        <f>S319*H319</f>
        <v>0</v>
      </c>
      <c r="AR319" s="24" t="s">
        <v>170</v>
      </c>
      <c r="AT319" s="24" t="s">
        <v>269</v>
      </c>
      <c r="AU319" s="24" t="s">
        <v>82</v>
      </c>
      <c r="AY319" s="24" t="s">
        <v>127</v>
      </c>
      <c r="BE319" s="208">
        <f>IF(N319="základní",J319,0)</f>
        <v>0</v>
      </c>
      <c r="BF319" s="208">
        <f>IF(N319="snížená",J319,0)</f>
        <v>0</v>
      </c>
      <c r="BG319" s="208">
        <f>IF(N319="zákl. přenesená",J319,0)</f>
        <v>0</v>
      </c>
      <c r="BH319" s="208">
        <f>IF(N319="sníž. přenesená",J319,0)</f>
        <v>0</v>
      </c>
      <c r="BI319" s="208">
        <f>IF(N319="nulová",J319,0)</f>
        <v>0</v>
      </c>
      <c r="BJ319" s="24" t="s">
        <v>80</v>
      </c>
      <c r="BK319" s="208">
        <f>ROUND(I319*H319,2)</f>
        <v>0</v>
      </c>
      <c r="BL319" s="24" t="s">
        <v>134</v>
      </c>
      <c r="BM319" s="24" t="s">
        <v>462</v>
      </c>
    </row>
    <row r="320" s="1" customFormat="1" ht="51" customHeight="1">
      <c r="B320" s="196"/>
      <c r="C320" s="233" t="s">
        <v>463</v>
      </c>
      <c r="D320" s="233" t="s">
        <v>269</v>
      </c>
      <c r="E320" s="234" t="s">
        <v>464</v>
      </c>
      <c r="F320" s="235" t="s">
        <v>465</v>
      </c>
      <c r="G320" s="236" t="s">
        <v>132</v>
      </c>
      <c r="H320" s="237">
        <v>7</v>
      </c>
      <c r="I320" s="238"/>
      <c r="J320" s="239">
        <f>ROUND(I320*H320,2)</f>
        <v>0</v>
      </c>
      <c r="K320" s="235" t="s">
        <v>133</v>
      </c>
      <c r="L320" s="240"/>
      <c r="M320" s="241" t="s">
        <v>5</v>
      </c>
      <c r="N320" s="242" t="s">
        <v>43</v>
      </c>
      <c r="O320" s="47"/>
      <c r="P320" s="206">
        <f>O320*H320</f>
        <v>0</v>
      </c>
      <c r="Q320" s="206">
        <v>0.0040000000000000001</v>
      </c>
      <c r="R320" s="206">
        <f>Q320*H320</f>
        <v>0.028000000000000001</v>
      </c>
      <c r="S320" s="206">
        <v>0</v>
      </c>
      <c r="T320" s="207">
        <f>S320*H320</f>
        <v>0</v>
      </c>
      <c r="AR320" s="24" t="s">
        <v>170</v>
      </c>
      <c r="AT320" s="24" t="s">
        <v>269</v>
      </c>
      <c r="AU320" s="24" t="s">
        <v>82</v>
      </c>
      <c r="AY320" s="24" t="s">
        <v>127</v>
      </c>
      <c r="BE320" s="208">
        <f>IF(N320="základní",J320,0)</f>
        <v>0</v>
      </c>
      <c r="BF320" s="208">
        <f>IF(N320="snížená",J320,0)</f>
        <v>0</v>
      </c>
      <c r="BG320" s="208">
        <f>IF(N320="zákl. přenesená",J320,0)</f>
        <v>0</v>
      </c>
      <c r="BH320" s="208">
        <f>IF(N320="sníž. přenesená",J320,0)</f>
        <v>0</v>
      </c>
      <c r="BI320" s="208">
        <f>IF(N320="nulová",J320,0)</f>
        <v>0</v>
      </c>
      <c r="BJ320" s="24" t="s">
        <v>80</v>
      </c>
      <c r="BK320" s="208">
        <f>ROUND(I320*H320,2)</f>
        <v>0</v>
      </c>
      <c r="BL320" s="24" t="s">
        <v>134</v>
      </c>
      <c r="BM320" s="24" t="s">
        <v>466</v>
      </c>
    </row>
    <row r="321" s="1" customFormat="1" ht="16.5" customHeight="1">
      <c r="B321" s="196"/>
      <c r="C321" s="197" t="s">
        <v>467</v>
      </c>
      <c r="D321" s="197" t="s">
        <v>129</v>
      </c>
      <c r="E321" s="198" t="s">
        <v>468</v>
      </c>
      <c r="F321" s="199" t="s">
        <v>469</v>
      </c>
      <c r="G321" s="200" t="s">
        <v>132</v>
      </c>
      <c r="H321" s="201">
        <v>8</v>
      </c>
      <c r="I321" s="202"/>
      <c r="J321" s="203">
        <f>ROUND(I321*H321,2)</f>
        <v>0</v>
      </c>
      <c r="K321" s="199" t="s">
        <v>133</v>
      </c>
      <c r="L321" s="46"/>
      <c r="M321" s="204" t="s">
        <v>5</v>
      </c>
      <c r="N321" s="205" t="s">
        <v>43</v>
      </c>
      <c r="O321" s="47"/>
      <c r="P321" s="206">
        <f>O321*H321</f>
        <v>0</v>
      </c>
      <c r="Q321" s="206">
        <v>0.11241</v>
      </c>
      <c r="R321" s="206">
        <f>Q321*H321</f>
        <v>0.89927999999999997</v>
      </c>
      <c r="S321" s="206">
        <v>0</v>
      </c>
      <c r="T321" s="207">
        <f>S321*H321</f>
        <v>0</v>
      </c>
      <c r="AR321" s="24" t="s">
        <v>134</v>
      </c>
      <c r="AT321" s="24" t="s">
        <v>129</v>
      </c>
      <c r="AU321" s="24" t="s">
        <v>82</v>
      </c>
      <c r="AY321" s="24" t="s">
        <v>127</v>
      </c>
      <c r="BE321" s="208">
        <f>IF(N321="základní",J321,0)</f>
        <v>0</v>
      </c>
      <c r="BF321" s="208">
        <f>IF(N321="snížená",J321,0)</f>
        <v>0</v>
      </c>
      <c r="BG321" s="208">
        <f>IF(N321="zákl. přenesená",J321,0)</f>
        <v>0</v>
      </c>
      <c r="BH321" s="208">
        <f>IF(N321="sníž. přenesená",J321,0)</f>
        <v>0</v>
      </c>
      <c r="BI321" s="208">
        <f>IF(N321="nulová",J321,0)</f>
        <v>0</v>
      </c>
      <c r="BJ321" s="24" t="s">
        <v>80</v>
      </c>
      <c r="BK321" s="208">
        <f>ROUND(I321*H321,2)</f>
        <v>0</v>
      </c>
      <c r="BL321" s="24" t="s">
        <v>134</v>
      </c>
      <c r="BM321" s="24" t="s">
        <v>470</v>
      </c>
    </row>
    <row r="322" s="1" customFormat="1" ht="25.5" customHeight="1">
      <c r="B322" s="196"/>
      <c r="C322" s="233" t="s">
        <v>471</v>
      </c>
      <c r="D322" s="233" t="s">
        <v>269</v>
      </c>
      <c r="E322" s="234" t="s">
        <v>472</v>
      </c>
      <c r="F322" s="235" t="s">
        <v>473</v>
      </c>
      <c r="G322" s="236" t="s">
        <v>132</v>
      </c>
      <c r="H322" s="237">
        <v>8</v>
      </c>
      <c r="I322" s="238"/>
      <c r="J322" s="239">
        <f>ROUND(I322*H322,2)</f>
        <v>0</v>
      </c>
      <c r="K322" s="235" t="s">
        <v>133</v>
      </c>
      <c r="L322" s="240"/>
      <c r="M322" s="241" t="s">
        <v>5</v>
      </c>
      <c r="N322" s="242" t="s">
        <v>43</v>
      </c>
      <c r="O322" s="47"/>
      <c r="P322" s="206">
        <f>O322*H322</f>
        <v>0</v>
      </c>
      <c r="Q322" s="206">
        <v>0.0064999999999999997</v>
      </c>
      <c r="R322" s="206">
        <f>Q322*H322</f>
        <v>0.051999999999999998</v>
      </c>
      <c r="S322" s="206">
        <v>0</v>
      </c>
      <c r="T322" s="207">
        <f>S322*H322</f>
        <v>0</v>
      </c>
      <c r="AR322" s="24" t="s">
        <v>170</v>
      </c>
      <c r="AT322" s="24" t="s">
        <v>269</v>
      </c>
      <c r="AU322" s="24" t="s">
        <v>82</v>
      </c>
      <c r="AY322" s="24" t="s">
        <v>127</v>
      </c>
      <c r="BE322" s="208">
        <f>IF(N322="základní",J322,0)</f>
        <v>0</v>
      </c>
      <c r="BF322" s="208">
        <f>IF(N322="snížená",J322,0)</f>
        <v>0</v>
      </c>
      <c r="BG322" s="208">
        <f>IF(N322="zákl. přenesená",J322,0)</f>
        <v>0</v>
      </c>
      <c r="BH322" s="208">
        <f>IF(N322="sníž. přenesená",J322,0)</f>
        <v>0</v>
      </c>
      <c r="BI322" s="208">
        <f>IF(N322="nulová",J322,0)</f>
        <v>0</v>
      </c>
      <c r="BJ322" s="24" t="s">
        <v>80</v>
      </c>
      <c r="BK322" s="208">
        <f>ROUND(I322*H322,2)</f>
        <v>0</v>
      </c>
      <c r="BL322" s="24" t="s">
        <v>134</v>
      </c>
      <c r="BM322" s="24" t="s">
        <v>474</v>
      </c>
    </row>
    <row r="323" s="1" customFormat="1" ht="25.5" customHeight="1">
      <c r="B323" s="196"/>
      <c r="C323" s="233" t="s">
        <v>475</v>
      </c>
      <c r="D323" s="233" t="s">
        <v>269</v>
      </c>
      <c r="E323" s="234" t="s">
        <v>476</v>
      </c>
      <c r="F323" s="235" t="s">
        <v>477</v>
      </c>
      <c r="G323" s="236" t="s">
        <v>132</v>
      </c>
      <c r="H323" s="237">
        <v>8</v>
      </c>
      <c r="I323" s="238"/>
      <c r="J323" s="239">
        <f>ROUND(I323*H323,2)</f>
        <v>0</v>
      </c>
      <c r="K323" s="235" t="s">
        <v>133</v>
      </c>
      <c r="L323" s="240"/>
      <c r="M323" s="241" t="s">
        <v>5</v>
      </c>
      <c r="N323" s="242" t="s">
        <v>43</v>
      </c>
      <c r="O323" s="47"/>
      <c r="P323" s="206">
        <f>O323*H323</f>
        <v>0</v>
      </c>
      <c r="Q323" s="206">
        <v>0.0033</v>
      </c>
      <c r="R323" s="206">
        <f>Q323*H323</f>
        <v>0.0264</v>
      </c>
      <c r="S323" s="206">
        <v>0</v>
      </c>
      <c r="T323" s="207">
        <f>S323*H323</f>
        <v>0</v>
      </c>
      <c r="AR323" s="24" t="s">
        <v>170</v>
      </c>
      <c r="AT323" s="24" t="s">
        <v>269</v>
      </c>
      <c r="AU323" s="24" t="s">
        <v>82</v>
      </c>
      <c r="AY323" s="24" t="s">
        <v>127</v>
      </c>
      <c r="BE323" s="208">
        <f>IF(N323="základní",J323,0)</f>
        <v>0</v>
      </c>
      <c r="BF323" s="208">
        <f>IF(N323="snížená",J323,0)</f>
        <v>0</v>
      </c>
      <c r="BG323" s="208">
        <f>IF(N323="zákl. přenesená",J323,0)</f>
        <v>0</v>
      </c>
      <c r="BH323" s="208">
        <f>IF(N323="sníž. přenesená",J323,0)</f>
        <v>0</v>
      </c>
      <c r="BI323" s="208">
        <f>IF(N323="nulová",J323,0)</f>
        <v>0</v>
      </c>
      <c r="BJ323" s="24" t="s">
        <v>80</v>
      </c>
      <c r="BK323" s="208">
        <f>ROUND(I323*H323,2)</f>
        <v>0</v>
      </c>
      <c r="BL323" s="24" t="s">
        <v>134</v>
      </c>
      <c r="BM323" s="24" t="s">
        <v>478</v>
      </c>
    </row>
    <row r="324" s="1" customFormat="1" ht="25.5" customHeight="1">
      <c r="B324" s="196"/>
      <c r="C324" s="197" t="s">
        <v>479</v>
      </c>
      <c r="D324" s="197" t="s">
        <v>129</v>
      </c>
      <c r="E324" s="198" t="s">
        <v>480</v>
      </c>
      <c r="F324" s="199" t="s">
        <v>481</v>
      </c>
      <c r="G324" s="200" t="s">
        <v>157</v>
      </c>
      <c r="H324" s="201">
        <v>4.5</v>
      </c>
      <c r="I324" s="202"/>
      <c r="J324" s="203">
        <f>ROUND(I324*H324,2)</f>
        <v>0</v>
      </c>
      <c r="K324" s="199" t="s">
        <v>133</v>
      </c>
      <c r="L324" s="46"/>
      <c r="M324" s="204" t="s">
        <v>5</v>
      </c>
      <c r="N324" s="205" t="s">
        <v>43</v>
      </c>
      <c r="O324" s="47"/>
      <c r="P324" s="206">
        <f>O324*H324</f>
        <v>0</v>
      </c>
      <c r="Q324" s="206">
        <v>8.0000000000000007E-05</v>
      </c>
      <c r="R324" s="206">
        <f>Q324*H324</f>
        <v>0.00036000000000000002</v>
      </c>
      <c r="S324" s="206">
        <v>0</v>
      </c>
      <c r="T324" s="207">
        <f>S324*H324</f>
        <v>0</v>
      </c>
      <c r="AR324" s="24" t="s">
        <v>134</v>
      </c>
      <c r="AT324" s="24" t="s">
        <v>129</v>
      </c>
      <c r="AU324" s="24" t="s">
        <v>82</v>
      </c>
      <c r="AY324" s="24" t="s">
        <v>127</v>
      </c>
      <c r="BE324" s="208">
        <f>IF(N324="základní",J324,0)</f>
        <v>0</v>
      </c>
      <c r="BF324" s="208">
        <f>IF(N324="snížená",J324,0)</f>
        <v>0</v>
      </c>
      <c r="BG324" s="208">
        <f>IF(N324="zákl. přenesená",J324,0)</f>
        <v>0</v>
      </c>
      <c r="BH324" s="208">
        <f>IF(N324="sníž. přenesená",J324,0)</f>
        <v>0</v>
      </c>
      <c r="BI324" s="208">
        <f>IF(N324="nulová",J324,0)</f>
        <v>0</v>
      </c>
      <c r="BJ324" s="24" t="s">
        <v>80</v>
      </c>
      <c r="BK324" s="208">
        <f>ROUND(I324*H324,2)</f>
        <v>0</v>
      </c>
      <c r="BL324" s="24" t="s">
        <v>134</v>
      </c>
      <c r="BM324" s="24" t="s">
        <v>482</v>
      </c>
    </row>
    <row r="325" s="11" customFormat="1">
      <c r="B325" s="209"/>
      <c r="D325" s="210" t="s">
        <v>136</v>
      </c>
      <c r="E325" s="211" t="s">
        <v>5</v>
      </c>
      <c r="F325" s="212" t="s">
        <v>483</v>
      </c>
      <c r="H325" s="211" t="s">
        <v>5</v>
      </c>
      <c r="I325" s="213"/>
      <c r="L325" s="209"/>
      <c r="M325" s="214"/>
      <c r="N325" s="215"/>
      <c r="O325" s="215"/>
      <c r="P325" s="215"/>
      <c r="Q325" s="215"/>
      <c r="R325" s="215"/>
      <c r="S325" s="215"/>
      <c r="T325" s="216"/>
      <c r="AT325" s="211" t="s">
        <v>136</v>
      </c>
      <c r="AU325" s="211" t="s">
        <v>82</v>
      </c>
      <c r="AV325" s="11" t="s">
        <v>80</v>
      </c>
      <c r="AW325" s="11" t="s">
        <v>35</v>
      </c>
      <c r="AX325" s="11" t="s">
        <v>72</v>
      </c>
      <c r="AY325" s="211" t="s">
        <v>127</v>
      </c>
    </row>
    <row r="326" s="12" customFormat="1">
      <c r="B326" s="217"/>
      <c r="D326" s="210" t="s">
        <v>136</v>
      </c>
      <c r="E326" s="218" t="s">
        <v>5</v>
      </c>
      <c r="F326" s="219" t="s">
        <v>484</v>
      </c>
      <c r="H326" s="220">
        <v>4.5</v>
      </c>
      <c r="I326" s="221"/>
      <c r="L326" s="217"/>
      <c r="M326" s="222"/>
      <c r="N326" s="223"/>
      <c r="O326" s="223"/>
      <c r="P326" s="223"/>
      <c r="Q326" s="223"/>
      <c r="R326" s="223"/>
      <c r="S326" s="223"/>
      <c r="T326" s="224"/>
      <c r="AT326" s="218" t="s">
        <v>136</v>
      </c>
      <c r="AU326" s="218" t="s">
        <v>82</v>
      </c>
      <c r="AV326" s="12" t="s">
        <v>82</v>
      </c>
      <c r="AW326" s="12" t="s">
        <v>35</v>
      </c>
      <c r="AX326" s="12" t="s">
        <v>80</v>
      </c>
      <c r="AY326" s="218" t="s">
        <v>127</v>
      </c>
    </row>
    <row r="327" s="1" customFormat="1" ht="25.5" customHeight="1">
      <c r="B327" s="196"/>
      <c r="C327" s="197" t="s">
        <v>485</v>
      </c>
      <c r="D327" s="197" t="s">
        <v>129</v>
      </c>
      <c r="E327" s="198" t="s">
        <v>486</v>
      </c>
      <c r="F327" s="199" t="s">
        <v>487</v>
      </c>
      <c r="G327" s="200" t="s">
        <v>157</v>
      </c>
      <c r="H327" s="201">
        <v>121.5</v>
      </c>
      <c r="I327" s="202"/>
      <c r="J327" s="203">
        <f>ROUND(I327*H327,2)</f>
        <v>0</v>
      </c>
      <c r="K327" s="199" t="s">
        <v>133</v>
      </c>
      <c r="L327" s="46"/>
      <c r="M327" s="204" t="s">
        <v>5</v>
      </c>
      <c r="N327" s="205" t="s">
        <v>43</v>
      </c>
      <c r="O327" s="47"/>
      <c r="P327" s="206">
        <f>O327*H327</f>
        <v>0</v>
      </c>
      <c r="Q327" s="206">
        <v>0.00014999999999999999</v>
      </c>
      <c r="R327" s="206">
        <f>Q327*H327</f>
        <v>0.018224999999999998</v>
      </c>
      <c r="S327" s="206">
        <v>0</v>
      </c>
      <c r="T327" s="207">
        <f>S327*H327</f>
        <v>0</v>
      </c>
      <c r="AR327" s="24" t="s">
        <v>134</v>
      </c>
      <c r="AT327" s="24" t="s">
        <v>129</v>
      </c>
      <c r="AU327" s="24" t="s">
        <v>82</v>
      </c>
      <c r="AY327" s="24" t="s">
        <v>127</v>
      </c>
      <c r="BE327" s="208">
        <f>IF(N327="základní",J327,0)</f>
        <v>0</v>
      </c>
      <c r="BF327" s="208">
        <f>IF(N327="snížená",J327,0)</f>
        <v>0</v>
      </c>
      <c r="BG327" s="208">
        <f>IF(N327="zákl. přenesená",J327,0)</f>
        <v>0</v>
      </c>
      <c r="BH327" s="208">
        <f>IF(N327="sníž. přenesená",J327,0)</f>
        <v>0</v>
      </c>
      <c r="BI327" s="208">
        <f>IF(N327="nulová",J327,0)</f>
        <v>0</v>
      </c>
      <c r="BJ327" s="24" t="s">
        <v>80</v>
      </c>
      <c r="BK327" s="208">
        <f>ROUND(I327*H327,2)</f>
        <v>0</v>
      </c>
      <c r="BL327" s="24" t="s">
        <v>134</v>
      </c>
      <c r="BM327" s="24" t="s">
        <v>488</v>
      </c>
    </row>
    <row r="328" s="11" customFormat="1">
      <c r="B328" s="209"/>
      <c r="D328" s="210" t="s">
        <v>136</v>
      </c>
      <c r="E328" s="211" t="s">
        <v>5</v>
      </c>
      <c r="F328" s="212" t="s">
        <v>137</v>
      </c>
      <c r="H328" s="211" t="s">
        <v>5</v>
      </c>
      <c r="I328" s="213"/>
      <c r="L328" s="209"/>
      <c r="M328" s="214"/>
      <c r="N328" s="215"/>
      <c r="O328" s="215"/>
      <c r="P328" s="215"/>
      <c r="Q328" s="215"/>
      <c r="R328" s="215"/>
      <c r="S328" s="215"/>
      <c r="T328" s="216"/>
      <c r="AT328" s="211" t="s">
        <v>136</v>
      </c>
      <c r="AU328" s="211" t="s">
        <v>82</v>
      </c>
      <c r="AV328" s="11" t="s">
        <v>80</v>
      </c>
      <c r="AW328" s="11" t="s">
        <v>35</v>
      </c>
      <c r="AX328" s="11" t="s">
        <v>72</v>
      </c>
      <c r="AY328" s="211" t="s">
        <v>127</v>
      </c>
    </row>
    <row r="329" s="11" customFormat="1">
      <c r="B329" s="209"/>
      <c r="D329" s="210" t="s">
        <v>136</v>
      </c>
      <c r="E329" s="211" t="s">
        <v>5</v>
      </c>
      <c r="F329" s="212" t="s">
        <v>489</v>
      </c>
      <c r="H329" s="211" t="s">
        <v>5</v>
      </c>
      <c r="I329" s="213"/>
      <c r="L329" s="209"/>
      <c r="M329" s="214"/>
      <c r="N329" s="215"/>
      <c r="O329" s="215"/>
      <c r="P329" s="215"/>
      <c r="Q329" s="215"/>
      <c r="R329" s="215"/>
      <c r="S329" s="215"/>
      <c r="T329" s="216"/>
      <c r="AT329" s="211" t="s">
        <v>136</v>
      </c>
      <c r="AU329" s="211" t="s">
        <v>82</v>
      </c>
      <c r="AV329" s="11" t="s">
        <v>80</v>
      </c>
      <c r="AW329" s="11" t="s">
        <v>35</v>
      </c>
      <c r="AX329" s="11" t="s">
        <v>72</v>
      </c>
      <c r="AY329" s="211" t="s">
        <v>127</v>
      </c>
    </row>
    <row r="330" s="12" customFormat="1">
      <c r="B330" s="217"/>
      <c r="D330" s="210" t="s">
        <v>136</v>
      </c>
      <c r="E330" s="218" t="s">
        <v>5</v>
      </c>
      <c r="F330" s="219" t="s">
        <v>490</v>
      </c>
      <c r="H330" s="220">
        <v>121.5</v>
      </c>
      <c r="I330" s="221"/>
      <c r="L330" s="217"/>
      <c r="M330" s="222"/>
      <c r="N330" s="223"/>
      <c r="O330" s="223"/>
      <c r="P330" s="223"/>
      <c r="Q330" s="223"/>
      <c r="R330" s="223"/>
      <c r="S330" s="223"/>
      <c r="T330" s="224"/>
      <c r="AT330" s="218" t="s">
        <v>136</v>
      </c>
      <c r="AU330" s="218" t="s">
        <v>82</v>
      </c>
      <c r="AV330" s="12" t="s">
        <v>82</v>
      </c>
      <c r="AW330" s="12" t="s">
        <v>35</v>
      </c>
      <c r="AX330" s="12" t="s">
        <v>72</v>
      </c>
      <c r="AY330" s="218" t="s">
        <v>127</v>
      </c>
    </row>
    <row r="331" s="13" customFormat="1">
      <c r="B331" s="225"/>
      <c r="D331" s="210" t="s">
        <v>136</v>
      </c>
      <c r="E331" s="226" t="s">
        <v>5</v>
      </c>
      <c r="F331" s="227" t="s">
        <v>139</v>
      </c>
      <c r="H331" s="228">
        <v>121.5</v>
      </c>
      <c r="I331" s="229"/>
      <c r="L331" s="225"/>
      <c r="M331" s="230"/>
      <c r="N331" s="231"/>
      <c r="O331" s="231"/>
      <c r="P331" s="231"/>
      <c r="Q331" s="231"/>
      <c r="R331" s="231"/>
      <c r="S331" s="231"/>
      <c r="T331" s="232"/>
      <c r="AT331" s="226" t="s">
        <v>136</v>
      </c>
      <c r="AU331" s="226" t="s">
        <v>82</v>
      </c>
      <c r="AV331" s="13" t="s">
        <v>134</v>
      </c>
      <c r="AW331" s="13" t="s">
        <v>35</v>
      </c>
      <c r="AX331" s="13" t="s">
        <v>80</v>
      </c>
      <c r="AY331" s="226" t="s">
        <v>127</v>
      </c>
    </row>
    <row r="332" s="1" customFormat="1" ht="25.5" customHeight="1">
      <c r="B332" s="196"/>
      <c r="C332" s="197" t="s">
        <v>491</v>
      </c>
      <c r="D332" s="197" t="s">
        <v>129</v>
      </c>
      <c r="E332" s="198" t="s">
        <v>492</v>
      </c>
      <c r="F332" s="199" t="s">
        <v>493</v>
      </c>
      <c r="G332" s="200" t="s">
        <v>444</v>
      </c>
      <c r="H332" s="201">
        <v>2</v>
      </c>
      <c r="I332" s="202"/>
      <c r="J332" s="203">
        <f>ROUND(I332*H332,2)</f>
        <v>0</v>
      </c>
      <c r="K332" s="199" t="s">
        <v>354</v>
      </c>
      <c r="L332" s="46"/>
      <c r="M332" s="204" t="s">
        <v>5</v>
      </c>
      <c r="N332" s="205" t="s">
        <v>43</v>
      </c>
      <c r="O332" s="47"/>
      <c r="P332" s="206">
        <f>O332*H332</f>
        <v>0</v>
      </c>
      <c r="Q332" s="206">
        <v>0.00059999999999999995</v>
      </c>
      <c r="R332" s="206">
        <f>Q332*H332</f>
        <v>0.0011999999999999999</v>
      </c>
      <c r="S332" s="206">
        <v>0</v>
      </c>
      <c r="T332" s="207">
        <f>S332*H332</f>
        <v>0</v>
      </c>
      <c r="AR332" s="24" t="s">
        <v>134</v>
      </c>
      <c r="AT332" s="24" t="s">
        <v>129</v>
      </c>
      <c r="AU332" s="24" t="s">
        <v>82</v>
      </c>
      <c r="AY332" s="24" t="s">
        <v>127</v>
      </c>
      <c r="BE332" s="208">
        <f>IF(N332="základní",J332,0)</f>
        <v>0</v>
      </c>
      <c r="BF332" s="208">
        <f>IF(N332="snížená",J332,0)</f>
        <v>0</v>
      </c>
      <c r="BG332" s="208">
        <f>IF(N332="zákl. přenesená",J332,0)</f>
        <v>0</v>
      </c>
      <c r="BH332" s="208">
        <f>IF(N332="sníž. přenesená",J332,0)</f>
        <v>0</v>
      </c>
      <c r="BI332" s="208">
        <f>IF(N332="nulová",J332,0)</f>
        <v>0</v>
      </c>
      <c r="BJ332" s="24" t="s">
        <v>80</v>
      </c>
      <c r="BK332" s="208">
        <f>ROUND(I332*H332,2)</f>
        <v>0</v>
      </c>
      <c r="BL332" s="24" t="s">
        <v>134</v>
      </c>
      <c r="BM332" s="24" t="s">
        <v>494</v>
      </c>
    </row>
    <row r="333" s="11" customFormat="1">
      <c r="B333" s="209"/>
      <c r="D333" s="210" t="s">
        <v>136</v>
      </c>
      <c r="E333" s="211" t="s">
        <v>5</v>
      </c>
      <c r="F333" s="212" t="s">
        <v>495</v>
      </c>
      <c r="H333" s="211" t="s">
        <v>5</v>
      </c>
      <c r="I333" s="213"/>
      <c r="L333" s="209"/>
      <c r="M333" s="214"/>
      <c r="N333" s="215"/>
      <c r="O333" s="215"/>
      <c r="P333" s="215"/>
      <c r="Q333" s="215"/>
      <c r="R333" s="215"/>
      <c r="S333" s="215"/>
      <c r="T333" s="216"/>
      <c r="AT333" s="211" t="s">
        <v>136</v>
      </c>
      <c r="AU333" s="211" t="s">
        <v>82</v>
      </c>
      <c r="AV333" s="11" t="s">
        <v>80</v>
      </c>
      <c r="AW333" s="11" t="s">
        <v>35</v>
      </c>
      <c r="AX333" s="11" t="s">
        <v>72</v>
      </c>
      <c r="AY333" s="211" t="s">
        <v>127</v>
      </c>
    </row>
    <row r="334" s="12" customFormat="1">
      <c r="B334" s="217"/>
      <c r="D334" s="210" t="s">
        <v>136</v>
      </c>
      <c r="E334" s="218" t="s">
        <v>5</v>
      </c>
      <c r="F334" s="219" t="s">
        <v>82</v>
      </c>
      <c r="H334" s="220">
        <v>2</v>
      </c>
      <c r="I334" s="221"/>
      <c r="L334" s="217"/>
      <c r="M334" s="222"/>
      <c r="N334" s="223"/>
      <c r="O334" s="223"/>
      <c r="P334" s="223"/>
      <c r="Q334" s="223"/>
      <c r="R334" s="223"/>
      <c r="S334" s="223"/>
      <c r="T334" s="224"/>
      <c r="AT334" s="218" t="s">
        <v>136</v>
      </c>
      <c r="AU334" s="218" t="s">
        <v>82</v>
      </c>
      <c r="AV334" s="12" t="s">
        <v>82</v>
      </c>
      <c r="AW334" s="12" t="s">
        <v>35</v>
      </c>
      <c r="AX334" s="12" t="s">
        <v>72</v>
      </c>
      <c r="AY334" s="218" t="s">
        <v>127</v>
      </c>
    </row>
    <row r="335" s="13" customFormat="1">
      <c r="B335" s="225"/>
      <c r="D335" s="210" t="s">
        <v>136</v>
      </c>
      <c r="E335" s="226" t="s">
        <v>5</v>
      </c>
      <c r="F335" s="227" t="s">
        <v>139</v>
      </c>
      <c r="H335" s="228">
        <v>2</v>
      </c>
      <c r="I335" s="229"/>
      <c r="L335" s="225"/>
      <c r="M335" s="230"/>
      <c r="N335" s="231"/>
      <c r="O335" s="231"/>
      <c r="P335" s="231"/>
      <c r="Q335" s="231"/>
      <c r="R335" s="231"/>
      <c r="S335" s="231"/>
      <c r="T335" s="232"/>
      <c r="AT335" s="226" t="s">
        <v>136</v>
      </c>
      <c r="AU335" s="226" t="s">
        <v>82</v>
      </c>
      <c r="AV335" s="13" t="s">
        <v>134</v>
      </c>
      <c r="AW335" s="13" t="s">
        <v>35</v>
      </c>
      <c r="AX335" s="13" t="s">
        <v>80</v>
      </c>
      <c r="AY335" s="226" t="s">
        <v>127</v>
      </c>
    </row>
    <row r="336" s="1" customFormat="1" ht="51" customHeight="1">
      <c r="B336" s="196"/>
      <c r="C336" s="197" t="s">
        <v>496</v>
      </c>
      <c r="D336" s="197" t="s">
        <v>129</v>
      </c>
      <c r="E336" s="198" t="s">
        <v>497</v>
      </c>
      <c r="F336" s="199" t="s">
        <v>498</v>
      </c>
      <c r="G336" s="200" t="s">
        <v>157</v>
      </c>
      <c r="H336" s="201">
        <v>436</v>
      </c>
      <c r="I336" s="202"/>
      <c r="J336" s="203">
        <f>ROUND(I336*H336,2)</f>
        <v>0</v>
      </c>
      <c r="K336" s="199" t="s">
        <v>133</v>
      </c>
      <c r="L336" s="46"/>
      <c r="M336" s="204" t="s">
        <v>5</v>
      </c>
      <c r="N336" s="205" t="s">
        <v>43</v>
      </c>
      <c r="O336" s="47"/>
      <c r="P336" s="206">
        <f>O336*H336</f>
        <v>0</v>
      </c>
      <c r="Q336" s="206">
        <v>0.089779999999999999</v>
      </c>
      <c r="R336" s="206">
        <f>Q336*H336</f>
        <v>39.144080000000002</v>
      </c>
      <c r="S336" s="206">
        <v>0</v>
      </c>
      <c r="T336" s="207">
        <f>S336*H336</f>
        <v>0</v>
      </c>
      <c r="AR336" s="24" t="s">
        <v>134</v>
      </c>
      <c r="AT336" s="24" t="s">
        <v>129</v>
      </c>
      <c r="AU336" s="24" t="s">
        <v>82</v>
      </c>
      <c r="AY336" s="24" t="s">
        <v>127</v>
      </c>
      <c r="BE336" s="208">
        <f>IF(N336="základní",J336,0)</f>
        <v>0</v>
      </c>
      <c r="BF336" s="208">
        <f>IF(N336="snížená",J336,0)</f>
        <v>0</v>
      </c>
      <c r="BG336" s="208">
        <f>IF(N336="zákl. přenesená",J336,0)</f>
        <v>0</v>
      </c>
      <c r="BH336" s="208">
        <f>IF(N336="sníž. přenesená",J336,0)</f>
        <v>0</v>
      </c>
      <c r="BI336" s="208">
        <f>IF(N336="nulová",J336,0)</f>
        <v>0</v>
      </c>
      <c r="BJ336" s="24" t="s">
        <v>80</v>
      </c>
      <c r="BK336" s="208">
        <f>ROUND(I336*H336,2)</f>
        <v>0</v>
      </c>
      <c r="BL336" s="24" t="s">
        <v>134</v>
      </c>
      <c r="BM336" s="24" t="s">
        <v>499</v>
      </c>
    </row>
    <row r="337" s="12" customFormat="1">
      <c r="B337" s="217"/>
      <c r="D337" s="210" t="s">
        <v>136</v>
      </c>
      <c r="E337" s="218" t="s">
        <v>5</v>
      </c>
      <c r="F337" s="219" t="s">
        <v>500</v>
      </c>
      <c r="H337" s="220">
        <v>436</v>
      </c>
      <c r="I337" s="221"/>
      <c r="L337" s="217"/>
      <c r="M337" s="222"/>
      <c r="N337" s="223"/>
      <c r="O337" s="223"/>
      <c r="P337" s="223"/>
      <c r="Q337" s="223"/>
      <c r="R337" s="223"/>
      <c r="S337" s="223"/>
      <c r="T337" s="224"/>
      <c r="AT337" s="218" t="s">
        <v>136</v>
      </c>
      <c r="AU337" s="218" t="s">
        <v>82</v>
      </c>
      <c r="AV337" s="12" t="s">
        <v>82</v>
      </c>
      <c r="AW337" s="12" t="s">
        <v>35</v>
      </c>
      <c r="AX337" s="12" t="s">
        <v>72</v>
      </c>
      <c r="AY337" s="218" t="s">
        <v>127</v>
      </c>
    </row>
    <row r="338" s="13" customFormat="1">
      <c r="B338" s="225"/>
      <c r="D338" s="210" t="s">
        <v>136</v>
      </c>
      <c r="E338" s="226" t="s">
        <v>5</v>
      </c>
      <c r="F338" s="227" t="s">
        <v>139</v>
      </c>
      <c r="H338" s="228">
        <v>436</v>
      </c>
      <c r="I338" s="229"/>
      <c r="L338" s="225"/>
      <c r="M338" s="230"/>
      <c r="N338" s="231"/>
      <c r="O338" s="231"/>
      <c r="P338" s="231"/>
      <c r="Q338" s="231"/>
      <c r="R338" s="231"/>
      <c r="S338" s="231"/>
      <c r="T338" s="232"/>
      <c r="AT338" s="226" t="s">
        <v>136</v>
      </c>
      <c r="AU338" s="226" t="s">
        <v>82</v>
      </c>
      <c r="AV338" s="13" t="s">
        <v>134</v>
      </c>
      <c r="AW338" s="13" t="s">
        <v>35</v>
      </c>
      <c r="AX338" s="13" t="s">
        <v>80</v>
      </c>
      <c r="AY338" s="226" t="s">
        <v>127</v>
      </c>
    </row>
    <row r="339" s="1" customFormat="1" ht="38.25" customHeight="1">
      <c r="B339" s="196"/>
      <c r="C339" s="233" t="s">
        <v>501</v>
      </c>
      <c r="D339" s="233" t="s">
        <v>269</v>
      </c>
      <c r="E339" s="234" t="s">
        <v>502</v>
      </c>
      <c r="F339" s="235" t="s">
        <v>503</v>
      </c>
      <c r="G339" s="236" t="s">
        <v>258</v>
      </c>
      <c r="H339" s="237">
        <v>9.4779999999999998</v>
      </c>
      <c r="I339" s="238"/>
      <c r="J339" s="239">
        <f>ROUND(I339*H339,2)</f>
        <v>0</v>
      </c>
      <c r="K339" s="235" t="s">
        <v>133</v>
      </c>
      <c r="L339" s="240"/>
      <c r="M339" s="241" t="s">
        <v>5</v>
      </c>
      <c r="N339" s="242" t="s">
        <v>43</v>
      </c>
      <c r="O339" s="47"/>
      <c r="P339" s="206">
        <f>O339*H339</f>
        <v>0</v>
      </c>
      <c r="Q339" s="206">
        <v>1</v>
      </c>
      <c r="R339" s="206">
        <f>Q339*H339</f>
        <v>9.4779999999999998</v>
      </c>
      <c r="S339" s="206">
        <v>0</v>
      </c>
      <c r="T339" s="207">
        <f>S339*H339</f>
        <v>0</v>
      </c>
      <c r="AR339" s="24" t="s">
        <v>170</v>
      </c>
      <c r="AT339" s="24" t="s">
        <v>269</v>
      </c>
      <c r="AU339" s="24" t="s">
        <v>82</v>
      </c>
      <c r="AY339" s="24" t="s">
        <v>127</v>
      </c>
      <c r="BE339" s="208">
        <f>IF(N339="základní",J339,0)</f>
        <v>0</v>
      </c>
      <c r="BF339" s="208">
        <f>IF(N339="snížená",J339,0)</f>
        <v>0</v>
      </c>
      <c r="BG339" s="208">
        <f>IF(N339="zákl. přenesená",J339,0)</f>
        <v>0</v>
      </c>
      <c r="BH339" s="208">
        <f>IF(N339="sníž. přenesená",J339,0)</f>
        <v>0</v>
      </c>
      <c r="BI339" s="208">
        <f>IF(N339="nulová",J339,0)</f>
        <v>0</v>
      </c>
      <c r="BJ339" s="24" t="s">
        <v>80</v>
      </c>
      <c r="BK339" s="208">
        <f>ROUND(I339*H339,2)</f>
        <v>0</v>
      </c>
      <c r="BL339" s="24" t="s">
        <v>134</v>
      </c>
      <c r="BM339" s="24" t="s">
        <v>504</v>
      </c>
    </row>
    <row r="340" s="12" customFormat="1">
      <c r="B340" s="217"/>
      <c r="D340" s="210" t="s">
        <v>136</v>
      </c>
      <c r="E340" s="218" t="s">
        <v>5</v>
      </c>
      <c r="F340" s="219" t="s">
        <v>505</v>
      </c>
      <c r="H340" s="220">
        <v>9.4779999999999998</v>
      </c>
      <c r="I340" s="221"/>
      <c r="L340" s="217"/>
      <c r="M340" s="222"/>
      <c r="N340" s="223"/>
      <c r="O340" s="223"/>
      <c r="P340" s="223"/>
      <c r="Q340" s="223"/>
      <c r="R340" s="223"/>
      <c r="S340" s="223"/>
      <c r="T340" s="224"/>
      <c r="AT340" s="218" t="s">
        <v>136</v>
      </c>
      <c r="AU340" s="218" t="s">
        <v>82</v>
      </c>
      <c r="AV340" s="12" t="s">
        <v>82</v>
      </c>
      <c r="AW340" s="12" t="s">
        <v>35</v>
      </c>
      <c r="AX340" s="12" t="s">
        <v>72</v>
      </c>
      <c r="AY340" s="218" t="s">
        <v>127</v>
      </c>
    </row>
    <row r="341" s="13" customFormat="1">
      <c r="B341" s="225"/>
      <c r="D341" s="210" t="s">
        <v>136</v>
      </c>
      <c r="E341" s="226" t="s">
        <v>5</v>
      </c>
      <c r="F341" s="227" t="s">
        <v>139</v>
      </c>
      <c r="H341" s="228">
        <v>9.4779999999999998</v>
      </c>
      <c r="I341" s="229"/>
      <c r="L341" s="225"/>
      <c r="M341" s="230"/>
      <c r="N341" s="231"/>
      <c r="O341" s="231"/>
      <c r="P341" s="231"/>
      <c r="Q341" s="231"/>
      <c r="R341" s="231"/>
      <c r="S341" s="231"/>
      <c r="T341" s="232"/>
      <c r="AT341" s="226" t="s">
        <v>136</v>
      </c>
      <c r="AU341" s="226" t="s">
        <v>82</v>
      </c>
      <c r="AV341" s="13" t="s">
        <v>134</v>
      </c>
      <c r="AW341" s="13" t="s">
        <v>35</v>
      </c>
      <c r="AX341" s="13" t="s">
        <v>80</v>
      </c>
      <c r="AY341" s="226" t="s">
        <v>127</v>
      </c>
    </row>
    <row r="342" s="1" customFormat="1" ht="38.25" customHeight="1">
      <c r="B342" s="196"/>
      <c r="C342" s="197" t="s">
        <v>506</v>
      </c>
      <c r="D342" s="197" t="s">
        <v>129</v>
      </c>
      <c r="E342" s="198" t="s">
        <v>507</v>
      </c>
      <c r="F342" s="199" t="s">
        <v>508</v>
      </c>
      <c r="G342" s="200" t="s">
        <v>157</v>
      </c>
      <c r="H342" s="201">
        <v>436</v>
      </c>
      <c r="I342" s="202"/>
      <c r="J342" s="203">
        <f>ROUND(I342*H342,2)</f>
        <v>0</v>
      </c>
      <c r="K342" s="199" t="s">
        <v>133</v>
      </c>
      <c r="L342" s="46"/>
      <c r="M342" s="204" t="s">
        <v>5</v>
      </c>
      <c r="N342" s="205" t="s">
        <v>43</v>
      </c>
      <c r="O342" s="47"/>
      <c r="P342" s="206">
        <f>O342*H342</f>
        <v>0</v>
      </c>
      <c r="Q342" s="206">
        <v>0.15540000000000001</v>
      </c>
      <c r="R342" s="206">
        <f>Q342*H342</f>
        <v>67.754400000000004</v>
      </c>
      <c r="S342" s="206">
        <v>0</v>
      </c>
      <c r="T342" s="207">
        <f>S342*H342</f>
        <v>0</v>
      </c>
      <c r="AR342" s="24" t="s">
        <v>134</v>
      </c>
      <c r="AT342" s="24" t="s">
        <v>129</v>
      </c>
      <c r="AU342" s="24" t="s">
        <v>82</v>
      </c>
      <c r="AY342" s="24" t="s">
        <v>127</v>
      </c>
      <c r="BE342" s="208">
        <f>IF(N342="základní",J342,0)</f>
        <v>0</v>
      </c>
      <c r="BF342" s="208">
        <f>IF(N342="snížená",J342,0)</f>
        <v>0</v>
      </c>
      <c r="BG342" s="208">
        <f>IF(N342="zákl. přenesená",J342,0)</f>
        <v>0</v>
      </c>
      <c r="BH342" s="208">
        <f>IF(N342="sníž. přenesená",J342,0)</f>
        <v>0</v>
      </c>
      <c r="BI342" s="208">
        <f>IF(N342="nulová",J342,0)</f>
        <v>0</v>
      </c>
      <c r="BJ342" s="24" t="s">
        <v>80</v>
      </c>
      <c r="BK342" s="208">
        <f>ROUND(I342*H342,2)</f>
        <v>0</v>
      </c>
      <c r="BL342" s="24" t="s">
        <v>134</v>
      </c>
      <c r="BM342" s="24" t="s">
        <v>509</v>
      </c>
    </row>
    <row r="343" s="12" customFormat="1">
      <c r="B343" s="217"/>
      <c r="D343" s="210" t="s">
        <v>136</v>
      </c>
      <c r="E343" s="218" t="s">
        <v>5</v>
      </c>
      <c r="F343" s="219" t="s">
        <v>500</v>
      </c>
      <c r="H343" s="220">
        <v>436</v>
      </c>
      <c r="I343" s="221"/>
      <c r="L343" s="217"/>
      <c r="M343" s="222"/>
      <c r="N343" s="223"/>
      <c r="O343" s="223"/>
      <c r="P343" s="223"/>
      <c r="Q343" s="223"/>
      <c r="R343" s="223"/>
      <c r="S343" s="223"/>
      <c r="T343" s="224"/>
      <c r="AT343" s="218" t="s">
        <v>136</v>
      </c>
      <c r="AU343" s="218" t="s">
        <v>82</v>
      </c>
      <c r="AV343" s="12" t="s">
        <v>82</v>
      </c>
      <c r="AW343" s="12" t="s">
        <v>35</v>
      </c>
      <c r="AX343" s="12" t="s">
        <v>72</v>
      </c>
      <c r="AY343" s="218" t="s">
        <v>127</v>
      </c>
    </row>
    <row r="344" s="13" customFormat="1">
      <c r="B344" s="225"/>
      <c r="D344" s="210" t="s">
        <v>136</v>
      </c>
      <c r="E344" s="226" t="s">
        <v>5</v>
      </c>
      <c r="F344" s="227" t="s">
        <v>139</v>
      </c>
      <c r="H344" s="228">
        <v>436</v>
      </c>
      <c r="I344" s="229"/>
      <c r="L344" s="225"/>
      <c r="M344" s="230"/>
      <c r="N344" s="231"/>
      <c r="O344" s="231"/>
      <c r="P344" s="231"/>
      <c r="Q344" s="231"/>
      <c r="R344" s="231"/>
      <c r="S344" s="231"/>
      <c r="T344" s="232"/>
      <c r="AT344" s="226" t="s">
        <v>136</v>
      </c>
      <c r="AU344" s="226" t="s">
        <v>82</v>
      </c>
      <c r="AV344" s="13" t="s">
        <v>134</v>
      </c>
      <c r="AW344" s="13" t="s">
        <v>35</v>
      </c>
      <c r="AX344" s="13" t="s">
        <v>80</v>
      </c>
      <c r="AY344" s="226" t="s">
        <v>127</v>
      </c>
    </row>
    <row r="345" s="1" customFormat="1" ht="25.5" customHeight="1">
      <c r="B345" s="196"/>
      <c r="C345" s="233" t="s">
        <v>510</v>
      </c>
      <c r="D345" s="233" t="s">
        <v>269</v>
      </c>
      <c r="E345" s="234" t="s">
        <v>511</v>
      </c>
      <c r="F345" s="235" t="s">
        <v>512</v>
      </c>
      <c r="G345" s="236" t="s">
        <v>132</v>
      </c>
      <c r="H345" s="237">
        <v>449.07999999999998</v>
      </c>
      <c r="I345" s="238"/>
      <c r="J345" s="239">
        <f>ROUND(I345*H345,2)</f>
        <v>0</v>
      </c>
      <c r="K345" s="235" t="s">
        <v>133</v>
      </c>
      <c r="L345" s="240"/>
      <c r="M345" s="241" t="s">
        <v>5</v>
      </c>
      <c r="N345" s="242" t="s">
        <v>43</v>
      </c>
      <c r="O345" s="47"/>
      <c r="P345" s="206">
        <f>O345*H345</f>
        <v>0</v>
      </c>
      <c r="Q345" s="206">
        <v>0.085000000000000006</v>
      </c>
      <c r="R345" s="206">
        <f>Q345*H345</f>
        <v>38.171800000000005</v>
      </c>
      <c r="S345" s="206">
        <v>0</v>
      </c>
      <c r="T345" s="207">
        <f>S345*H345</f>
        <v>0</v>
      </c>
      <c r="AR345" s="24" t="s">
        <v>170</v>
      </c>
      <c r="AT345" s="24" t="s">
        <v>269</v>
      </c>
      <c r="AU345" s="24" t="s">
        <v>82</v>
      </c>
      <c r="AY345" s="24" t="s">
        <v>127</v>
      </c>
      <c r="BE345" s="208">
        <f>IF(N345="základní",J345,0)</f>
        <v>0</v>
      </c>
      <c r="BF345" s="208">
        <f>IF(N345="snížená",J345,0)</f>
        <v>0</v>
      </c>
      <c r="BG345" s="208">
        <f>IF(N345="zákl. přenesená",J345,0)</f>
        <v>0</v>
      </c>
      <c r="BH345" s="208">
        <f>IF(N345="sníž. přenesená",J345,0)</f>
        <v>0</v>
      </c>
      <c r="BI345" s="208">
        <f>IF(N345="nulová",J345,0)</f>
        <v>0</v>
      </c>
      <c r="BJ345" s="24" t="s">
        <v>80</v>
      </c>
      <c r="BK345" s="208">
        <f>ROUND(I345*H345,2)</f>
        <v>0</v>
      </c>
      <c r="BL345" s="24" t="s">
        <v>134</v>
      </c>
      <c r="BM345" s="24" t="s">
        <v>513</v>
      </c>
    </row>
    <row r="346" s="12" customFormat="1">
      <c r="B346" s="217"/>
      <c r="D346" s="210" t="s">
        <v>136</v>
      </c>
      <c r="E346" s="218" t="s">
        <v>5</v>
      </c>
      <c r="F346" s="219" t="s">
        <v>514</v>
      </c>
      <c r="H346" s="220">
        <v>449.07999999999998</v>
      </c>
      <c r="I346" s="221"/>
      <c r="L346" s="217"/>
      <c r="M346" s="222"/>
      <c r="N346" s="223"/>
      <c r="O346" s="223"/>
      <c r="P346" s="223"/>
      <c r="Q346" s="223"/>
      <c r="R346" s="223"/>
      <c r="S346" s="223"/>
      <c r="T346" s="224"/>
      <c r="AT346" s="218" t="s">
        <v>136</v>
      </c>
      <c r="AU346" s="218" t="s">
        <v>82</v>
      </c>
      <c r="AV346" s="12" t="s">
        <v>82</v>
      </c>
      <c r="AW346" s="12" t="s">
        <v>35</v>
      </c>
      <c r="AX346" s="12" t="s">
        <v>72</v>
      </c>
      <c r="AY346" s="218" t="s">
        <v>127</v>
      </c>
    </row>
    <row r="347" s="13" customFormat="1">
      <c r="B347" s="225"/>
      <c r="D347" s="210" t="s">
        <v>136</v>
      </c>
      <c r="E347" s="226" t="s">
        <v>5</v>
      </c>
      <c r="F347" s="227" t="s">
        <v>139</v>
      </c>
      <c r="H347" s="228">
        <v>449.07999999999998</v>
      </c>
      <c r="I347" s="229"/>
      <c r="L347" s="225"/>
      <c r="M347" s="230"/>
      <c r="N347" s="231"/>
      <c r="O347" s="231"/>
      <c r="P347" s="231"/>
      <c r="Q347" s="231"/>
      <c r="R347" s="231"/>
      <c r="S347" s="231"/>
      <c r="T347" s="232"/>
      <c r="AT347" s="226" t="s">
        <v>136</v>
      </c>
      <c r="AU347" s="226" t="s">
        <v>82</v>
      </c>
      <c r="AV347" s="13" t="s">
        <v>134</v>
      </c>
      <c r="AW347" s="13" t="s">
        <v>35</v>
      </c>
      <c r="AX347" s="13" t="s">
        <v>80</v>
      </c>
      <c r="AY347" s="226" t="s">
        <v>127</v>
      </c>
    </row>
    <row r="348" s="1" customFormat="1" ht="38.25" customHeight="1">
      <c r="B348" s="196"/>
      <c r="C348" s="197" t="s">
        <v>515</v>
      </c>
      <c r="D348" s="197" t="s">
        <v>129</v>
      </c>
      <c r="E348" s="198" t="s">
        <v>516</v>
      </c>
      <c r="F348" s="199" t="s">
        <v>517</v>
      </c>
      <c r="G348" s="200" t="s">
        <v>157</v>
      </c>
      <c r="H348" s="201">
        <v>647</v>
      </c>
      <c r="I348" s="202"/>
      <c r="J348" s="203">
        <f>ROUND(I348*H348,2)</f>
        <v>0</v>
      </c>
      <c r="K348" s="199" t="s">
        <v>133</v>
      </c>
      <c r="L348" s="46"/>
      <c r="M348" s="204" t="s">
        <v>5</v>
      </c>
      <c r="N348" s="205" t="s">
        <v>43</v>
      </c>
      <c r="O348" s="47"/>
      <c r="P348" s="206">
        <f>O348*H348</f>
        <v>0</v>
      </c>
      <c r="Q348" s="206">
        <v>0.1295</v>
      </c>
      <c r="R348" s="206">
        <f>Q348*H348</f>
        <v>83.786500000000004</v>
      </c>
      <c r="S348" s="206">
        <v>0</v>
      </c>
      <c r="T348" s="207">
        <f>S348*H348</f>
        <v>0</v>
      </c>
      <c r="AR348" s="24" t="s">
        <v>134</v>
      </c>
      <c r="AT348" s="24" t="s">
        <v>129</v>
      </c>
      <c r="AU348" s="24" t="s">
        <v>82</v>
      </c>
      <c r="AY348" s="24" t="s">
        <v>127</v>
      </c>
      <c r="BE348" s="208">
        <f>IF(N348="základní",J348,0)</f>
        <v>0</v>
      </c>
      <c r="BF348" s="208">
        <f>IF(N348="snížená",J348,0)</f>
        <v>0</v>
      </c>
      <c r="BG348" s="208">
        <f>IF(N348="zákl. přenesená",J348,0)</f>
        <v>0</v>
      </c>
      <c r="BH348" s="208">
        <f>IF(N348="sníž. přenesená",J348,0)</f>
        <v>0</v>
      </c>
      <c r="BI348" s="208">
        <f>IF(N348="nulová",J348,0)</f>
        <v>0</v>
      </c>
      <c r="BJ348" s="24" t="s">
        <v>80</v>
      </c>
      <c r="BK348" s="208">
        <f>ROUND(I348*H348,2)</f>
        <v>0</v>
      </c>
      <c r="BL348" s="24" t="s">
        <v>134</v>
      </c>
      <c r="BM348" s="24" t="s">
        <v>518</v>
      </c>
    </row>
    <row r="349" s="12" customFormat="1">
      <c r="B349" s="217"/>
      <c r="D349" s="210" t="s">
        <v>136</v>
      </c>
      <c r="E349" s="218" t="s">
        <v>5</v>
      </c>
      <c r="F349" s="219" t="s">
        <v>519</v>
      </c>
      <c r="H349" s="220">
        <v>647</v>
      </c>
      <c r="I349" s="221"/>
      <c r="L349" s="217"/>
      <c r="M349" s="222"/>
      <c r="N349" s="223"/>
      <c r="O349" s="223"/>
      <c r="P349" s="223"/>
      <c r="Q349" s="223"/>
      <c r="R349" s="223"/>
      <c r="S349" s="223"/>
      <c r="T349" s="224"/>
      <c r="AT349" s="218" t="s">
        <v>136</v>
      </c>
      <c r="AU349" s="218" t="s">
        <v>82</v>
      </c>
      <c r="AV349" s="12" t="s">
        <v>82</v>
      </c>
      <c r="AW349" s="12" t="s">
        <v>35</v>
      </c>
      <c r="AX349" s="12" t="s">
        <v>72</v>
      </c>
      <c r="AY349" s="218" t="s">
        <v>127</v>
      </c>
    </row>
    <row r="350" s="13" customFormat="1">
      <c r="B350" s="225"/>
      <c r="D350" s="210" t="s">
        <v>136</v>
      </c>
      <c r="E350" s="226" t="s">
        <v>5</v>
      </c>
      <c r="F350" s="227" t="s">
        <v>139</v>
      </c>
      <c r="H350" s="228">
        <v>647</v>
      </c>
      <c r="I350" s="229"/>
      <c r="L350" s="225"/>
      <c r="M350" s="230"/>
      <c r="N350" s="231"/>
      <c r="O350" s="231"/>
      <c r="P350" s="231"/>
      <c r="Q350" s="231"/>
      <c r="R350" s="231"/>
      <c r="S350" s="231"/>
      <c r="T350" s="232"/>
      <c r="AT350" s="226" t="s">
        <v>136</v>
      </c>
      <c r="AU350" s="226" t="s">
        <v>82</v>
      </c>
      <c r="AV350" s="13" t="s">
        <v>134</v>
      </c>
      <c r="AW350" s="13" t="s">
        <v>35</v>
      </c>
      <c r="AX350" s="13" t="s">
        <v>80</v>
      </c>
      <c r="AY350" s="226" t="s">
        <v>127</v>
      </c>
    </row>
    <row r="351" s="1" customFormat="1" ht="25.5" customHeight="1">
      <c r="B351" s="196"/>
      <c r="C351" s="233" t="s">
        <v>520</v>
      </c>
      <c r="D351" s="233" t="s">
        <v>269</v>
      </c>
      <c r="E351" s="234" t="s">
        <v>521</v>
      </c>
      <c r="F351" s="235" t="s">
        <v>522</v>
      </c>
      <c r="G351" s="236" t="s">
        <v>132</v>
      </c>
      <c r="H351" s="237">
        <v>666.40999999999997</v>
      </c>
      <c r="I351" s="238"/>
      <c r="J351" s="239">
        <f>ROUND(I351*H351,2)</f>
        <v>0</v>
      </c>
      <c r="K351" s="235" t="s">
        <v>133</v>
      </c>
      <c r="L351" s="240"/>
      <c r="M351" s="241" t="s">
        <v>5</v>
      </c>
      <c r="N351" s="242" t="s">
        <v>43</v>
      </c>
      <c r="O351" s="47"/>
      <c r="P351" s="206">
        <f>O351*H351</f>
        <v>0</v>
      </c>
      <c r="Q351" s="206">
        <v>0.058000000000000003</v>
      </c>
      <c r="R351" s="206">
        <f>Q351*H351</f>
        <v>38.651780000000002</v>
      </c>
      <c r="S351" s="206">
        <v>0</v>
      </c>
      <c r="T351" s="207">
        <f>S351*H351</f>
        <v>0</v>
      </c>
      <c r="AR351" s="24" t="s">
        <v>170</v>
      </c>
      <c r="AT351" s="24" t="s">
        <v>269</v>
      </c>
      <c r="AU351" s="24" t="s">
        <v>82</v>
      </c>
      <c r="AY351" s="24" t="s">
        <v>127</v>
      </c>
      <c r="BE351" s="208">
        <f>IF(N351="základní",J351,0)</f>
        <v>0</v>
      </c>
      <c r="BF351" s="208">
        <f>IF(N351="snížená",J351,0)</f>
        <v>0</v>
      </c>
      <c r="BG351" s="208">
        <f>IF(N351="zákl. přenesená",J351,0)</f>
        <v>0</v>
      </c>
      <c r="BH351" s="208">
        <f>IF(N351="sníž. přenesená",J351,0)</f>
        <v>0</v>
      </c>
      <c r="BI351" s="208">
        <f>IF(N351="nulová",J351,0)</f>
        <v>0</v>
      </c>
      <c r="BJ351" s="24" t="s">
        <v>80</v>
      </c>
      <c r="BK351" s="208">
        <f>ROUND(I351*H351,2)</f>
        <v>0</v>
      </c>
      <c r="BL351" s="24" t="s">
        <v>134</v>
      </c>
      <c r="BM351" s="24" t="s">
        <v>523</v>
      </c>
    </row>
    <row r="352" s="12" customFormat="1">
      <c r="B352" s="217"/>
      <c r="D352" s="210" t="s">
        <v>136</v>
      </c>
      <c r="E352" s="218" t="s">
        <v>5</v>
      </c>
      <c r="F352" s="219" t="s">
        <v>524</v>
      </c>
      <c r="H352" s="220">
        <v>666.40999999999997</v>
      </c>
      <c r="I352" s="221"/>
      <c r="L352" s="217"/>
      <c r="M352" s="222"/>
      <c r="N352" s="223"/>
      <c r="O352" s="223"/>
      <c r="P352" s="223"/>
      <c r="Q352" s="223"/>
      <c r="R352" s="223"/>
      <c r="S352" s="223"/>
      <c r="T352" s="224"/>
      <c r="AT352" s="218" t="s">
        <v>136</v>
      </c>
      <c r="AU352" s="218" t="s">
        <v>82</v>
      </c>
      <c r="AV352" s="12" t="s">
        <v>82</v>
      </c>
      <c r="AW352" s="12" t="s">
        <v>35</v>
      </c>
      <c r="AX352" s="12" t="s">
        <v>72</v>
      </c>
      <c r="AY352" s="218" t="s">
        <v>127</v>
      </c>
    </row>
    <row r="353" s="13" customFormat="1">
      <c r="B353" s="225"/>
      <c r="D353" s="210" t="s">
        <v>136</v>
      </c>
      <c r="E353" s="226" t="s">
        <v>5</v>
      </c>
      <c r="F353" s="227" t="s">
        <v>139</v>
      </c>
      <c r="H353" s="228">
        <v>666.40999999999997</v>
      </c>
      <c r="I353" s="229"/>
      <c r="L353" s="225"/>
      <c r="M353" s="230"/>
      <c r="N353" s="231"/>
      <c r="O353" s="231"/>
      <c r="P353" s="231"/>
      <c r="Q353" s="231"/>
      <c r="R353" s="231"/>
      <c r="S353" s="231"/>
      <c r="T353" s="232"/>
      <c r="AT353" s="226" t="s">
        <v>136</v>
      </c>
      <c r="AU353" s="226" t="s">
        <v>82</v>
      </c>
      <c r="AV353" s="13" t="s">
        <v>134</v>
      </c>
      <c r="AW353" s="13" t="s">
        <v>35</v>
      </c>
      <c r="AX353" s="13" t="s">
        <v>80</v>
      </c>
      <c r="AY353" s="226" t="s">
        <v>127</v>
      </c>
    </row>
    <row r="354" s="1" customFormat="1" ht="25.5" customHeight="1">
      <c r="B354" s="196"/>
      <c r="C354" s="197" t="s">
        <v>525</v>
      </c>
      <c r="D354" s="197" t="s">
        <v>129</v>
      </c>
      <c r="E354" s="198" t="s">
        <v>526</v>
      </c>
      <c r="F354" s="199" t="s">
        <v>527</v>
      </c>
      <c r="G354" s="200" t="s">
        <v>173</v>
      </c>
      <c r="H354" s="201">
        <v>75.950000000000003</v>
      </c>
      <c r="I354" s="202"/>
      <c r="J354" s="203">
        <f>ROUND(I354*H354,2)</f>
        <v>0</v>
      </c>
      <c r="K354" s="199" t="s">
        <v>133</v>
      </c>
      <c r="L354" s="46"/>
      <c r="M354" s="204" t="s">
        <v>5</v>
      </c>
      <c r="N354" s="205" t="s">
        <v>43</v>
      </c>
      <c r="O354" s="47"/>
      <c r="P354" s="206">
        <f>O354*H354</f>
        <v>0</v>
      </c>
      <c r="Q354" s="206">
        <v>2.2563399999999998</v>
      </c>
      <c r="R354" s="206">
        <f>Q354*H354</f>
        <v>171.369023</v>
      </c>
      <c r="S354" s="206">
        <v>0</v>
      </c>
      <c r="T354" s="207">
        <f>S354*H354</f>
        <v>0</v>
      </c>
      <c r="AR354" s="24" t="s">
        <v>134</v>
      </c>
      <c r="AT354" s="24" t="s">
        <v>129</v>
      </c>
      <c r="AU354" s="24" t="s">
        <v>82</v>
      </c>
      <c r="AY354" s="24" t="s">
        <v>127</v>
      </c>
      <c r="BE354" s="208">
        <f>IF(N354="základní",J354,0)</f>
        <v>0</v>
      </c>
      <c r="BF354" s="208">
        <f>IF(N354="snížená",J354,0)</f>
        <v>0</v>
      </c>
      <c r="BG354" s="208">
        <f>IF(N354="zákl. přenesená",J354,0)</f>
        <v>0</v>
      </c>
      <c r="BH354" s="208">
        <f>IF(N354="sníž. přenesená",J354,0)</f>
        <v>0</v>
      </c>
      <c r="BI354" s="208">
        <f>IF(N354="nulová",J354,0)</f>
        <v>0</v>
      </c>
      <c r="BJ354" s="24" t="s">
        <v>80</v>
      </c>
      <c r="BK354" s="208">
        <f>ROUND(I354*H354,2)</f>
        <v>0</v>
      </c>
      <c r="BL354" s="24" t="s">
        <v>134</v>
      </c>
      <c r="BM354" s="24" t="s">
        <v>528</v>
      </c>
    </row>
    <row r="355" s="12" customFormat="1">
      <c r="B355" s="217"/>
      <c r="D355" s="210" t="s">
        <v>136</v>
      </c>
      <c r="E355" s="218" t="s">
        <v>5</v>
      </c>
      <c r="F355" s="219" t="s">
        <v>529</v>
      </c>
      <c r="H355" s="220">
        <v>17.440000000000001</v>
      </c>
      <c r="I355" s="221"/>
      <c r="L355" s="217"/>
      <c r="M355" s="222"/>
      <c r="N355" s="223"/>
      <c r="O355" s="223"/>
      <c r="P355" s="223"/>
      <c r="Q355" s="223"/>
      <c r="R355" s="223"/>
      <c r="S355" s="223"/>
      <c r="T355" s="224"/>
      <c r="AT355" s="218" t="s">
        <v>136</v>
      </c>
      <c r="AU355" s="218" t="s">
        <v>82</v>
      </c>
      <c r="AV355" s="12" t="s">
        <v>82</v>
      </c>
      <c r="AW355" s="12" t="s">
        <v>35</v>
      </c>
      <c r="AX355" s="12" t="s">
        <v>72</v>
      </c>
      <c r="AY355" s="218" t="s">
        <v>127</v>
      </c>
    </row>
    <row r="356" s="12" customFormat="1">
      <c r="B356" s="217"/>
      <c r="D356" s="210" t="s">
        <v>136</v>
      </c>
      <c r="E356" s="218" t="s">
        <v>5</v>
      </c>
      <c r="F356" s="219" t="s">
        <v>530</v>
      </c>
      <c r="H356" s="220">
        <v>26.16</v>
      </c>
      <c r="I356" s="221"/>
      <c r="L356" s="217"/>
      <c r="M356" s="222"/>
      <c r="N356" s="223"/>
      <c r="O356" s="223"/>
      <c r="P356" s="223"/>
      <c r="Q356" s="223"/>
      <c r="R356" s="223"/>
      <c r="S356" s="223"/>
      <c r="T356" s="224"/>
      <c r="AT356" s="218" t="s">
        <v>136</v>
      </c>
      <c r="AU356" s="218" t="s">
        <v>82</v>
      </c>
      <c r="AV356" s="12" t="s">
        <v>82</v>
      </c>
      <c r="AW356" s="12" t="s">
        <v>35</v>
      </c>
      <c r="AX356" s="12" t="s">
        <v>72</v>
      </c>
      <c r="AY356" s="218" t="s">
        <v>127</v>
      </c>
    </row>
    <row r="357" s="12" customFormat="1">
      <c r="B357" s="217"/>
      <c r="D357" s="210" t="s">
        <v>136</v>
      </c>
      <c r="E357" s="218" t="s">
        <v>5</v>
      </c>
      <c r="F357" s="219" t="s">
        <v>531</v>
      </c>
      <c r="H357" s="220">
        <v>32.350000000000001</v>
      </c>
      <c r="I357" s="221"/>
      <c r="L357" s="217"/>
      <c r="M357" s="222"/>
      <c r="N357" s="223"/>
      <c r="O357" s="223"/>
      <c r="P357" s="223"/>
      <c r="Q357" s="223"/>
      <c r="R357" s="223"/>
      <c r="S357" s="223"/>
      <c r="T357" s="224"/>
      <c r="AT357" s="218" t="s">
        <v>136</v>
      </c>
      <c r="AU357" s="218" t="s">
        <v>82</v>
      </c>
      <c r="AV357" s="12" t="s">
        <v>82</v>
      </c>
      <c r="AW357" s="12" t="s">
        <v>35</v>
      </c>
      <c r="AX357" s="12" t="s">
        <v>72</v>
      </c>
      <c r="AY357" s="218" t="s">
        <v>127</v>
      </c>
    </row>
    <row r="358" s="13" customFormat="1">
      <c r="B358" s="225"/>
      <c r="D358" s="210" t="s">
        <v>136</v>
      </c>
      <c r="E358" s="226" t="s">
        <v>5</v>
      </c>
      <c r="F358" s="227" t="s">
        <v>139</v>
      </c>
      <c r="H358" s="228">
        <v>75.950000000000003</v>
      </c>
      <c r="I358" s="229"/>
      <c r="L358" s="225"/>
      <c r="M358" s="230"/>
      <c r="N358" s="231"/>
      <c r="O358" s="231"/>
      <c r="P358" s="231"/>
      <c r="Q358" s="231"/>
      <c r="R358" s="231"/>
      <c r="S358" s="231"/>
      <c r="T358" s="232"/>
      <c r="AT358" s="226" t="s">
        <v>136</v>
      </c>
      <c r="AU358" s="226" t="s">
        <v>82</v>
      </c>
      <c r="AV358" s="13" t="s">
        <v>134</v>
      </c>
      <c r="AW358" s="13" t="s">
        <v>35</v>
      </c>
      <c r="AX358" s="13" t="s">
        <v>80</v>
      </c>
      <c r="AY358" s="226" t="s">
        <v>127</v>
      </c>
    </row>
    <row r="359" s="1" customFormat="1" ht="16.5" customHeight="1">
      <c r="B359" s="196"/>
      <c r="C359" s="197" t="s">
        <v>532</v>
      </c>
      <c r="D359" s="197" t="s">
        <v>129</v>
      </c>
      <c r="E359" s="198" t="s">
        <v>533</v>
      </c>
      <c r="F359" s="199" t="s">
        <v>534</v>
      </c>
      <c r="G359" s="200" t="s">
        <v>142</v>
      </c>
      <c r="H359" s="201">
        <v>412</v>
      </c>
      <c r="I359" s="202"/>
      <c r="J359" s="203">
        <f>ROUND(I359*H359,2)</f>
        <v>0</v>
      </c>
      <c r="K359" s="199" t="s">
        <v>133</v>
      </c>
      <c r="L359" s="46"/>
      <c r="M359" s="204" t="s">
        <v>5</v>
      </c>
      <c r="N359" s="205" t="s">
        <v>43</v>
      </c>
      <c r="O359" s="47"/>
      <c r="P359" s="206">
        <f>O359*H359</f>
        <v>0</v>
      </c>
      <c r="Q359" s="206">
        <v>0.00060999999999999997</v>
      </c>
      <c r="R359" s="206">
        <f>Q359*H359</f>
        <v>0.25131999999999999</v>
      </c>
      <c r="S359" s="206">
        <v>0</v>
      </c>
      <c r="T359" s="207">
        <f>S359*H359</f>
        <v>0</v>
      </c>
      <c r="AR359" s="24" t="s">
        <v>134</v>
      </c>
      <c r="AT359" s="24" t="s">
        <v>129</v>
      </c>
      <c r="AU359" s="24" t="s">
        <v>82</v>
      </c>
      <c r="AY359" s="24" t="s">
        <v>127</v>
      </c>
      <c r="BE359" s="208">
        <f>IF(N359="základní",J359,0)</f>
        <v>0</v>
      </c>
      <c r="BF359" s="208">
        <f>IF(N359="snížená",J359,0)</f>
        <v>0</v>
      </c>
      <c r="BG359" s="208">
        <f>IF(N359="zákl. přenesená",J359,0)</f>
        <v>0</v>
      </c>
      <c r="BH359" s="208">
        <f>IF(N359="sníž. přenesená",J359,0)</f>
        <v>0</v>
      </c>
      <c r="BI359" s="208">
        <f>IF(N359="nulová",J359,0)</f>
        <v>0</v>
      </c>
      <c r="BJ359" s="24" t="s">
        <v>80</v>
      </c>
      <c r="BK359" s="208">
        <f>ROUND(I359*H359,2)</f>
        <v>0</v>
      </c>
      <c r="BL359" s="24" t="s">
        <v>134</v>
      </c>
      <c r="BM359" s="24" t="s">
        <v>535</v>
      </c>
    </row>
    <row r="360" s="11" customFormat="1">
      <c r="B360" s="209"/>
      <c r="D360" s="210" t="s">
        <v>136</v>
      </c>
      <c r="E360" s="211" t="s">
        <v>5</v>
      </c>
      <c r="F360" s="212" t="s">
        <v>356</v>
      </c>
      <c r="H360" s="211" t="s">
        <v>5</v>
      </c>
      <c r="I360" s="213"/>
      <c r="L360" s="209"/>
      <c r="M360" s="214"/>
      <c r="N360" s="215"/>
      <c r="O360" s="215"/>
      <c r="P360" s="215"/>
      <c r="Q360" s="215"/>
      <c r="R360" s="215"/>
      <c r="S360" s="215"/>
      <c r="T360" s="216"/>
      <c r="AT360" s="211" t="s">
        <v>136</v>
      </c>
      <c r="AU360" s="211" t="s">
        <v>82</v>
      </c>
      <c r="AV360" s="11" t="s">
        <v>80</v>
      </c>
      <c r="AW360" s="11" t="s">
        <v>35</v>
      </c>
      <c r="AX360" s="11" t="s">
        <v>72</v>
      </c>
      <c r="AY360" s="211" t="s">
        <v>127</v>
      </c>
    </row>
    <row r="361" s="12" customFormat="1">
      <c r="B361" s="217"/>
      <c r="D361" s="210" t="s">
        <v>136</v>
      </c>
      <c r="E361" s="218" t="s">
        <v>5</v>
      </c>
      <c r="F361" s="219" t="s">
        <v>357</v>
      </c>
      <c r="H361" s="220">
        <v>412</v>
      </c>
      <c r="I361" s="221"/>
      <c r="L361" s="217"/>
      <c r="M361" s="222"/>
      <c r="N361" s="223"/>
      <c r="O361" s="223"/>
      <c r="P361" s="223"/>
      <c r="Q361" s="223"/>
      <c r="R361" s="223"/>
      <c r="S361" s="223"/>
      <c r="T361" s="224"/>
      <c r="AT361" s="218" t="s">
        <v>136</v>
      </c>
      <c r="AU361" s="218" t="s">
        <v>82</v>
      </c>
      <c r="AV361" s="12" t="s">
        <v>82</v>
      </c>
      <c r="AW361" s="12" t="s">
        <v>35</v>
      </c>
      <c r="AX361" s="12" t="s">
        <v>72</v>
      </c>
      <c r="AY361" s="218" t="s">
        <v>127</v>
      </c>
    </row>
    <row r="362" s="13" customFormat="1">
      <c r="B362" s="225"/>
      <c r="D362" s="210" t="s">
        <v>136</v>
      </c>
      <c r="E362" s="226" t="s">
        <v>5</v>
      </c>
      <c r="F362" s="227" t="s">
        <v>139</v>
      </c>
      <c r="H362" s="228">
        <v>412</v>
      </c>
      <c r="I362" s="229"/>
      <c r="L362" s="225"/>
      <c r="M362" s="230"/>
      <c r="N362" s="231"/>
      <c r="O362" s="231"/>
      <c r="P362" s="231"/>
      <c r="Q362" s="231"/>
      <c r="R362" s="231"/>
      <c r="S362" s="231"/>
      <c r="T362" s="232"/>
      <c r="AT362" s="226" t="s">
        <v>136</v>
      </c>
      <c r="AU362" s="226" t="s">
        <v>82</v>
      </c>
      <c r="AV362" s="13" t="s">
        <v>134</v>
      </c>
      <c r="AW362" s="13" t="s">
        <v>35</v>
      </c>
      <c r="AX362" s="13" t="s">
        <v>80</v>
      </c>
      <c r="AY362" s="226" t="s">
        <v>127</v>
      </c>
    </row>
    <row r="363" s="1" customFormat="1" ht="16.5" customHeight="1">
      <c r="B363" s="196"/>
      <c r="C363" s="197" t="s">
        <v>175</v>
      </c>
      <c r="D363" s="197" t="s">
        <v>129</v>
      </c>
      <c r="E363" s="198" t="s">
        <v>536</v>
      </c>
      <c r="F363" s="199" t="s">
        <v>537</v>
      </c>
      <c r="G363" s="200" t="s">
        <v>173</v>
      </c>
      <c r="H363" s="201">
        <v>5.5</v>
      </c>
      <c r="I363" s="202"/>
      <c r="J363" s="203">
        <f>ROUND(I363*H363,2)</f>
        <v>0</v>
      </c>
      <c r="K363" s="199" t="s">
        <v>133</v>
      </c>
      <c r="L363" s="46"/>
      <c r="M363" s="204" t="s">
        <v>5</v>
      </c>
      <c r="N363" s="205" t="s">
        <v>43</v>
      </c>
      <c r="O363" s="47"/>
      <c r="P363" s="206">
        <f>O363*H363</f>
        <v>0</v>
      </c>
      <c r="Q363" s="206">
        <v>0</v>
      </c>
      <c r="R363" s="206">
        <f>Q363*H363</f>
        <v>0</v>
      </c>
      <c r="S363" s="206">
        <v>2.3999999999999999</v>
      </c>
      <c r="T363" s="207">
        <f>S363*H363</f>
        <v>13.199999999999999</v>
      </c>
      <c r="AR363" s="24" t="s">
        <v>134</v>
      </c>
      <c r="AT363" s="24" t="s">
        <v>129</v>
      </c>
      <c r="AU363" s="24" t="s">
        <v>82</v>
      </c>
      <c r="AY363" s="24" t="s">
        <v>127</v>
      </c>
      <c r="BE363" s="208">
        <f>IF(N363="základní",J363,0)</f>
        <v>0</v>
      </c>
      <c r="BF363" s="208">
        <f>IF(N363="snížená",J363,0)</f>
        <v>0</v>
      </c>
      <c r="BG363" s="208">
        <f>IF(N363="zákl. přenesená",J363,0)</f>
        <v>0</v>
      </c>
      <c r="BH363" s="208">
        <f>IF(N363="sníž. přenesená",J363,0)</f>
        <v>0</v>
      </c>
      <c r="BI363" s="208">
        <f>IF(N363="nulová",J363,0)</f>
        <v>0</v>
      </c>
      <c r="BJ363" s="24" t="s">
        <v>80</v>
      </c>
      <c r="BK363" s="208">
        <f>ROUND(I363*H363,2)</f>
        <v>0</v>
      </c>
      <c r="BL363" s="24" t="s">
        <v>134</v>
      </c>
      <c r="BM363" s="24" t="s">
        <v>538</v>
      </c>
    </row>
    <row r="364" s="11" customFormat="1">
      <c r="B364" s="209"/>
      <c r="D364" s="210" t="s">
        <v>136</v>
      </c>
      <c r="E364" s="211" t="s">
        <v>5</v>
      </c>
      <c r="F364" s="212" t="s">
        <v>539</v>
      </c>
      <c r="H364" s="211" t="s">
        <v>5</v>
      </c>
      <c r="I364" s="213"/>
      <c r="L364" s="209"/>
      <c r="M364" s="214"/>
      <c r="N364" s="215"/>
      <c r="O364" s="215"/>
      <c r="P364" s="215"/>
      <c r="Q364" s="215"/>
      <c r="R364" s="215"/>
      <c r="S364" s="215"/>
      <c r="T364" s="216"/>
      <c r="AT364" s="211" t="s">
        <v>136</v>
      </c>
      <c r="AU364" s="211" t="s">
        <v>82</v>
      </c>
      <c r="AV364" s="11" t="s">
        <v>80</v>
      </c>
      <c r="AW364" s="11" t="s">
        <v>35</v>
      </c>
      <c r="AX364" s="11" t="s">
        <v>72</v>
      </c>
      <c r="AY364" s="211" t="s">
        <v>127</v>
      </c>
    </row>
    <row r="365" s="11" customFormat="1">
      <c r="B365" s="209"/>
      <c r="D365" s="210" t="s">
        <v>136</v>
      </c>
      <c r="E365" s="211" t="s">
        <v>5</v>
      </c>
      <c r="F365" s="212" t="s">
        <v>137</v>
      </c>
      <c r="H365" s="211" t="s">
        <v>5</v>
      </c>
      <c r="I365" s="213"/>
      <c r="L365" s="209"/>
      <c r="M365" s="214"/>
      <c r="N365" s="215"/>
      <c r="O365" s="215"/>
      <c r="P365" s="215"/>
      <c r="Q365" s="215"/>
      <c r="R365" s="215"/>
      <c r="S365" s="215"/>
      <c r="T365" s="216"/>
      <c r="AT365" s="211" t="s">
        <v>136</v>
      </c>
      <c r="AU365" s="211" t="s">
        <v>82</v>
      </c>
      <c r="AV365" s="11" t="s">
        <v>80</v>
      </c>
      <c r="AW365" s="11" t="s">
        <v>35</v>
      </c>
      <c r="AX365" s="11" t="s">
        <v>72</v>
      </c>
      <c r="AY365" s="211" t="s">
        <v>127</v>
      </c>
    </row>
    <row r="366" s="12" customFormat="1">
      <c r="B366" s="217"/>
      <c r="D366" s="210" t="s">
        <v>136</v>
      </c>
      <c r="E366" s="218" t="s">
        <v>5</v>
      </c>
      <c r="F366" s="219" t="s">
        <v>540</v>
      </c>
      <c r="H366" s="220">
        <v>5.5</v>
      </c>
      <c r="I366" s="221"/>
      <c r="L366" s="217"/>
      <c r="M366" s="222"/>
      <c r="N366" s="223"/>
      <c r="O366" s="223"/>
      <c r="P366" s="223"/>
      <c r="Q366" s="223"/>
      <c r="R366" s="223"/>
      <c r="S366" s="223"/>
      <c r="T366" s="224"/>
      <c r="AT366" s="218" t="s">
        <v>136</v>
      </c>
      <c r="AU366" s="218" t="s">
        <v>82</v>
      </c>
      <c r="AV366" s="12" t="s">
        <v>82</v>
      </c>
      <c r="AW366" s="12" t="s">
        <v>35</v>
      </c>
      <c r="AX366" s="12" t="s">
        <v>72</v>
      </c>
      <c r="AY366" s="218" t="s">
        <v>127</v>
      </c>
    </row>
    <row r="367" s="13" customFormat="1">
      <c r="B367" s="225"/>
      <c r="D367" s="210" t="s">
        <v>136</v>
      </c>
      <c r="E367" s="226" t="s">
        <v>5</v>
      </c>
      <c r="F367" s="227" t="s">
        <v>139</v>
      </c>
      <c r="H367" s="228">
        <v>5.5</v>
      </c>
      <c r="I367" s="229"/>
      <c r="L367" s="225"/>
      <c r="M367" s="230"/>
      <c r="N367" s="231"/>
      <c r="O367" s="231"/>
      <c r="P367" s="231"/>
      <c r="Q367" s="231"/>
      <c r="R367" s="231"/>
      <c r="S367" s="231"/>
      <c r="T367" s="232"/>
      <c r="AT367" s="226" t="s">
        <v>136</v>
      </c>
      <c r="AU367" s="226" t="s">
        <v>82</v>
      </c>
      <c r="AV367" s="13" t="s">
        <v>134</v>
      </c>
      <c r="AW367" s="13" t="s">
        <v>35</v>
      </c>
      <c r="AX367" s="13" t="s">
        <v>80</v>
      </c>
      <c r="AY367" s="226" t="s">
        <v>127</v>
      </c>
    </row>
    <row r="368" s="1" customFormat="1" ht="38.25" customHeight="1">
      <c r="B368" s="196"/>
      <c r="C368" s="197" t="s">
        <v>541</v>
      </c>
      <c r="D368" s="197" t="s">
        <v>129</v>
      </c>
      <c r="E368" s="198" t="s">
        <v>542</v>
      </c>
      <c r="F368" s="199" t="s">
        <v>543</v>
      </c>
      <c r="G368" s="200" t="s">
        <v>132</v>
      </c>
      <c r="H368" s="201">
        <v>1</v>
      </c>
      <c r="I368" s="202"/>
      <c r="J368" s="203">
        <f>ROUND(I368*H368,2)</f>
        <v>0</v>
      </c>
      <c r="K368" s="199" t="s">
        <v>133</v>
      </c>
      <c r="L368" s="46"/>
      <c r="M368" s="204" t="s">
        <v>5</v>
      </c>
      <c r="N368" s="205" t="s">
        <v>43</v>
      </c>
      <c r="O368" s="47"/>
      <c r="P368" s="206">
        <f>O368*H368</f>
        <v>0</v>
      </c>
      <c r="Q368" s="206">
        <v>0</v>
      </c>
      <c r="R368" s="206">
        <f>Q368*H368</f>
        <v>0</v>
      </c>
      <c r="S368" s="206">
        <v>0.082000000000000003</v>
      </c>
      <c r="T368" s="207">
        <f>S368*H368</f>
        <v>0.082000000000000003</v>
      </c>
      <c r="AR368" s="24" t="s">
        <v>134</v>
      </c>
      <c r="AT368" s="24" t="s">
        <v>129</v>
      </c>
      <c r="AU368" s="24" t="s">
        <v>82</v>
      </c>
      <c r="AY368" s="24" t="s">
        <v>127</v>
      </c>
      <c r="BE368" s="208">
        <f>IF(N368="základní",J368,0)</f>
        <v>0</v>
      </c>
      <c r="BF368" s="208">
        <f>IF(N368="snížená",J368,0)</f>
        <v>0</v>
      </c>
      <c r="BG368" s="208">
        <f>IF(N368="zákl. přenesená",J368,0)</f>
        <v>0</v>
      </c>
      <c r="BH368" s="208">
        <f>IF(N368="sníž. přenesená",J368,0)</f>
        <v>0</v>
      </c>
      <c r="BI368" s="208">
        <f>IF(N368="nulová",J368,0)</f>
        <v>0</v>
      </c>
      <c r="BJ368" s="24" t="s">
        <v>80</v>
      </c>
      <c r="BK368" s="208">
        <f>ROUND(I368*H368,2)</f>
        <v>0</v>
      </c>
      <c r="BL368" s="24" t="s">
        <v>134</v>
      </c>
      <c r="BM368" s="24" t="s">
        <v>544</v>
      </c>
    </row>
    <row r="369" s="11" customFormat="1">
      <c r="B369" s="209"/>
      <c r="D369" s="210" t="s">
        <v>136</v>
      </c>
      <c r="E369" s="211" t="s">
        <v>5</v>
      </c>
      <c r="F369" s="212" t="s">
        <v>137</v>
      </c>
      <c r="H369" s="211" t="s">
        <v>5</v>
      </c>
      <c r="I369" s="213"/>
      <c r="L369" s="209"/>
      <c r="M369" s="214"/>
      <c r="N369" s="215"/>
      <c r="O369" s="215"/>
      <c r="P369" s="215"/>
      <c r="Q369" s="215"/>
      <c r="R369" s="215"/>
      <c r="S369" s="215"/>
      <c r="T369" s="216"/>
      <c r="AT369" s="211" t="s">
        <v>136</v>
      </c>
      <c r="AU369" s="211" t="s">
        <v>82</v>
      </c>
      <c r="AV369" s="11" t="s">
        <v>80</v>
      </c>
      <c r="AW369" s="11" t="s">
        <v>35</v>
      </c>
      <c r="AX369" s="11" t="s">
        <v>72</v>
      </c>
      <c r="AY369" s="211" t="s">
        <v>127</v>
      </c>
    </row>
    <row r="370" s="11" customFormat="1">
      <c r="B370" s="209"/>
      <c r="D370" s="210" t="s">
        <v>136</v>
      </c>
      <c r="E370" s="211" t="s">
        <v>5</v>
      </c>
      <c r="F370" s="212" t="s">
        <v>455</v>
      </c>
      <c r="H370" s="211" t="s">
        <v>5</v>
      </c>
      <c r="I370" s="213"/>
      <c r="L370" s="209"/>
      <c r="M370" s="214"/>
      <c r="N370" s="215"/>
      <c r="O370" s="215"/>
      <c r="P370" s="215"/>
      <c r="Q370" s="215"/>
      <c r="R370" s="215"/>
      <c r="S370" s="215"/>
      <c r="T370" s="216"/>
      <c r="AT370" s="211" t="s">
        <v>136</v>
      </c>
      <c r="AU370" s="211" t="s">
        <v>82</v>
      </c>
      <c r="AV370" s="11" t="s">
        <v>80</v>
      </c>
      <c r="AW370" s="11" t="s">
        <v>35</v>
      </c>
      <c r="AX370" s="11" t="s">
        <v>72</v>
      </c>
      <c r="AY370" s="211" t="s">
        <v>127</v>
      </c>
    </row>
    <row r="371" s="12" customFormat="1">
      <c r="B371" s="217"/>
      <c r="D371" s="210" t="s">
        <v>136</v>
      </c>
      <c r="E371" s="218" t="s">
        <v>5</v>
      </c>
      <c r="F371" s="219" t="s">
        <v>80</v>
      </c>
      <c r="H371" s="220">
        <v>1</v>
      </c>
      <c r="I371" s="221"/>
      <c r="L371" s="217"/>
      <c r="M371" s="222"/>
      <c r="N371" s="223"/>
      <c r="O371" s="223"/>
      <c r="P371" s="223"/>
      <c r="Q371" s="223"/>
      <c r="R371" s="223"/>
      <c r="S371" s="223"/>
      <c r="T371" s="224"/>
      <c r="AT371" s="218" t="s">
        <v>136</v>
      </c>
      <c r="AU371" s="218" t="s">
        <v>82</v>
      </c>
      <c r="AV371" s="12" t="s">
        <v>82</v>
      </c>
      <c r="AW371" s="12" t="s">
        <v>35</v>
      </c>
      <c r="AX371" s="12" t="s">
        <v>72</v>
      </c>
      <c r="AY371" s="218" t="s">
        <v>127</v>
      </c>
    </row>
    <row r="372" s="13" customFormat="1">
      <c r="B372" s="225"/>
      <c r="D372" s="210" t="s">
        <v>136</v>
      </c>
      <c r="E372" s="226" t="s">
        <v>5</v>
      </c>
      <c r="F372" s="227" t="s">
        <v>139</v>
      </c>
      <c r="H372" s="228">
        <v>1</v>
      </c>
      <c r="I372" s="229"/>
      <c r="L372" s="225"/>
      <c r="M372" s="230"/>
      <c r="N372" s="231"/>
      <c r="O372" s="231"/>
      <c r="P372" s="231"/>
      <c r="Q372" s="231"/>
      <c r="R372" s="231"/>
      <c r="S372" s="231"/>
      <c r="T372" s="232"/>
      <c r="AT372" s="226" t="s">
        <v>136</v>
      </c>
      <c r="AU372" s="226" t="s">
        <v>82</v>
      </c>
      <c r="AV372" s="13" t="s">
        <v>134</v>
      </c>
      <c r="AW372" s="13" t="s">
        <v>35</v>
      </c>
      <c r="AX372" s="13" t="s">
        <v>80</v>
      </c>
      <c r="AY372" s="226" t="s">
        <v>127</v>
      </c>
    </row>
    <row r="373" s="1" customFormat="1" ht="16.5" customHeight="1">
      <c r="B373" s="196"/>
      <c r="C373" s="197" t="s">
        <v>545</v>
      </c>
      <c r="D373" s="197" t="s">
        <v>129</v>
      </c>
      <c r="E373" s="198" t="s">
        <v>546</v>
      </c>
      <c r="F373" s="199" t="s">
        <v>547</v>
      </c>
      <c r="G373" s="200" t="s">
        <v>132</v>
      </c>
      <c r="H373" s="201">
        <v>1</v>
      </c>
      <c r="I373" s="202"/>
      <c r="J373" s="203">
        <f>ROUND(I373*H373,2)</f>
        <v>0</v>
      </c>
      <c r="K373" s="199" t="s">
        <v>354</v>
      </c>
      <c r="L373" s="46"/>
      <c r="M373" s="204" t="s">
        <v>5</v>
      </c>
      <c r="N373" s="205" t="s">
        <v>43</v>
      </c>
      <c r="O373" s="47"/>
      <c r="P373" s="206">
        <f>O373*H373</f>
        <v>0</v>
      </c>
      <c r="Q373" s="206">
        <v>0</v>
      </c>
      <c r="R373" s="206">
        <f>Q373*H373</f>
        <v>0</v>
      </c>
      <c r="S373" s="206">
        <v>0.082000000000000003</v>
      </c>
      <c r="T373" s="207">
        <f>S373*H373</f>
        <v>0.082000000000000003</v>
      </c>
      <c r="AR373" s="24" t="s">
        <v>134</v>
      </c>
      <c r="AT373" s="24" t="s">
        <v>129</v>
      </c>
      <c r="AU373" s="24" t="s">
        <v>82</v>
      </c>
      <c r="AY373" s="24" t="s">
        <v>127</v>
      </c>
      <c r="BE373" s="208">
        <f>IF(N373="základní",J373,0)</f>
        <v>0</v>
      </c>
      <c r="BF373" s="208">
        <f>IF(N373="snížená",J373,0)</f>
        <v>0</v>
      </c>
      <c r="BG373" s="208">
        <f>IF(N373="zákl. přenesená",J373,0)</f>
        <v>0</v>
      </c>
      <c r="BH373" s="208">
        <f>IF(N373="sníž. přenesená",J373,0)</f>
        <v>0</v>
      </c>
      <c r="BI373" s="208">
        <f>IF(N373="nulová",J373,0)</f>
        <v>0</v>
      </c>
      <c r="BJ373" s="24" t="s">
        <v>80</v>
      </c>
      <c r="BK373" s="208">
        <f>ROUND(I373*H373,2)</f>
        <v>0</v>
      </c>
      <c r="BL373" s="24" t="s">
        <v>134</v>
      </c>
      <c r="BM373" s="24" t="s">
        <v>548</v>
      </c>
    </row>
    <row r="374" s="11" customFormat="1">
      <c r="B374" s="209"/>
      <c r="D374" s="210" t="s">
        <v>136</v>
      </c>
      <c r="E374" s="211" t="s">
        <v>5</v>
      </c>
      <c r="F374" s="212" t="s">
        <v>549</v>
      </c>
      <c r="H374" s="211" t="s">
        <v>5</v>
      </c>
      <c r="I374" s="213"/>
      <c r="L374" s="209"/>
      <c r="M374" s="214"/>
      <c r="N374" s="215"/>
      <c r="O374" s="215"/>
      <c r="P374" s="215"/>
      <c r="Q374" s="215"/>
      <c r="R374" s="215"/>
      <c r="S374" s="215"/>
      <c r="T374" s="216"/>
      <c r="AT374" s="211" t="s">
        <v>136</v>
      </c>
      <c r="AU374" s="211" t="s">
        <v>82</v>
      </c>
      <c r="AV374" s="11" t="s">
        <v>80</v>
      </c>
      <c r="AW374" s="11" t="s">
        <v>35</v>
      </c>
      <c r="AX374" s="11" t="s">
        <v>72</v>
      </c>
      <c r="AY374" s="211" t="s">
        <v>127</v>
      </c>
    </row>
    <row r="375" s="12" customFormat="1">
      <c r="B375" s="217"/>
      <c r="D375" s="210" t="s">
        <v>136</v>
      </c>
      <c r="E375" s="218" t="s">
        <v>5</v>
      </c>
      <c r="F375" s="219" t="s">
        <v>80</v>
      </c>
      <c r="H375" s="220">
        <v>1</v>
      </c>
      <c r="I375" s="221"/>
      <c r="L375" s="217"/>
      <c r="M375" s="222"/>
      <c r="N375" s="223"/>
      <c r="O375" s="223"/>
      <c r="P375" s="223"/>
      <c r="Q375" s="223"/>
      <c r="R375" s="223"/>
      <c r="S375" s="223"/>
      <c r="T375" s="224"/>
      <c r="AT375" s="218" t="s">
        <v>136</v>
      </c>
      <c r="AU375" s="218" t="s">
        <v>82</v>
      </c>
      <c r="AV375" s="12" t="s">
        <v>82</v>
      </c>
      <c r="AW375" s="12" t="s">
        <v>35</v>
      </c>
      <c r="AX375" s="12" t="s">
        <v>72</v>
      </c>
      <c r="AY375" s="218" t="s">
        <v>127</v>
      </c>
    </row>
    <row r="376" s="13" customFormat="1">
      <c r="B376" s="225"/>
      <c r="D376" s="210" t="s">
        <v>136</v>
      </c>
      <c r="E376" s="226" t="s">
        <v>5</v>
      </c>
      <c r="F376" s="227" t="s">
        <v>139</v>
      </c>
      <c r="H376" s="228">
        <v>1</v>
      </c>
      <c r="I376" s="229"/>
      <c r="L376" s="225"/>
      <c r="M376" s="230"/>
      <c r="N376" s="231"/>
      <c r="O376" s="231"/>
      <c r="P376" s="231"/>
      <c r="Q376" s="231"/>
      <c r="R376" s="231"/>
      <c r="S376" s="231"/>
      <c r="T376" s="232"/>
      <c r="AT376" s="226" t="s">
        <v>136</v>
      </c>
      <c r="AU376" s="226" t="s">
        <v>82</v>
      </c>
      <c r="AV376" s="13" t="s">
        <v>134</v>
      </c>
      <c r="AW376" s="13" t="s">
        <v>35</v>
      </c>
      <c r="AX376" s="13" t="s">
        <v>80</v>
      </c>
      <c r="AY376" s="226" t="s">
        <v>127</v>
      </c>
    </row>
    <row r="377" s="1" customFormat="1" ht="25.5" customHeight="1">
      <c r="B377" s="196"/>
      <c r="C377" s="197" t="s">
        <v>550</v>
      </c>
      <c r="D377" s="197" t="s">
        <v>129</v>
      </c>
      <c r="E377" s="198" t="s">
        <v>551</v>
      </c>
      <c r="F377" s="199" t="s">
        <v>552</v>
      </c>
      <c r="G377" s="200" t="s">
        <v>444</v>
      </c>
      <c r="H377" s="201">
        <v>3</v>
      </c>
      <c r="I377" s="202"/>
      <c r="J377" s="203">
        <f>ROUND(I377*H377,2)</f>
        <v>0</v>
      </c>
      <c r="K377" s="199" t="s">
        <v>133</v>
      </c>
      <c r="L377" s="46"/>
      <c r="M377" s="204" t="s">
        <v>5</v>
      </c>
      <c r="N377" s="205" t="s">
        <v>43</v>
      </c>
      <c r="O377" s="47"/>
      <c r="P377" s="206">
        <f>O377*H377</f>
        <v>0</v>
      </c>
      <c r="Q377" s="206">
        <v>0.0033400000000000001</v>
      </c>
      <c r="R377" s="206">
        <f>Q377*H377</f>
        <v>0.010020000000000001</v>
      </c>
      <c r="S377" s="206">
        <v>0.159</v>
      </c>
      <c r="T377" s="207">
        <f>S377*H377</f>
        <v>0.47699999999999998</v>
      </c>
      <c r="AR377" s="24" t="s">
        <v>134</v>
      </c>
      <c r="AT377" s="24" t="s">
        <v>129</v>
      </c>
      <c r="AU377" s="24" t="s">
        <v>82</v>
      </c>
      <c r="AY377" s="24" t="s">
        <v>127</v>
      </c>
      <c r="BE377" s="208">
        <f>IF(N377="základní",J377,0)</f>
        <v>0</v>
      </c>
      <c r="BF377" s="208">
        <f>IF(N377="snížená",J377,0)</f>
        <v>0</v>
      </c>
      <c r="BG377" s="208">
        <f>IF(N377="zákl. přenesená",J377,0)</f>
        <v>0</v>
      </c>
      <c r="BH377" s="208">
        <f>IF(N377="sníž. přenesená",J377,0)</f>
        <v>0</v>
      </c>
      <c r="BI377" s="208">
        <f>IF(N377="nulová",J377,0)</f>
        <v>0</v>
      </c>
      <c r="BJ377" s="24" t="s">
        <v>80</v>
      </c>
      <c r="BK377" s="208">
        <f>ROUND(I377*H377,2)</f>
        <v>0</v>
      </c>
      <c r="BL377" s="24" t="s">
        <v>134</v>
      </c>
      <c r="BM377" s="24" t="s">
        <v>553</v>
      </c>
    </row>
    <row r="378" s="11" customFormat="1">
      <c r="B378" s="209"/>
      <c r="D378" s="210" t="s">
        <v>136</v>
      </c>
      <c r="E378" s="211" t="s">
        <v>5</v>
      </c>
      <c r="F378" s="212" t="s">
        <v>554</v>
      </c>
      <c r="H378" s="211" t="s">
        <v>5</v>
      </c>
      <c r="I378" s="213"/>
      <c r="L378" s="209"/>
      <c r="M378" s="214"/>
      <c r="N378" s="215"/>
      <c r="O378" s="215"/>
      <c r="P378" s="215"/>
      <c r="Q378" s="215"/>
      <c r="R378" s="215"/>
      <c r="S378" s="215"/>
      <c r="T378" s="216"/>
      <c r="AT378" s="211" t="s">
        <v>136</v>
      </c>
      <c r="AU378" s="211" t="s">
        <v>82</v>
      </c>
      <c r="AV378" s="11" t="s">
        <v>80</v>
      </c>
      <c r="AW378" s="11" t="s">
        <v>35</v>
      </c>
      <c r="AX378" s="11" t="s">
        <v>72</v>
      </c>
      <c r="AY378" s="211" t="s">
        <v>127</v>
      </c>
    </row>
    <row r="379" s="12" customFormat="1">
      <c r="B379" s="217"/>
      <c r="D379" s="210" t="s">
        <v>136</v>
      </c>
      <c r="E379" s="218" t="s">
        <v>5</v>
      </c>
      <c r="F379" s="219" t="s">
        <v>145</v>
      </c>
      <c r="H379" s="220">
        <v>3</v>
      </c>
      <c r="I379" s="221"/>
      <c r="L379" s="217"/>
      <c r="M379" s="222"/>
      <c r="N379" s="223"/>
      <c r="O379" s="223"/>
      <c r="P379" s="223"/>
      <c r="Q379" s="223"/>
      <c r="R379" s="223"/>
      <c r="S379" s="223"/>
      <c r="T379" s="224"/>
      <c r="AT379" s="218" t="s">
        <v>136</v>
      </c>
      <c r="AU379" s="218" t="s">
        <v>82</v>
      </c>
      <c r="AV379" s="12" t="s">
        <v>82</v>
      </c>
      <c r="AW379" s="12" t="s">
        <v>35</v>
      </c>
      <c r="AX379" s="12" t="s">
        <v>72</v>
      </c>
      <c r="AY379" s="218" t="s">
        <v>127</v>
      </c>
    </row>
    <row r="380" s="13" customFormat="1">
      <c r="B380" s="225"/>
      <c r="D380" s="210" t="s">
        <v>136</v>
      </c>
      <c r="E380" s="226" t="s">
        <v>5</v>
      </c>
      <c r="F380" s="227" t="s">
        <v>139</v>
      </c>
      <c r="H380" s="228">
        <v>3</v>
      </c>
      <c r="I380" s="229"/>
      <c r="L380" s="225"/>
      <c r="M380" s="230"/>
      <c r="N380" s="231"/>
      <c r="O380" s="231"/>
      <c r="P380" s="231"/>
      <c r="Q380" s="231"/>
      <c r="R380" s="231"/>
      <c r="S380" s="231"/>
      <c r="T380" s="232"/>
      <c r="AT380" s="226" t="s">
        <v>136</v>
      </c>
      <c r="AU380" s="226" t="s">
        <v>82</v>
      </c>
      <c r="AV380" s="13" t="s">
        <v>134</v>
      </c>
      <c r="AW380" s="13" t="s">
        <v>35</v>
      </c>
      <c r="AX380" s="13" t="s">
        <v>80</v>
      </c>
      <c r="AY380" s="226" t="s">
        <v>127</v>
      </c>
    </row>
    <row r="381" s="1" customFormat="1" ht="16.5" customHeight="1">
      <c r="B381" s="196"/>
      <c r="C381" s="197" t="s">
        <v>555</v>
      </c>
      <c r="D381" s="197" t="s">
        <v>129</v>
      </c>
      <c r="E381" s="198" t="s">
        <v>556</v>
      </c>
      <c r="F381" s="199" t="s">
        <v>557</v>
      </c>
      <c r="G381" s="200" t="s">
        <v>157</v>
      </c>
      <c r="H381" s="201">
        <v>68</v>
      </c>
      <c r="I381" s="202"/>
      <c r="J381" s="203">
        <f>ROUND(I381*H381,2)</f>
        <v>0</v>
      </c>
      <c r="K381" s="199" t="s">
        <v>133</v>
      </c>
      <c r="L381" s="46"/>
      <c r="M381" s="204" t="s">
        <v>5</v>
      </c>
      <c r="N381" s="205" t="s">
        <v>43</v>
      </c>
      <c r="O381" s="47"/>
      <c r="P381" s="206">
        <f>O381*H381</f>
        <v>0</v>
      </c>
      <c r="Q381" s="206">
        <v>0</v>
      </c>
      <c r="R381" s="206">
        <f>Q381*H381</f>
        <v>0</v>
      </c>
      <c r="S381" s="206">
        <v>0</v>
      </c>
      <c r="T381" s="207">
        <f>S381*H381</f>
        <v>0</v>
      </c>
      <c r="AR381" s="24" t="s">
        <v>134</v>
      </c>
      <c r="AT381" s="24" t="s">
        <v>129</v>
      </c>
      <c r="AU381" s="24" t="s">
        <v>82</v>
      </c>
      <c r="AY381" s="24" t="s">
        <v>127</v>
      </c>
      <c r="BE381" s="208">
        <f>IF(N381="základní",J381,0)</f>
        <v>0</v>
      </c>
      <c r="BF381" s="208">
        <f>IF(N381="snížená",J381,0)</f>
        <v>0</v>
      </c>
      <c r="BG381" s="208">
        <f>IF(N381="zákl. přenesená",J381,0)</f>
        <v>0</v>
      </c>
      <c r="BH381" s="208">
        <f>IF(N381="sníž. přenesená",J381,0)</f>
        <v>0</v>
      </c>
      <c r="BI381" s="208">
        <f>IF(N381="nulová",J381,0)</f>
        <v>0</v>
      </c>
      <c r="BJ381" s="24" t="s">
        <v>80</v>
      </c>
      <c r="BK381" s="208">
        <f>ROUND(I381*H381,2)</f>
        <v>0</v>
      </c>
      <c r="BL381" s="24" t="s">
        <v>134</v>
      </c>
      <c r="BM381" s="24" t="s">
        <v>558</v>
      </c>
    </row>
    <row r="382" s="11" customFormat="1">
      <c r="B382" s="209"/>
      <c r="D382" s="210" t="s">
        <v>136</v>
      </c>
      <c r="E382" s="211" t="s">
        <v>5</v>
      </c>
      <c r="F382" s="212" t="s">
        <v>137</v>
      </c>
      <c r="H382" s="211" t="s">
        <v>5</v>
      </c>
      <c r="I382" s="213"/>
      <c r="L382" s="209"/>
      <c r="M382" s="214"/>
      <c r="N382" s="215"/>
      <c r="O382" s="215"/>
      <c r="P382" s="215"/>
      <c r="Q382" s="215"/>
      <c r="R382" s="215"/>
      <c r="S382" s="215"/>
      <c r="T382" s="216"/>
      <c r="AT382" s="211" t="s">
        <v>136</v>
      </c>
      <c r="AU382" s="211" t="s">
        <v>82</v>
      </c>
      <c r="AV382" s="11" t="s">
        <v>80</v>
      </c>
      <c r="AW382" s="11" t="s">
        <v>35</v>
      </c>
      <c r="AX382" s="11" t="s">
        <v>72</v>
      </c>
      <c r="AY382" s="211" t="s">
        <v>127</v>
      </c>
    </row>
    <row r="383" s="12" customFormat="1">
      <c r="B383" s="217"/>
      <c r="D383" s="210" t="s">
        <v>136</v>
      </c>
      <c r="E383" s="218" t="s">
        <v>5</v>
      </c>
      <c r="F383" s="219" t="s">
        <v>467</v>
      </c>
      <c r="H383" s="220">
        <v>68</v>
      </c>
      <c r="I383" s="221"/>
      <c r="L383" s="217"/>
      <c r="M383" s="222"/>
      <c r="N383" s="223"/>
      <c r="O383" s="223"/>
      <c r="P383" s="223"/>
      <c r="Q383" s="223"/>
      <c r="R383" s="223"/>
      <c r="S383" s="223"/>
      <c r="T383" s="224"/>
      <c r="AT383" s="218" t="s">
        <v>136</v>
      </c>
      <c r="AU383" s="218" t="s">
        <v>82</v>
      </c>
      <c r="AV383" s="12" t="s">
        <v>82</v>
      </c>
      <c r="AW383" s="12" t="s">
        <v>35</v>
      </c>
      <c r="AX383" s="12" t="s">
        <v>72</v>
      </c>
      <c r="AY383" s="218" t="s">
        <v>127</v>
      </c>
    </row>
    <row r="384" s="13" customFormat="1">
      <c r="B384" s="225"/>
      <c r="D384" s="210" t="s">
        <v>136</v>
      </c>
      <c r="E384" s="226" t="s">
        <v>5</v>
      </c>
      <c r="F384" s="227" t="s">
        <v>139</v>
      </c>
      <c r="H384" s="228">
        <v>68</v>
      </c>
      <c r="I384" s="229"/>
      <c r="L384" s="225"/>
      <c r="M384" s="230"/>
      <c r="N384" s="231"/>
      <c r="O384" s="231"/>
      <c r="P384" s="231"/>
      <c r="Q384" s="231"/>
      <c r="R384" s="231"/>
      <c r="S384" s="231"/>
      <c r="T384" s="232"/>
      <c r="AT384" s="226" t="s">
        <v>136</v>
      </c>
      <c r="AU384" s="226" t="s">
        <v>82</v>
      </c>
      <c r="AV384" s="13" t="s">
        <v>134</v>
      </c>
      <c r="AW384" s="13" t="s">
        <v>35</v>
      </c>
      <c r="AX384" s="13" t="s">
        <v>80</v>
      </c>
      <c r="AY384" s="226" t="s">
        <v>127</v>
      </c>
    </row>
    <row r="385" s="10" customFormat="1" ht="29.88" customHeight="1">
      <c r="B385" s="183"/>
      <c r="D385" s="184" t="s">
        <v>71</v>
      </c>
      <c r="E385" s="194" t="s">
        <v>559</v>
      </c>
      <c r="F385" s="194" t="s">
        <v>560</v>
      </c>
      <c r="I385" s="186"/>
      <c r="J385" s="195">
        <f>BK385</f>
        <v>0</v>
      </c>
      <c r="L385" s="183"/>
      <c r="M385" s="188"/>
      <c r="N385" s="189"/>
      <c r="O385" s="189"/>
      <c r="P385" s="190">
        <f>SUM(P386:P421)</f>
        <v>0</v>
      </c>
      <c r="Q385" s="189"/>
      <c r="R385" s="190">
        <f>SUM(R386:R421)</f>
        <v>0</v>
      </c>
      <c r="S385" s="189"/>
      <c r="T385" s="191">
        <f>SUM(T386:T421)</f>
        <v>0</v>
      </c>
      <c r="AR385" s="184" t="s">
        <v>80</v>
      </c>
      <c r="AT385" s="192" t="s">
        <v>71</v>
      </c>
      <c r="AU385" s="192" t="s">
        <v>80</v>
      </c>
      <c r="AY385" s="184" t="s">
        <v>127</v>
      </c>
      <c r="BK385" s="193">
        <f>SUM(BK386:BK421)</f>
        <v>0</v>
      </c>
    </row>
    <row r="386" s="1" customFormat="1" ht="16.5" customHeight="1">
      <c r="B386" s="196"/>
      <c r="C386" s="197" t="s">
        <v>561</v>
      </c>
      <c r="D386" s="197" t="s">
        <v>129</v>
      </c>
      <c r="E386" s="198" t="s">
        <v>562</v>
      </c>
      <c r="F386" s="199" t="s">
        <v>563</v>
      </c>
      <c r="G386" s="200" t="s">
        <v>258</v>
      </c>
      <c r="H386" s="201">
        <v>881.875</v>
      </c>
      <c r="I386" s="202"/>
      <c r="J386" s="203">
        <f>ROUND(I386*H386,2)</f>
        <v>0</v>
      </c>
      <c r="K386" s="199" t="s">
        <v>133</v>
      </c>
      <c r="L386" s="46"/>
      <c r="M386" s="204" t="s">
        <v>5</v>
      </c>
      <c r="N386" s="205" t="s">
        <v>43</v>
      </c>
      <c r="O386" s="47"/>
      <c r="P386" s="206">
        <f>O386*H386</f>
        <v>0</v>
      </c>
      <c r="Q386" s="206">
        <v>0</v>
      </c>
      <c r="R386" s="206">
        <f>Q386*H386</f>
        <v>0</v>
      </c>
      <c r="S386" s="206">
        <v>0</v>
      </c>
      <c r="T386" s="207">
        <f>S386*H386</f>
        <v>0</v>
      </c>
      <c r="AR386" s="24" t="s">
        <v>134</v>
      </c>
      <c r="AT386" s="24" t="s">
        <v>129</v>
      </c>
      <c r="AU386" s="24" t="s">
        <v>82</v>
      </c>
      <c r="AY386" s="24" t="s">
        <v>127</v>
      </c>
      <c r="BE386" s="208">
        <f>IF(N386="základní",J386,0)</f>
        <v>0</v>
      </c>
      <c r="BF386" s="208">
        <f>IF(N386="snížená",J386,0)</f>
        <v>0</v>
      </c>
      <c r="BG386" s="208">
        <f>IF(N386="zákl. přenesená",J386,0)</f>
        <v>0</v>
      </c>
      <c r="BH386" s="208">
        <f>IF(N386="sníž. přenesená",J386,0)</f>
        <v>0</v>
      </c>
      <c r="BI386" s="208">
        <f>IF(N386="nulová",J386,0)</f>
        <v>0</v>
      </c>
      <c r="BJ386" s="24" t="s">
        <v>80</v>
      </c>
      <c r="BK386" s="208">
        <f>ROUND(I386*H386,2)</f>
        <v>0</v>
      </c>
      <c r="BL386" s="24" t="s">
        <v>134</v>
      </c>
      <c r="BM386" s="24" t="s">
        <v>564</v>
      </c>
    </row>
    <row r="387" s="12" customFormat="1">
      <c r="B387" s="217"/>
      <c r="D387" s="210" t="s">
        <v>136</v>
      </c>
      <c r="E387" s="218" t="s">
        <v>5</v>
      </c>
      <c r="F387" s="219" t="s">
        <v>565</v>
      </c>
      <c r="H387" s="220">
        <v>65.400000000000006</v>
      </c>
      <c r="I387" s="221"/>
      <c r="L387" s="217"/>
      <c r="M387" s="222"/>
      <c r="N387" s="223"/>
      <c r="O387" s="223"/>
      <c r="P387" s="223"/>
      <c r="Q387" s="223"/>
      <c r="R387" s="223"/>
      <c r="S387" s="223"/>
      <c r="T387" s="224"/>
      <c r="AT387" s="218" t="s">
        <v>136</v>
      </c>
      <c r="AU387" s="218" t="s">
        <v>82</v>
      </c>
      <c r="AV387" s="12" t="s">
        <v>82</v>
      </c>
      <c r="AW387" s="12" t="s">
        <v>35</v>
      </c>
      <c r="AX387" s="12" t="s">
        <v>72</v>
      </c>
      <c r="AY387" s="218" t="s">
        <v>127</v>
      </c>
    </row>
    <row r="388" s="12" customFormat="1">
      <c r="B388" s="217"/>
      <c r="D388" s="210" t="s">
        <v>136</v>
      </c>
      <c r="E388" s="218" t="s">
        <v>5</v>
      </c>
      <c r="F388" s="219" t="s">
        <v>566</v>
      </c>
      <c r="H388" s="220">
        <v>257.57999999999998</v>
      </c>
      <c r="I388" s="221"/>
      <c r="L388" s="217"/>
      <c r="M388" s="222"/>
      <c r="N388" s="223"/>
      <c r="O388" s="223"/>
      <c r="P388" s="223"/>
      <c r="Q388" s="223"/>
      <c r="R388" s="223"/>
      <c r="S388" s="223"/>
      <c r="T388" s="224"/>
      <c r="AT388" s="218" t="s">
        <v>136</v>
      </c>
      <c r="AU388" s="218" t="s">
        <v>82</v>
      </c>
      <c r="AV388" s="12" t="s">
        <v>82</v>
      </c>
      <c r="AW388" s="12" t="s">
        <v>35</v>
      </c>
      <c r="AX388" s="12" t="s">
        <v>72</v>
      </c>
      <c r="AY388" s="218" t="s">
        <v>127</v>
      </c>
    </row>
    <row r="389" s="12" customFormat="1">
      <c r="B389" s="217"/>
      <c r="D389" s="210" t="s">
        <v>136</v>
      </c>
      <c r="E389" s="218" t="s">
        <v>5</v>
      </c>
      <c r="F389" s="219" t="s">
        <v>567</v>
      </c>
      <c r="H389" s="220">
        <v>235.44</v>
      </c>
      <c r="I389" s="221"/>
      <c r="L389" s="217"/>
      <c r="M389" s="222"/>
      <c r="N389" s="223"/>
      <c r="O389" s="223"/>
      <c r="P389" s="223"/>
      <c r="Q389" s="223"/>
      <c r="R389" s="223"/>
      <c r="S389" s="223"/>
      <c r="T389" s="224"/>
      <c r="AT389" s="218" t="s">
        <v>136</v>
      </c>
      <c r="AU389" s="218" t="s">
        <v>82</v>
      </c>
      <c r="AV389" s="12" t="s">
        <v>82</v>
      </c>
      <c r="AW389" s="12" t="s">
        <v>35</v>
      </c>
      <c r="AX389" s="12" t="s">
        <v>72</v>
      </c>
      <c r="AY389" s="218" t="s">
        <v>127</v>
      </c>
    </row>
    <row r="390" s="12" customFormat="1">
      <c r="B390" s="217"/>
      <c r="D390" s="210" t="s">
        <v>136</v>
      </c>
      <c r="E390" s="218" t="s">
        <v>5</v>
      </c>
      <c r="F390" s="219" t="s">
        <v>568</v>
      </c>
      <c r="H390" s="220">
        <v>85.859999999999999</v>
      </c>
      <c r="I390" s="221"/>
      <c r="L390" s="217"/>
      <c r="M390" s="222"/>
      <c r="N390" s="223"/>
      <c r="O390" s="223"/>
      <c r="P390" s="223"/>
      <c r="Q390" s="223"/>
      <c r="R390" s="223"/>
      <c r="S390" s="223"/>
      <c r="T390" s="224"/>
      <c r="AT390" s="218" t="s">
        <v>136</v>
      </c>
      <c r="AU390" s="218" t="s">
        <v>82</v>
      </c>
      <c r="AV390" s="12" t="s">
        <v>82</v>
      </c>
      <c r="AW390" s="12" t="s">
        <v>35</v>
      </c>
      <c r="AX390" s="12" t="s">
        <v>72</v>
      </c>
      <c r="AY390" s="218" t="s">
        <v>127</v>
      </c>
    </row>
    <row r="391" s="12" customFormat="1">
      <c r="B391" s="217"/>
      <c r="D391" s="210" t="s">
        <v>136</v>
      </c>
      <c r="E391" s="218" t="s">
        <v>5</v>
      </c>
      <c r="F391" s="219" t="s">
        <v>569</v>
      </c>
      <c r="H391" s="220">
        <v>38.744999999999997</v>
      </c>
      <c r="I391" s="221"/>
      <c r="L391" s="217"/>
      <c r="M391" s="222"/>
      <c r="N391" s="223"/>
      <c r="O391" s="223"/>
      <c r="P391" s="223"/>
      <c r="Q391" s="223"/>
      <c r="R391" s="223"/>
      <c r="S391" s="223"/>
      <c r="T391" s="224"/>
      <c r="AT391" s="218" t="s">
        <v>136</v>
      </c>
      <c r="AU391" s="218" t="s">
        <v>82</v>
      </c>
      <c r="AV391" s="12" t="s">
        <v>82</v>
      </c>
      <c r="AW391" s="12" t="s">
        <v>35</v>
      </c>
      <c r="AX391" s="12" t="s">
        <v>72</v>
      </c>
      <c r="AY391" s="218" t="s">
        <v>127</v>
      </c>
    </row>
    <row r="392" s="12" customFormat="1">
      <c r="B392" s="217"/>
      <c r="D392" s="210" t="s">
        <v>136</v>
      </c>
      <c r="E392" s="218" t="s">
        <v>5</v>
      </c>
      <c r="F392" s="219" t="s">
        <v>570</v>
      </c>
      <c r="H392" s="220">
        <v>29.52</v>
      </c>
      <c r="I392" s="221"/>
      <c r="L392" s="217"/>
      <c r="M392" s="222"/>
      <c r="N392" s="223"/>
      <c r="O392" s="223"/>
      <c r="P392" s="223"/>
      <c r="Q392" s="223"/>
      <c r="R392" s="223"/>
      <c r="S392" s="223"/>
      <c r="T392" s="224"/>
      <c r="AT392" s="218" t="s">
        <v>136</v>
      </c>
      <c r="AU392" s="218" t="s">
        <v>82</v>
      </c>
      <c r="AV392" s="12" t="s">
        <v>82</v>
      </c>
      <c r="AW392" s="12" t="s">
        <v>35</v>
      </c>
      <c r="AX392" s="12" t="s">
        <v>72</v>
      </c>
      <c r="AY392" s="218" t="s">
        <v>127</v>
      </c>
    </row>
    <row r="393" s="12" customFormat="1">
      <c r="B393" s="217"/>
      <c r="D393" s="210" t="s">
        <v>136</v>
      </c>
      <c r="E393" s="218" t="s">
        <v>5</v>
      </c>
      <c r="F393" s="219" t="s">
        <v>571</v>
      </c>
      <c r="H393" s="220">
        <v>52.920000000000002</v>
      </c>
      <c r="I393" s="221"/>
      <c r="L393" s="217"/>
      <c r="M393" s="222"/>
      <c r="N393" s="223"/>
      <c r="O393" s="223"/>
      <c r="P393" s="223"/>
      <c r="Q393" s="223"/>
      <c r="R393" s="223"/>
      <c r="S393" s="223"/>
      <c r="T393" s="224"/>
      <c r="AT393" s="218" t="s">
        <v>136</v>
      </c>
      <c r="AU393" s="218" t="s">
        <v>82</v>
      </c>
      <c r="AV393" s="12" t="s">
        <v>82</v>
      </c>
      <c r="AW393" s="12" t="s">
        <v>35</v>
      </c>
      <c r="AX393" s="12" t="s">
        <v>72</v>
      </c>
      <c r="AY393" s="218" t="s">
        <v>127</v>
      </c>
    </row>
    <row r="394" s="12" customFormat="1">
      <c r="B394" s="217"/>
      <c r="D394" s="210" t="s">
        <v>136</v>
      </c>
      <c r="E394" s="218" t="s">
        <v>5</v>
      </c>
      <c r="F394" s="219" t="s">
        <v>572</v>
      </c>
      <c r="H394" s="220">
        <v>50.399999999999999</v>
      </c>
      <c r="I394" s="221"/>
      <c r="L394" s="217"/>
      <c r="M394" s="222"/>
      <c r="N394" s="223"/>
      <c r="O394" s="223"/>
      <c r="P394" s="223"/>
      <c r="Q394" s="223"/>
      <c r="R394" s="223"/>
      <c r="S394" s="223"/>
      <c r="T394" s="224"/>
      <c r="AT394" s="218" t="s">
        <v>136</v>
      </c>
      <c r="AU394" s="218" t="s">
        <v>82</v>
      </c>
      <c r="AV394" s="12" t="s">
        <v>82</v>
      </c>
      <c r="AW394" s="12" t="s">
        <v>35</v>
      </c>
      <c r="AX394" s="12" t="s">
        <v>72</v>
      </c>
      <c r="AY394" s="218" t="s">
        <v>127</v>
      </c>
    </row>
    <row r="395" s="12" customFormat="1">
      <c r="B395" s="217"/>
      <c r="D395" s="210" t="s">
        <v>136</v>
      </c>
      <c r="E395" s="218" t="s">
        <v>5</v>
      </c>
      <c r="F395" s="219" t="s">
        <v>573</v>
      </c>
      <c r="H395" s="220">
        <v>35.280000000000001</v>
      </c>
      <c r="I395" s="221"/>
      <c r="L395" s="217"/>
      <c r="M395" s="222"/>
      <c r="N395" s="223"/>
      <c r="O395" s="223"/>
      <c r="P395" s="223"/>
      <c r="Q395" s="223"/>
      <c r="R395" s="223"/>
      <c r="S395" s="223"/>
      <c r="T395" s="224"/>
      <c r="AT395" s="218" t="s">
        <v>136</v>
      </c>
      <c r="AU395" s="218" t="s">
        <v>82</v>
      </c>
      <c r="AV395" s="12" t="s">
        <v>82</v>
      </c>
      <c r="AW395" s="12" t="s">
        <v>35</v>
      </c>
      <c r="AX395" s="12" t="s">
        <v>72</v>
      </c>
      <c r="AY395" s="218" t="s">
        <v>127</v>
      </c>
    </row>
    <row r="396" s="12" customFormat="1">
      <c r="B396" s="217"/>
      <c r="D396" s="210" t="s">
        <v>136</v>
      </c>
      <c r="E396" s="218" t="s">
        <v>5</v>
      </c>
      <c r="F396" s="219" t="s">
        <v>574</v>
      </c>
      <c r="H396" s="220">
        <v>9.1300000000000008</v>
      </c>
      <c r="I396" s="221"/>
      <c r="L396" s="217"/>
      <c r="M396" s="222"/>
      <c r="N396" s="223"/>
      <c r="O396" s="223"/>
      <c r="P396" s="223"/>
      <c r="Q396" s="223"/>
      <c r="R396" s="223"/>
      <c r="S396" s="223"/>
      <c r="T396" s="224"/>
      <c r="AT396" s="218" t="s">
        <v>136</v>
      </c>
      <c r="AU396" s="218" t="s">
        <v>82</v>
      </c>
      <c r="AV396" s="12" t="s">
        <v>82</v>
      </c>
      <c r="AW396" s="12" t="s">
        <v>35</v>
      </c>
      <c r="AX396" s="12" t="s">
        <v>72</v>
      </c>
      <c r="AY396" s="218" t="s">
        <v>127</v>
      </c>
    </row>
    <row r="397" s="12" customFormat="1">
      <c r="B397" s="217"/>
      <c r="D397" s="210" t="s">
        <v>136</v>
      </c>
      <c r="E397" s="218" t="s">
        <v>5</v>
      </c>
      <c r="F397" s="219" t="s">
        <v>575</v>
      </c>
      <c r="H397" s="220">
        <v>8.4000000000000004</v>
      </c>
      <c r="I397" s="221"/>
      <c r="L397" s="217"/>
      <c r="M397" s="222"/>
      <c r="N397" s="223"/>
      <c r="O397" s="223"/>
      <c r="P397" s="223"/>
      <c r="Q397" s="223"/>
      <c r="R397" s="223"/>
      <c r="S397" s="223"/>
      <c r="T397" s="224"/>
      <c r="AT397" s="218" t="s">
        <v>136</v>
      </c>
      <c r="AU397" s="218" t="s">
        <v>82</v>
      </c>
      <c r="AV397" s="12" t="s">
        <v>82</v>
      </c>
      <c r="AW397" s="12" t="s">
        <v>35</v>
      </c>
      <c r="AX397" s="12" t="s">
        <v>72</v>
      </c>
      <c r="AY397" s="218" t="s">
        <v>127</v>
      </c>
    </row>
    <row r="398" s="12" customFormat="1">
      <c r="B398" s="217"/>
      <c r="D398" s="210" t="s">
        <v>136</v>
      </c>
      <c r="E398" s="218" t="s">
        <v>5</v>
      </c>
      <c r="F398" s="219" t="s">
        <v>576</v>
      </c>
      <c r="H398" s="220">
        <v>13.199999999999999</v>
      </c>
      <c r="I398" s="221"/>
      <c r="L398" s="217"/>
      <c r="M398" s="222"/>
      <c r="N398" s="223"/>
      <c r="O398" s="223"/>
      <c r="P398" s="223"/>
      <c r="Q398" s="223"/>
      <c r="R398" s="223"/>
      <c r="S398" s="223"/>
      <c r="T398" s="224"/>
      <c r="AT398" s="218" t="s">
        <v>136</v>
      </c>
      <c r="AU398" s="218" t="s">
        <v>82</v>
      </c>
      <c r="AV398" s="12" t="s">
        <v>82</v>
      </c>
      <c r="AW398" s="12" t="s">
        <v>35</v>
      </c>
      <c r="AX398" s="12" t="s">
        <v>72</v>
      </c>
      <c r="AY398" s="218" t="s">
        <v>127</v>
      </c>
    </row>
    <row r="399" s="13" customFormat="1">
      <c r="B399" s="225"/>
      <c r="D399" s="210" t="s">
        <v>136</v>
      </c>
      <c r="E399" s="226" t="s">
        <v>5</v>
      </c>
      <c r="F399" s="227" t="s">
        <v>139</v>
      </c>
      <c r="H399" s="228">
        <v>881.875</v>
      </c>
      <c r="I399" s="229"/>
      <c r="L399" s="225"/>
      <c r="M399" s="230"/>
      <c r="N399" s="231"/>
      <c r="O399" s="231"/>
      <c r="P399" s="231"/>
      <c r="Q399" s="231"/>
      <c r="R399" s="231"/>
      <c r="S399" s="231"/>
      <c r="T399" s="232"/>
      <c r="AT399" s="226" t="s">
        <v>136</v>
      </c>
      <c r="AU399" s="226" t="s">
        <v>82</v>
      </c>
      <c r="AV399" s="13" t="s">
        <v>134</v>
      </c>
      <c r="AW399" s="13" t="s">
        <v>35</v>
      </c>
      <c r="AX399" s="13" t="s">
        <v>80</v>
      </c>
      <c r="AY399" s="226" t="s">
        <v>127</v>
      </c>
    </row>
    <row r="400" s="1" customFormat="1" ht="25.5" customHeight="1">
      <c r="B400" s="196"/>
      <c r="C400" s="197" t="s">
        <v>577</v>
      </c>
      <c r="D400" s="197" t="s">
        <v>129</v>
      </c>
      <c r="E400" s="198" t="s">
        <v>578</v>
      </c>
      <c r="F400" s="199" t="s">
        <v>579</v>
      </c>
      <c r="G400" s="200" t="s">
        <v>258</v>
      </c>
      <c r="H400" s="201">
        <v>881.875</v>
      </c>
      <c r="I400" s="202"/>
      <c r="J400" s="203">
        <f>ROUND(I400*H400,2)</f>
        <v>0</v>
      </c>
      <c r="K400" s="199" t="s">
        <v>133</v>
      </c>
      <c r="L400" s="46"/>
      <c r="M400" s="204" t="s">
        <v>5</v>
      </c>
      <c r="N400" s="205" t="s">
        <v>43</v>
      </c>
      <c r="O400" s="47"/>
      <c r="P400" s="206">
        <f>O400*H400</f>
        <v>0</v>
      </c>
      <c r="Q400" s="206">
        <v>0</v>
      </c>
      <c r="R400" s="206">
        <f>Q400*H400</f>
        <v>0</v>
      </c>
      <c r="S400" s="206">
        <v>0</v>
      </c>
      <c r="T400" s="207">
        <f>S400*H400</f>
        <v>0</v>
      </c>
      <c r="AR400" s="24" t="s">
        <v>134</v>
      </c>
      <c r="AT400" s="24" t="s">
        <v>129</v>
      </c>
      <c r="AU400" s="24" t="s">
        <v>82</v>
      </c>
      <c r="AY400" s="24" t="s">
        <v>127</v>
      </c>
      <c r="BE400" s="208">
        <f>IF(N400="základní",J400,0)</f>
        <v>0</v>
      </c>
      <c r="BF400" s="208">
        <f>IF(N400="snížená",J400,0)</f>
        <v>0</v>
      </c>
      <c r="BG400" s="208">
        <f>IF(N400="zákl. přenesená",J400,0)</f>
        <v>0</v>
      </c>
      <c r="BH400" s="208">
        <f>IF(N400="sníž. přenesená",J400,0)</f>
        <v>0</v>
      </c>
      <c r="BI400" s="208">
        <f>IF(N400="nulová",J400,0)</f>
        <v>0</v>
      </c>
      <c r="BJ400" s="24" t="s">
        <v>80</v>
      </c>
      <c r="BK400" s="208">
        <f>ROUND(I400*H400,2)</f>
        <v>0</v>
      </c>
      <c r="BL400" s="24" t="s">
        <v>134</v>
      </c>
      <c r="BM400" s="24" t="s">
        <v>580</v>
      </c>
    </row>
    <row r="401" s="1" customFormat="1" ht="25.5" customHeight="1">
      <c r="B401" s="196"/>
      <c r="C401" s="197" t="s">
        <v>581</v>
      </c>
      <c r="D401" s="197" t="s">
        <v>129</v>
      </c>
      <c r="E401" s="198" t="s">
        <v>582</v>
      </c>
      <c r="F401" s="199" t="s">
        <v>583</v>
      </c>
      <c r="G401" s="200" t="s">
        <v>258</v>
      </c>
      <c r="H401" s="201">
        <v>7936.875</v>
      </c>
      <c r="I401" s="202"/>
      <c r="J401" s="203">
        <f>ROUND(I401*H401,2)</f>
        <v>0</v>
      </c>
      <c r="K401" s="199" t="s">
        <v>133</v>
      </c>
      <c r="L401" s="46"/>
      <c r="M401" s="204" t="s">
        <v>5</v>
      </c>
      <c r="N401" s="205" t="s">
        <v>43</v>
      </c>
      <c r="O401" s="47"/>
      <c r="P401" s="206">
        <f>O401*H401</f>
        <v>0</v>
      </c>
      <c r="Q401" s="206">
        <v>0</v>
      </c>
      <c r="R401" s="206">
        <f>Q401*H401</f>
        <v>0</v>
      </c>
      <c r="S401" s="206">
        <v>0</v>
      </c>
      <c r="T401" s="207">
        <f>S401*H401</f>
        <v>0</v>
      </c>
      <c r="AR401" s="24" t="s">
        <v>134</v>
      </c>
      <c r="AT401" s="24" t="s">
        <v>129</v>
      </c>
      <c r="AU401" s="24" t="s">
        <v>82</v>
      </c>
      <c r="AY401" s="24" t="s">
        <v>127</v>
      </c>
      <c r="BE401" s="208">
        <f>IF(N401="základní",J401,0)</f>
        <v>0</v>
      </c>
      <c r="BF401" s="208">
        <f>IF(N401="snížená",J401,0)</f>
        <v>0</v>
      </c>
      <c r="BG401" s="208">
        <f>IF(N401="zákl. přenesená",J401,0)</f>
        <v>0</v>
      </c>
      <c r="BH401" s="208">
        <f>IF(N401="sníž. přenesená",J401,0)</f>
        <v>0</v>
      </c>
      <c r="BI401" s="208">
        <f>IF(N401="nulová",J401,0)</f>
        <v>0</v>
      </c>
      <c r="BJ401" s="24" t="s">
        <v>80</v>
      </c>
      <c r="BK401" s="208">
        <f>ROUND(I401*H401,2)</f>
        <v>0</v>
      </c>
      <c r="BL401" s="24" t="s">
        <v>134</v>
      </c>
      <c r="BM401" s="24" t="s">
        <v>584</v>
      </c>
    </row>
    <row r="402" s="12" customFormat="1">
      <c r="B402" s="217"/>
      <c r="D402" s="210" t="s">
        <v>136</v>
      </c>
      <c r="E402" s="218" t="s">
        <v>5</v>
      </c>
      <c r="F402" s="219" t="s">
        <v>585</v>
      </c>
      <c r="H402" s="220">
        <v>7936.875</v>
      </c>
      <c r="I402" s="221"/>
      <c r="L402" s="217"/>
      <c r="M402" s="222"/>
      <c r="N402" s="223"/>
      <c r="O402" s="223"/>
      <c r="P402" s="223"/>
      <c r="Q402" s="223"/>
      <c r="R402" s="223"/>
      <c r="S402" s="223"/>
      <c r="T402" s="224"/>
      <c r="AT402" s="218" t="s">
        <v>136</v>
      </c>
      <c r="AU402" s="218" t="s">
        <v>82</v>
      </c>
      <c r="AV402" s="12" t="s">
        <v>82</v>
      </c>
      <c r="AW402" s="12" t="s">
        <v>35</v>
      </c>
      <c r="AX402" s="12" t="s">
        <v>72</v>
      </c>
      <c r="AY402" s="218" t="s">
        <v>127</v>
      </c>
    </row>
    <row r="403" s="13" customFormat="1">
      <c r="B403" s="225"/>
      <c r="D403" s="210" t="s">
        <v>136</v>
      </c>
      <c r="E403" s="226" t="s">
        <v>5</v>
      </c>
      <c r="F403" s="227" t="s">
        <v>139</v>
      </c>
      <c r="H403" s="228">
        <v>7936.875</v>
      </c>
      <c r="I403" s="229"/>
      <c r="L403" s="225"/>
      <c r="M403" s="230"/>
      <c r="N403" s="231"/>
      <c r="O403" s="231"/>
      <c r="P403" s="231"/>
      <c r="Q403" s="231"/>
      <c r="R403" s="231"/>
      <c r="S403" s="231"/>
      <c r="T403" s="232"/>
      <c r="AT403" s="226" t="s">
        <v>136</v>
      </c>
      <c r="AU403" s="226" t="s">
        <v>82</v>
      </c>
      <c r="AV403" s="13" t="s">
        <v>134</v>
      </c>
      <c r="AW403" s="13" t="s">
        <v>35</v>
      </c>
      <c r="AX403" s="13" t="s">
        <v>80</v>
      </c>
      <c r="AY403" s="226" t="s">
        <v>127</v>
      </c>
    </row>
    <row r="404" s="1" customFormat="1" ht="16.5" customHeight="1">
      <c r="B404" s="196"/>
      <c r="C404" s="197" t="s">
        <v>586</v>
      </c>
      <c r="D404" s="197" t="s">
        <v>129</v>
      </c>
      <c r="E404" s="198" t="s">
        <v>587</v>
      </c>
      <c r="F404" s="199" t="s">
        <v>588</v>
      </c>
      <c r="G404" s="200" t="s">
        <v>258</v>
      </c>
      <c r="H404" s="201">
        <v>302.995</v>
      </c>
      <c r="I404" s="202"/>
      <c r="J404" s="203">
        <f>ROUND(I404*H404,2)</f>
        <v>0</v>
      </c>
      <c r="K404" s="199" t="s">
        <v>133</v>
      </c>
      <c r="L404" s="46"/>
      <c r="M404" s="204" t="s">
        <v>5</v>
      </c>
      <c r="N404" s="205" t="s">
        <v>43</v>
      </c>
      <c r="O404" s="47"/>
      <c r="P404" s="206">
        <f>O404*H404</f>
        <v>0</v>
      </c>
      <c r="Q404" s="206">
        <v>0</v>
      </c>
      <c r="R404" s="206">
        <f>Q404*H404</f>
        <v>0</v>
      </c>
      <c r="S404" s="206">
        <v>0</v>
      </c>
      <c r="T404" s="207">
        <f>S404*H404</f>
        <v>0</v>
      </c>
      <c r="AR404" s="24" t="s">
        <v>134</v>
      </c>
      <c r="AT404" s="24" t="s">
        <v>129</v>
      </c>
      <c r="AU404" s="24" t="s">
        <v>82</v>
      </c>
      <c r="AY404" s="24" t="s">
        <v>127</v>
      </c>
      <c r="BE404" s="208">
        <f>IF(N404="základní",J404,0)</f>
        <v>0</v>
      </c>
      <c r="BF404" s="208">
        <f>IF(N404="snížená",J404,0)</f>
        <v>0</v>
      </c>
      <c r="BG404" s="208">
        <f>IF(N404="zákl. přenesená",J404,0)</f>
        <v>0</v>
      </c>
      <c r="BH404" s="208">
        <f>IF(N404="sníž. přenesená",J404,0)</f>
        <v>0</v>
      </c>
      <c r="BI404" s="208">
        <f>IF(N404="nulová",J404,0)</f>
        <v>0</v>
      </c>
      <c r="BJ404" s="24" t="s">
        <v>80</v>
      </c>
      <c r="BK404" s="208">
        <f>ROUND(I404*H404,2)</f>
        <v>0</v>
      </c>
      <c r="BL404" s="24" t="s">
        <v>134</v>
      </c>
      <c r="BM404" s="24" t="s">
        <v>589</v>
      </c>
    </row>
    <row r="405" s="12" customFormat="1">
      <c r="B405" s="217"/>
      <c r="D405" s="210" t="s">
        <v>136</v>
      </c>
      <c r="E405" s="218" t="s">
        <v>5</v>
      </c>
      <c r="F405" s="219" t="s">
        <v>565</v>
      </c>
      <c r="H405" s="220">
        <v>65.400000000000006</v>
      </c>
      <c r="I405" s="221"/>
      <c r="L405" s="217"/>
      <c r="M405" s="222"/>
      <c r="N405" s="223"/>
      <c r="O405" s="223"/>
      <c r="P405" s="223"/>
      <c r="Q405" s="223"/>
      <c r="R405" s="223"/>
      <c r="S405" s="223"/>
      <c r="T405" s="224"/>
      <c r="AT405" s="218" t="s">
        <v>136</v>
      </c>
      <c r="AU405" s="218" t="s">
        <v>82</v>
      </c>
      <c r="AV405" s="12" t="s">
        <v>82</v>
      </c>
      <c r="AW405" s="12" t="s">
        <v>35</v>
      </c>
      <c r="AX405" s="12" t="s">
        <v>72</v>
      </c>
      <c r="AY405" s="218" t="s">
        <v>127</v>
      </c>
    </row>
    <row r="406" s="12" customFormat="1">
      <c r="B406" s="217"/>
      <c r="D406" s="210" t="s">
        <v>136</v>
      </c>
      <c r="E406" s="218" t="s">
        <v>5</v>
      </c>
      <c r="F406" s="219" t="s">
        <v>569</v>
      </c>
      <c r="H406" s="220">
        <v>38.744999999999997</v>
      </c>
      <c r="I406" s="221"/>
      <c r="L406" s="217"/>
      <c r="M406" s="222"/>
      <c r="N406" s="223"/>
      <c r="O406" s="223"/>
      <c r="P406" s="223"/>
      <c r="Q406" s="223"/>
      <c r="R406" s="223"/>
      <c r="S406" s="223"/>
      <c r="T406" s="224"/>
      <c r="AT406" s="218" t="s">
        <v>136</v>
      </c>
      <c r="AU406" s="218" t="s">
        <v>82</v>
      </c>
      <c r="AV406" s="12" t="s">
        <v>82</v>
      </c>
      <c r="AW406" s="12" t="s">
        <v>35</v>
      </c>
      <c r="AX406" s="12" t="s">
        <v>72</v>
      </c>
      <c r="AY406" s="218" t="s">
        <v>127</v>
      </c>
    </row>
    <row r="407" s="12" customFormat="1">
      <c r="B407" s="217"/>
      <c r="D407" s="210" t="s">
        <v>136</v>
      </c>
      <c r="E407" s="218" t="s">
        <v>5</v>
      </c>
      <c r="F407" s="219" t="s">
        <v>570</v>
      </c>
      <c r="H407" s="220">
        <v>29.52</v>
      </c>
      <c r="I407" s="221"/>
      <c r="L407" s="217"/>
      <c r="M407" s="222"/>
      <c r="N407" s="223"/>
      <c r="O407" s="223"/>
      <c r="P407" s="223"/>
      <c r="Q407" s="223"/>
      <c r="R407" s="223"/>
      <c r="S407" s="223"/>
      <c r="T407" s="224"/>
      <c r="AT407" s="218" t="s">
        <v>136</v>
      </c>
      <c r="AU407" s="218" t="s">
        <v>82</v>
      </c>
      <c r="AV407" s="12" t="s">
        <v>82</v>
      </c>
      <c r="AW407" s="12" t="s">
        <v>35</v>
      </c>
      <c r="AX407" s="12" t="s">
        <v>72</v>
      </c>
      <c r="AY407" s="218" t="s">
        <v>127</v>
      </c>
    </row>
    <row r="408" s="12" customFormat="1">
      <c r="B408" s="217"/>
      <c r="D408" s="210" t="s">
        <v>136</v>
      </c>
      <c r="E408" s="218" t="s">
        <v>5</v>
      </c>
      <c r="F408" s="219" t="s">
        <v>571</v>
      </c>
      <c r="H408" s="220">
        <v>52.920000000000002</v>
      </c>
      <c r="I408" s="221"/>
      <c r="L408" s="217"/>
      <c r="M408" s="222"/>
      <c r="N408" s="223"/>
      <c r="O408" s="223"/>
      <c r="P408" s="223"/>
      <c r="Q408" s="223"/>
      <c r="R408" s="223"/>
      <c r="S408" s="223"/>
      <c r="T408" s="224"/>
      <c r="AT408" s="218" t="s">
        <v>136</v>
      </c>
      <c r="AU408" s="218" t="s">
        <v>82</v>
      </c>
      <c r="AV408" s="12" t="s">
        <v>82</v>
      </c>
      <c r="AW408" s="12" t="s">
        <v>35</v>
      </c>
      <c r="AX408" s="12" t="s">
        <v>72</v>
      </c>
      <c r="AY408" s="218" t="s">
        <v>127</v>
      </c>
    </row>
    <row r="409" s="12" customFormat="1">
      <c r="B409" s="217"/>
      <c r="D409" s="210" t="s">
        <v>136</v>
      </c>
      <c r="E409" s="218" t="s">
        <v>5</v>
      </c>
      <c r="F409" s="219" t="s">
        <v>572</v>
      </c>
      <c r="H409" s="220">
        <v>50.399999999999999</v>
      </c>
      <c r="I409" s="221"/>
      <c r="L409" s="217"/>
      <c r="M409" s="222"/>
      <c r="N409" s="223"/>
      <c r="O409" s="223"/>
      <c r="P409" s="223"/>
      <c r="Q409" s="223"/>
      <c r="R409" s="223"/>
      <c r="S409" s="223"/>
      <c r="T409" s="224"/>
      <c r="AT409" s="218" t="s">
        <v>136</v>
      </c>
      <c r="AU409" s="218" t="s">
        <v>82</v>
      </c>
      <c r="AV409" s="12" t="s">
        <v>82</v>
      </c>
      <c r="AW409" s="12" t="s">
        <v>35</v>
      </c>
      <c r="AX409" s="12" t="s">
        <v>72</v>
      </c>
      <c r="AY409" s="218" t="s">
        <v>127</v>
      </c>
    </row>
    <row r="410" s="12" customFormat="1">
      <c r="B410" s="217"/>
      <c r="D410" s="210" t="s">
        <v>136</v>
      </c>
      <c r="E410" s="218" t="s">
        <v>5</v>
      </c>
      <c r="F410" s="219" t="s">
        <v>573</v>
      </c>
      <c r="H410" s="220">
        <v>35.280000000000001</v>
      </c>
      <c r="I410" s="221"/>
      <c r="L410" s="217"/>
      <c r="M410" s="222"/>
      <c r="N410" s="223"/>
      <c r="O410" s="223"/>
      <c r="P410" s="223"/>
      <c r="Q410" s="223"/>
      <c r="R410" s="223"/>
      <c r="S410" s="223"/>
      <c r="T410" s="224"/>
      <c r="AT410" s="218" t="s">
        <v>136</v>
      </c>
      <c r="AU410" s="218" t="s">
        <v>82</v>
      </c>
      <c r="AV410" s="12" t="s">
        <v>82</v>
      </c>
      <c r="AW410" s="12" t="s">
        <v>35</v>
      </c>
      <c r="AX410" s="12" t="s">
        <v>72</v>
      </c>
      <c r="AY410" s="218" t="s">
        <v>127</v>
      </c>
    </row>
    <row r="411" s="12" customFormat="1">
      <c r="B411" s="217"/>
      <c r="D411" s="210" t="s">
        <v>136</v>
      </c>
      <c r="E411" s="218" t="s">
        <v>5</v>
      </c>
      <c r="F411" s="219" t="s">
        <v>574</v>
      </c>
      <c r="H411" s="220">
        <v>9.1300000000000008</v>
      </c>
      <c r="I411" s="221"/>
      <c r="L411" s="217"/>
      <c r="M411" s="222"/>
      <c r="N411" s="223"/>
      <c r="O411" s="223"/>
      <c r="P411" s="223"/>
      <c r="Q411" s="223"/>
      <c r="R411" s="223"/>
      <c r="S411" s="223"/>
      <c r="T411" s="224"/>
      <c r="AT411" s="218" t="s">
        <v>136</v>
      </c>
      <c r="AU411" s="218" t="s">
        <v>82</v>
      </c>
      <c r="AV411" s="12" t="s">
        <v>82</v>
      </c>
      <c r="AW411" s="12" t="s">
        <v>35</v>
      </c>
      <c r="AX411" s="12" t="s">
        <v>72</v>
      </c>
      <c r="AY411" s="218" t="s">
        <v>127</v>
      </c>
    </row>
    <row r="412" s="12" customFormat="1">
      <c r="B412" s="217"/>
      <c r="D412" s="210" t="s">
        <v>136</v>
      </c>
      <c r="E412" s="218" t="s">
        <v>5</v>
      </c>
      <c r="F412" s="219" t="s">
        <v>575</v>
      </c>
      <c r="H412" s="220">
        <v>8.4000000000000004</v>
      </c>
      <c r="I412" s="221"/>
      <c r="L412" s="217"/>
      <c r="M412" s="222"/>
      <c r="N412" s="223"/>
      <c r="O412" s="223"/>
      <c r="P412" s="223"/>
      <c r="Q412" s="223"/>
      <c r="R412" s="223"/>
      <c r="S412" s="223"/>
      <c r="T412" s="224"/>
      <c r="AT412" s="218" t="s">
        <v>136</v>
      </c>
      <c r="AU412" s="218" t="s">
        <v>82</v>
      </c>
      <c r="AV412" s="12" t="s">
        <v>82</v>
      </c>
      <c r="AW412" s="12" t="s">
        <v>35</v>
      </c>
      <c r="AX412" s="12" t="s">
        <v>72</v>
      </c>
      <c r="AY412" s="218" t="s">
        <v>127</v>
      </c>
    </row>
    <row r="413" s="12" customFormat="1">
      <c r="B413" s="217"/>
      <c r="D413" s="210" t="s">
        <v>136</v>
      </c>
      <c r="E413" s="218" t="s">
        <v>5</v>
      </c>
      <c r="F413" s="219" t="s">
        <v>576</v>
      </c>
      <c r="H413" s="220">
        <v>13.199999999999999</v>
      </c>
      <c r="I413" s="221"/>
      <c r="L413" s="217"/>
      <c r="M413" s="222"/>
      <c r="N413" s="223"/>
      <c r="O413" s="223"/>
      <c r="P413" s="223"/>
      <c r="Q413" s="223"/>
      <c r="R413" s="223"/>
      <c r="S413" s="223"/>
      <c r="T413" s="224"/>
      <c r="AT413" s="218" t="s">
        <v>136</v>
      </c>
      <c r="AU413" s="218" t="s">
        <v>82</v>
      </c>
      <c r="AV413" s="12" t="s">
        <v>82</v>
      </c>
      <c r="AW413" s="12" t="s">
        <v>35</v>
      </c>
      <c r="AX413" s="12" t="s">
        <v>72</v>
      </c>
      <c r="AY413" s="218" t="s">
        <v>127</v>
      </c>
    </row>
    <row r="414" s="13" customFormat="1">
      <c r="B414" s="225"/>
      <c r="D414" s="210" t="s">
        <v>136</v>
      </c>
      <c r="E414" s="226" t="s">
        <v>5</v>
      </c>
      <c r="F414" s="227" t="s">
        <v>139</v>
      </c>
      <c r="H414" s="228">
        <v>302.995</v>
      </c>
      <c r="I414" s="229"/>
      <c r="L414" s="225"/>
      <c r="M414" s="230"/>
      <c r="N414" s="231"/>
      <c r="O414" s="231"/>
      <c r="P414" s="231"/>
      <c r="Q414" s="231"/>
      <c r="R414" s="231"/>
      <c r="S414" s="231"/>
      <c r="T414" s="232"/>
      <c r="AT414" s="226" t="s">
        <v>136</v>
      </c>
      <c r="AU414" s="226" t="s">
        <v>82</v>
      </c>
      <c r="AV414" s="13" t="s">
        <v>134</v>
      </c>
      <c r="AW414" s="13" t="s">
        <v>35</v>
      </c>
      <c r="AX414" s="13" t="s">
        <v>80</v>
      </c>
      <c r="AY414" s="226" t="s">
        <v>127</v>
      </c>
    </row>
    <row r="415" s="1" customFormat="1" ht="25.5" customHeight="1">
      <c r="B415" s="196"/>
      <c r="C415" s="197" t="s">
        <v>590</v>
      </c>
      <c r="D415" s="197" t="s">
        <v>129</v>
      </c>
      <c r="E415" s="198" t="s">
        <v>591</v>
      </c>
      <c r="F415" s="199" t="s">
        <v>592</v>
      </c>
      <c r="G415" s="200" t="s">
        <v>258</v>
      </c>
      <c r="H415" s="201">
        <v>85.859999999999999</v>
      </c>
      <c r="I415" s="202"/>
      <c r="J415" s="203">
        <f>ROUND(I415*H415,2)</f>
        <v>0</v>
      </c>
      <c r="K415" s="199" t="s">
        <v>133</v>
      </c>
      <c r="L415" s="46"/>
      <c r="M415" s="204" t="s">
        <v>5</v>
      </c>
      <c r="N415" s="205" t="s">
        <v>43</v>
      </c>
      <c r="O415" s="47"/>
      <c r="P415" s="206">
        <f>O415*H415</f>
        <v>0</v>
      </c>
      <c r="Q415" s="206">
        <v>0</v>
      </c>
      <c r="R415" s="206">
        <f>Q415*H415</f>
        <v>0</v>
      </c>
      <c r="S415" s="206">
        <v>0</v>
      </c>
      <c r="T415" s="207">
        <f>S415*H415</f>
        <v>0</v>
      </c>
      <c r="AR415" s="24" t="s">
        <v>134</v>
      </c>
      <c r="AT415" s="24" t="s">
        <v>129</v>
      </c>
      <c r="AU415" s="24" t="s">
        <v>82</v>
      </c>
      <c r="AY415" s="24" t="s">
        <v>127</v>
      </c>
      <c r="BE415" s="208">
        <f>IF(N415="základní",J415,0)</f>
        <v>0</v>
      </c>
      <c r="BF415" s="208">
        <f>IF(N415="snížená",J415,0)</f>
        <v>0</v>
      </c>
      <c r="BG415" s="208">
        <f>IF(N415="zákl. přenesená",J415,0)</f>
        <v>0</v>
      </c>
      <c r="BH415" s="208">
        <f>IF(N415="sníž. přenesená",J415,0)</f>
        <v>0</v>
      </c>
      <c r="BI415" s="208">
        <f>IF(N415="nulová",J415,0)</f>
        <v>0</v>
      </c>
      <c r="BJ415" s="24" t="s">
        <v>80</v>
      </c>
      <c r="BK415" s="208">
        <f>ROUND(I415*H415,2)</f>
        <v>0</v>
      </c>
      <c r="BL415" s="24" t="s">
        <v>134</v>
      </c>
      <c r="BM415" s="24" t="s">
        <v>593</v>
      </c>
    </row>
    <row r="416" s="12" customFormat="1">
      <c r="B416" s="217"/>
      <c r="D416" s="210" t="s">
        <v>136</v>
      </c>
      <c r="E416" s="218" t="s">
        <v>5</v>
      </c>
      <c r="F416" s="219" t="s">
        <v>568</v>
      </c>
      <c r="H416" s="220">
        <v>85.859999999999999</v>
      </c>
      <c r="I416" s="221"/>
      <c r="L416" s="217"/>
      <c r="M416" s="222"/>
      <c r="N416" s="223"/>
      <c r="O416" s="223"/>
      <c r="P416" s="223"/>
      <c r="Q416" s="223"/>
      <c r="R416" s="223"/>
      <c r="S416" s="223"/>
      <c r="T416" s="224"/>
      <c r="AT416" s="218" t="s">
        <v>136</v>
      </c>
      <c r="AU416" s="218" t="s">
        <v>82</v>
      </c>
      <c r="AV416" s="12" t="s">
        <v>82</v>
      </c>
      <c r="AW416" s="12" t="s">
        <v>35</v>
      </c>
      <c r="AX416" s="12" t="s">
        <v>72</v>
      </c>
      <c r="AY416" s="218" t="s">
        <v>127</v>
      </c>
    </row>
    <row r="417" s="13" customFormat="1">
      <c r="B417" s="225"/>
      <c r="D417" s="210" t="s">
        <v>136</v>
      </c>
      <c r="E417" s="226" t="s">
        <v>5</v>
      </c>
      <c r="F417" s="227" t="s">
        <v>139</v>
      </c>
      <c r="H417" s="228">
        <v>85.859999999999999</v>
      </c>
      <c r="I417" s="229"/>
      <c r="L417" s="225"/>
      <c r="M417" s="230"/>
      <c r="N417" s="231"/>
      <c r="O417" s="231"/>
      <c r="P417" s="231"/>
      <c r="Q417" s="231"/>
      <c r="R417" s="231"/>
      <c r="S417" s="231"/>
      <c r="T417" s="232"/>
      <c r="AT417" s="226" t="s">
        <v>136</v>
      </c>
      <c r="AU417" s="226" t="s">
        <v>82</v>
      </c>
      <c r="AV417" s="13" t="s">
        <v>134</v>
      </c>
      <c r="AW417" s="13" t="s">
        <v>35</v>
      </c>
      <c r="AX417" s="13" t="s">
        <v>80</v>
      </c>
      <c r="AY417" s="226" t="s">
        <v>127</v>
      </c>
    </row>
    <row r="418" s="1" customFormat="1" ht="16.5" customHeight="1">
      <c r="B418" s="196"/>
      <c r="C418" s="197" t="s">
        <v>594</v>
      </c>
      <c r="D418" s="197" t="s">
        <v>129</v>
      </c>
      <c r="E418" s="198" t="s">
        <v>595</v>
      </c>
      <c r="F418" s="199" t="s">
        <v>596</v>
      </c>
      <c r="G418" s="200" t="s">
        <v>258</v>
      </c>
      <c r="H418" s="201">
        <v>493.01999999999998</v>
      </c>
      <c r="I418" s="202"/>
      <c r="J418" s="203">
        <f>ROUND(I418*H418,2)</f>
        <v>0</v>
      </c>
      <c r="K418" s="199" t="s">
        <v>133</v>
      </c>
      <c r="L418" s="46"/>
      <c r="M418" s="204" t="s">
        <v>5</v>
      </c>
      <c r="N418" s="205" t="s">
        <v>43</v>
      </c>
      <c r="O418" s="47"/>
      <c r="P418" s="206">
        <f>O418*H418</f>
        <v>0</v>
      </c>
      <c r="Q418" s="206">
        <v>0</v>
      </c>
      <c r="R418" s="206">
        <f>Q418*H418</f>
        <v>0</v>
      </c>
      <c r="S418" s="206">
        <v>0</v>
      </c>
      <c r="T418" s="207">
        <f>S418*H418</f>
        <v>0</v>
      </c>
      <c r="AR418" s="24" t="s">
        <v>134</v>
      </c>
      <c r="AT418" s="24" t="s">
        <v>129</v>
      </c>
      <c r="AU418" s="24" t="s">
        <v>82</v>
      </c>
      <c r="AY418" s="24" t="s">
        <v>127</v>
      </c>
      <c r="BE418" s="208">
        <f>IF(N418="základní",J418,0)</f>
        <v>0</v>
      </c>
      <c r="BF418" s="208">
        <f>IF(N418="snížená",J418,0)</f>
        <v>0</v>
      </c>
      <c r="BG418" s="208">
        <f>IF(N418="zákl. přenesená",J418,0)</f>
        <v>0</v>
      </c>
      <c r="BH418" s="208">
        <f>IF(N418="sníž. přenesená",J418,0)</f>
        <v>0</v>
      </c>
      <c r="BI418" s="208">
        <f>IF(N418="nulová",J418,0)</f>
        <v>0</v>
      </c>
      <c r="BJ418" s="24" t="s">
        <v>80</v>
      </c>
      <c r="BK418" s="208">
        <f>ROUND(I418*H418,2)</f>
        <v>0</v>
      </c>
      <c r="BL418" s="24" t="s">
        <v>134</v>
      </c>
      <c r="BM418" s="24" t="s">
        <v>597</v>
      </c>
    </row>
    <row r="419" s="12" customFormat="1">
      <c r="B419" s="217"/>
      <c r="D419" s="210" t="s">
        <v>136</v>
      </c>
      <c r="E419" s="218" t="s">
        <v>5</v>
      </c>
      <c r="F419" s="219" t="s">
        <v>566</v>
      </c>
      <c r="H419" s="220">
        <v>257.57999999999998</v>
      </c>
      <c r="I419" s="221"/>
      <c r="L419" s="217"/>
      <c r="M419" s="222"/>
      <c r="N419" s="223"/>
      <c r="O419" s="223"/>
      <c r="P419" s="223"/>
      <c r="Q419" s="223"/>
      <c r="R419" s="223"/>
      <c r="S419" s="223"/>
      <c r="T419" s="224"/>
      <c r="AT419" s="218" t="s">
        <v>136</v>
      </c>
      <c r="AU419" s="218" t="s">
        <v>82</v>
      </c>
      <c r="AV419" s="12" t="s">
        <v>82</v>
      </c>
      <c r="AW419" s="12" t="s">
        <v>35</v>
      </c>
      <c r="AX419" s="12" t="s">
        <v>72</v>
      </c>
      <c r="AY419" s="218" t="s">
        <v>127</v>
      </c>
    </row>
    <row r="420" s="12" customFormat="1">
      <c r="B420" s="217"/>
      <c r="D420" s="210" t="s">
        <v>136</v>
      </c>
      <c r="E420" s="218" t="s">
        <v>5</v>
      </c>
      <c r="F420" s="219" t="s">
        <v>567</v>
      </c>
      <c r="H420" s="220">
        <v>235.44</v>
      </c>
      <c r="I420" s="221"/>
      <c r="L420" s="217"/>
      <c r="M420" s="222"/>
      <c r="N420" s="223"/>
      <c r="O420" s="223"/>
      <c r="P420" s="223"/>
      <c r="Q420" s="223"/>
      <c r="R420" s="223"/>
      <c r="S420" s="223"/>
      <c r="T420" s="224"/>
      <c r="AT420" s="218" t="s">
        <v>136</v>
      </c>
      <c r="AU420" s="218" t="s">
        <v>82</v>
      </c>
      <c r="AV420" s="12" t="s">
        <v>82</v>
      </c>
      <c r="AW420" s="12" t="s">
        <v>35</v>
      </c>
      <c r="AX420" s="12" t="s">
        <v>72</v>
      </c>
      <c r="AY420" s="218" t="s">
        <v>127</v>
      </c>
    </row>
    <row r="421" s="13" customFormat="1">
      <c r="B421" s="225"/>
      <c r="D421" s="210" t="s">
        <v>136</v>
      </c>
      <c r="E421" s="226" t="s">
        <v>5</v>
      </c>
      <c r="F421" s="227" t="s">
        <v>139</v>
      </c>
      <c r="H421" s="228">
        <v>493.01999999999998</v>
      </c>
      <c r="I421" s="229"/>
      <c r="L421" s="225"/>
      <c r="M421" s="230"/>
      <c r="N421" s="231"/>
      <c r="O421" s="231"/>
      <c r="P421" s="231"/>
      <c r="Q421" s="231"/>
      <c r="R421" s="231"/>
      <c r="S421" s="231"/>
      <c r="T421" s="232"/>
      <c r="AT421" s="226" t="s">
        <v>136</v>
      </c>
      <c r="AU421" s="226" t="s">
        <v>82</v>
      </c>
      <c r="AV421" s="13" t="s">
        <v>134</v>
      </c>
      <c r="AW421" s="13" t="s">
        <v>35</v>
      </c>
      <c r="AX421" s="13" t="s">
        <v>80</v>
      </c>
      <c r="AY421" s="226" t="s">
        <v>127</v>
      </c>
    </row>
    <row r="422" s="10" customFormat="1" ht="29.88" customHeight="1">
      <c r="B422" s="183"/>
      <c r="D422" s="184" t="s">
        <v>71</v>
      </c>
      <c r="E422" s="194" t="s">
        <v>598</v>
      </c>
      <c r="F422" s="194" t="s">
        <v>599</v>
      </c>
      <c r="I422" s="186"/>
      <c r="J422" s="195">
        <f>BK422</f>
        <v>0</v>
      </c>
      <c r="L422" s="183"/>
      <c r="M422" s="188"/>
      <c r="N422" s="189"/>
      <c r="O422" s="189"/>
      <c r="P422" s="190">
        <f>P423</f>
        <v>0</v>
      </c>
      <c r="Q422" s="189"/>
      <c r="R422" s="190">
        <f>R423</f>
        <v>0</v>
      </c>
      <c r="S422" s="189"/>
      <c r="T422" s="191">
        <f>T423</f>
        <v>0</v>
      </c>
      <c r="AR422" s="184" t="s">
        <v>80</v>
      </c>
      <c r="AT422" s="192" t="s">
        <v>71</v>
      </c>
      <c r="AU422" s="192" t="s">
        <v>80</v>
      </c>
      <c r="AY422" s="184" t="s">
        <v>127</v>
      </c>
      <c r="BK422" s="193">
        <f>BK423</f>
        <v>0</v>
      </c>
    </row>
    <row r="423" s="1" customFormat="1" ht="25.5" customHeight="1">
      <c r="B423" s="196"/>
      <c r="C423" s="197" t="s">
        <v>600</v>
      </c>
      <c r="D423" s="197" t="s">
        <v>129</v>
      </c>
      <c r="E423" s="198" t="s">
        <v>333</v>
      </c>
      <c r="F423" s="199" t="s">
        <v>334</v>
      </c>
      <c r="G423" s="200" t="s">
        <v>258</v>
      </c>
      <c r="H423" s="201">
        <v>1005.532</v>
      </c>
      <c r="I423" s="202"/>
      <c r="J423" s="203">
        <f>ROUND(I423*H423,2)</f>
        <v>0</v>
      </c>
      <c r="K423" s="199" t="s">
        <v>133</v>
      </c>
      <c r="L423" s="46"/>
      <c r="M423" s="204" t="s">
        <v>5</v>
      </c>
      <c r="N423" s="205" t="s">
        <v>43</v>
      </c>
      <c r="O423" s="47"/>
      <c r="P423" s="206">
        <f>O423*H423</f>
        <v>0</v>
      </c>
      <c r="Q423" s="206">
        <v>0</v>
      </c>
      <c r="R423" s="206">
        <f>Q423*H423</f>
        <v>0</v>
      </c>
      <c r="S423" s="206">
        <v>0</v>
      </c>
      <c r="T423" s="207">
        <f>S423*H423</f>
        <v>0</v>
      </c>
      <c r="AR423" s="24" t="s">
        <v>134</v>
      </c>
      <c r="AT423" s="24" t="s">
        <v>129</v>
      </c>
      <c r="AU423" s="24" t="s">
        <v>82</v>
      </c>
      <c r="AY423" s="24" t="s">
        <v>127</v>
      </c>
      <c r="BE423" s="208">
        <f>IF(N423="základní",J423,0)</f>
        <v>0</v>
      </c>
      <c r="BF423" s="208">
        <f>IF(N423="snížená",J423,0)</f>
        <v>0</v>
      </c>
      <c r="BG423" s="208">
        <f>IF(N423="zákl. přenesená",J423,0)</f>
        <v>0</v>
      </c>
      <c r="BH423" s="208">
        <f>IF(N423="sníž. přenesená",J423,0)</f>
        <v>0</v>
      </c>
      <c r="BI423" s="208">
        <f>IF(N423="nulová",J423,0)</f>
        <v>0</v>
      </c>
      <c r="BJ423" s="24" t="s">
        <v>80</v>
      </c>
      <c r="BK423" s="208">
        <f>ROUND(I423*H423,2)</f>
        <v>0</v>
      </c>
      <c r="BL423" s="24" t="s">
        <v>134</v>
      </c>
      <c r="BM423" s="24" t="s">
        <v>601</v>
      </c>
    </row>
    <row r="424" s="10" customFormat="1" ht="37.44" customHeight="1">
      <c r="B424" s="183"/>
      <c r="D424" s="184" t="s">
        <v>71</v>
      </c>
      <c r="E424" s="185" t="s">
        <v>602</v>
      </c>
      <c r="F424" s="185" t="s">
        <v>603</v>
      </c>
      <c r="I424" s="186"/>
      <c r="J424" s="187">
        <f>BK424</f>
        <v>0</v>
      </c>
      <c r="L424" s="183"/>
      <c r="M424" s="188"/>
      <c r="N424" s="189"/>
      <c r="O424" s="189"/>
      <c r="P424" s="190">
        <f>P425+P428+P430+P434</f>
        <v>0</v>
      </c>
      <c r="Q424" s="189"/>
      <c r="R424" s="190">
        <f>R425+R428+R430+R434</f>
        <v>0</v>
      </c>
      <c r="S424" s="189"/>
      <c r="T424" s="191">
        <f>T425+T428+T430+T434</f>
        <v>0</v>
      </c>
      <c r="AR424" s="184" t="s">
        <v>154</v>
      </c>
      <c r="AT424" s="192" t="s">
        <v>71</v>
      </c>
      <c r="AU424" s="192" t="s">
        <v>72</v>
      </c>
      <c r="AY424" s="184" t="s">
        <v>127</v>
      </c>
      <c r="BK424" s="193">
        <f>BK425+BK428+BK430+BK434</f>
        <v>0</v>
      </c>
    </row>
    <row r="425" s="10" customFormat="1" ht="19.92" customHeight="1">
      <c r="B425" s="183"/>
      <c r="D425" s="184" t="s">
        <v>71</v>
      </c>
      <c r="E425" s="194" t="s">
        <v>604</v>
      </c>
      <c r="F425" s="194" t="s">
        <v>605</v>
      </c>
      <c r="I425" s="186"/>
      <c r="J425" s="195">
        <f>BK425</f>
        <v>0</v>
      </c>
      <c r="L425" s="183"/>
      <c r="M425" s="188"/>
      <c r="N425" s="189"/>
      <c r="O425" s="189"/>
      <c r="P425" s="190">
        <f>SUM(P426:P427)</f>
        <v>0</v>
      </c>
      <c r="Q425" s="189"/>
      <c r="R425" s="190">
        <f>SUM(R426:R427)</f>
        <v>0</v>
      </c>
      <c r="S425" s="189"/>
      <c r="T425" s="191">
        <f>SUM(T426:T427)</f>
        <v>0</v>
      </c>
      <c r="AR425" s="184" t="s">
        <v>154</v>
      </c>
      <c r="AT425" s="192" t="s">
        <v>71</v>
      </c>
      <c r="AU425" s="192" t="s">
        <v>80</v>
      </c>
      <c r="AY425" s="184" t="s">
        <v>127</v>
      </c>
      <c r="BK425" s="193">
        <f>SUM(BK426:BK427)</f>
        <v>0</v>
      </c>
    </row>
    <row r="426" s="1" customFormat="1" ht="16.5" customHeight="1">
      <c r="B426" s="196"/>
      <c r="C426" s="197" t="s">
        <v>606</v>
      </c>
      <c r="D426" s="197" t="s">
        <v>129</v>
      </c>
      <c r="E426" s="198" t="s">
        <v>607</v>
      </c>
      <c r="F426" s="199" t="s">
        <v>608</v>
      </c>
      <c r="G426" s="200" t="s">
        <v>609</v>
      </c>
      <c r="H426" s="201">
        <v>1</v>
      </c>
      <c r="I426" s="202"/>
      <c r="J426" s="203">
        <f>ROUND(I426*H426,2)</f>
        <v>0</v>
      </c>
      <c r="K426" s="199" t="s">
        <v>354</v>
      </c>
      <c r="L426" s="46"/>
      <c r="M426" s="204" t="s">
        <v>5</v>
      </c>
      <c r="N426" s="205" t="s">
        <v>43</v>
      </c>
      <c r="O426" s="47"/>
      <c r="P426" s="206">
        <f>O426*H426</f>
        <v>0</v>
      </c>
      <c r="Q426" s="206">
        <v>0</v>
      </c>
      <c r="R426" s="206">
        <f>Q426*H426</f>
        <v>0</v>
      </c>
      <c r="S426" s="206">
        <v>0</v>
      </c>
      <c r="T426" s="207">
        <f>S426*H426</f>
        <v>0</v>
      </c>
      <c r="AR426" s="24" t="s">
        <v>610</v>
      </c>
      <c r="AT426" s="24" t="s">
        <v>129</v>
      </c>
      <c r="AU426" s="24" t="s">
        <v>82</v>
      </c>
      <c r="AY426" s="24" t="s">
        <v>127</v>
      </c>
      <c r="BE426" s="208">
        <f>IF(N426="základní",J426,0)</f>
        <v>0</v>
      </c>
      <c r="BF426" s="208">
        <f>IF(N426="snížená",J426,0)</f>
        <v>0</v>
      </c>
      <c r="BG426" s="208">
        <f>IF(N426="zákl. přenesená",J426,0)</f>
        <v>0</v>
      </c>
      <c r="BH426" s="208">
        <f>IF(N426="sníž. přenesená",J426,0)</f>
        <v>0</v>
      </c>
      <c r="BI426" s="208">
        <f>IF(N426="nulová",J426,0)</f>
        <v>0</v>
      </c>
      <c r="BJ426" s="24" t="s">
        <v>80</v>
      </c>
      <c r="BK426" s="208">
        <f>ROUND(I426*H426,2)</f>
        <v>0</v>
      </c>
      <c r="BL426" s="24" t="s">
        <v>610</v>
      </c>
      <c r="BM426" s="24" t="s">
        <v>611</v>
      </c>
    </row>
    <row r="427" s="1" customFormat="1" ht="16.5" customHeight="1">
      <c r="B427" s="196"/>
      <c r="C427" s="197" t="s">
        <v>181</v>
      </c>
      <c r="D427" s="197" t="s">
        <v>129</v>
      </c>
      <c r="E427" s="198" t="s">
        <v>612</v>
      </c>
      <c r="F427" s="199" t="s">
        <v>613</v>
      </c>
      <c r="G427" s="200" t="s">
        <v>609</v>
      </c>
      <c r="H427" s="201">
        <v>1</v>
      </c>
      <c r="I427" s="202"/>
      <c r="J427" s="203">
        <f>ROUND(I427*H427,2)</f>
        <v>0</v>
      </c>
      <c r="K427" s="199" t="s">
        <v>354</v>
      </c>
      <c r="L427" s="46"/>
      <c r="M427" s="204" t="s">
        <v>5</v>
      </c>
      <c r="N427" s="205" t="s">
        <v>43</v>
      </c>
      <c r="O427" s="47"/>
      <c r="P427" s="206">
        <f>O427*H427</f>
        <v>0</v>
      </c>
      <c r="Q427" s="206">
        <v>0</v>
      </c>
      <c r="R427" s="206">
        <f>Q427*H427</f>
        <v>0</v>
      </c>
      <c r="S427" s="206">
        <v>0</v>
      </c>
      <c r="T427" s="207">
        <f>S427*H427</f>
        <v>0</v>
      </c>
      <c r="AR427" s="24" t="s">
        <v>610</v>
      </c>
      <c r="AT427" s="24" t="s">
        <v>129</v>
      </c>
      <c r="AU427" s="24" t="s">
        <v>82</v>
      </c>
      <c r="AY427" s="24" t="s">
        <v>127</v>
      </c>
      <c r="BE427" s="208">
        <f>IF(N427="základní",J427,0)</f>
        <v>0</v>
      </c>
      <c r="BF427" s="208">
        <f>IF(N427="snížená",J427,0)</f>
        <v>0</v>
      </c>
      <c r="BG427" s="208">
        <f>IF(N427="zákl. přenesená",J427,0)</f>
        <v>0</v>
      </c>
      <c r="BH427" s="208">
        <f>IF(N427="sníž. přenesená",J427,0)</f>
        <v>0</v>
      </c>
      <c r="BI427" s="208">
        <f>IF(N427="nulová",J427,0)</f>
        <v>0</v>
      </c>
      <c r="BJ427" s="24" t="s">
        <v>80</v>
      </c>
      <c r="BK427" s="208">
        <f>ROUND(I427*H427,2)</f>
        <v>0</v>
      </c>
      <c r="BL427" s="24" t="s">
        <v>610</v>
      </c>
      <c r="BM427" s="24" t="s">
        <v>614</v>
      </c>
    </row>
    <row r="428" s="10" customFormat="1" ht="29.88" customHeight="1">
      <c r="B428" s="183"/>
      <c r="D428" s="184" t="s">
        <v>71</v>
      </c>
      <c r="E428" s="194" t="s">
        <v>615</v>
      </c>
      <c r="F428" s="194" t="s">
        <v>616</v>
      </c>
      <c r="I428" s="186"/>
      <c r="J428" s="195">
        <f>BK428</f>
        <v>0</v>
      </c>
      <c r="L428" s="183"/>
      <c r="M428" s="188"/>
      <c r="N428" s="189"/>
      <c r="O428" s="189"/>
      <c r="P428" s="190">
        <f>P429</f>
        <v>0</v>
      </c>
      <c r="Q428" s="189"/>
      <c r="R428" s="190">
        <f>R429</f>
        <v>0</v>
      </c>
      <c r="S428" s="189"/>
      <c r="T428" s="191">
        <f>T429</f>
        <v>0</v>
      </c>
      <c r="AR428" s="184" t="s">
        <v>154</v>
      </c>
      <c r="AT428" s="192" t="s">
        <v>71</v>
      </c>
      <c r="AU428" s="192" t="s">
        <v>80</v>
      </c>
      <c r="AY428" s="184" t="s">
        <v>127</v>
      </c>
      <c r="BK428" s="193">
        <f>BK429</f>
        <v>0</v>
      </c>
    </row>
    <row r="429" s="1" customFormat="1" ht="16.5" customHeight="1">
      <c r="B429" s="196"/>
      <c r="C429" s="197" t="s">
        <v>617</v>
      </c>
      <c r="D429" s="197" t="s">
        <v>129</v>
      </c>
      <c r="E429" s="198" t="s">
        <v>618</v>
      </c>
      <c r="F429" s="199" t="s">
        <v>616</v>
      </c>
      <c r="G429" s="200" t="s">
        <v>609</v>
      </c>
      <c r="H429" s="201">
        <v>1</v>
      </c>
      <c r="I429" s="202"/>
      <c r="J429" s="203">
        <f>ROUND(I429*H429,2)</f>
        <v>0</v>
      </c>
      <c r="K429" s="199" t="s">
        <v>354</v>
      </c>
      <c r="L429" s="46"/>
      <c r="M429" s="204" t="s">
        <v>5</v>
      </c>
      <c r="N429" s="205" t="s">
        <v>43</v>
      </c>
      <c r="O429" s="47"/>
      <c r="P429" s="206">
        <f>O429*H429</f>
        <v>0</v>
      </c>
      <c r="Q429" s="206">
        <v>0</v>
      </c>
      <c r="R429" s="206">
        <f>Q429*H429</f>
        <v>0</v>
      </c>
      <c r="S429" s="206">
        <v>0</v>
      </c>
      <c r="T429" s="207">
        <f>S429*H429</f>
        <v>0</v>
      </c>
      <c r="AR429" s="24" t="s">
        <v>610</v>
      </c>
      <c r="AT429" s="24" t="s">
        <v>129</v>
      </c>
      <c r="AU429" s="24" t="s">
        <v>82</v>
      </c>
      <c r="AY429" s="24" t="s">
        <v>127</v>
      </c>
      <c r="BE429" s="208">
        <f>IF(N429="základní",J429,0)</f>
        <v>0</v>
      </c>
      <c r="BF429" s="208">
        <f>IF(N429="snížená",J429,0)</f>
        <v>0</v>
      </c>
      <c r="BG429" s="208">
        <f>IF(N429="zákl. přenesená",J429,0)</f>
        <v>0</v>
      </c>
      <c r="BH429" s="208">
        <f>IF(N429="sníž. přenesená",J429,0)</f>
        <v>0</v>
      </c>
      <c r="BI429" s="208">
        <f>IF(N429="nulová",J429,0)</f>
        <v>0</v>
      </c>
      <c r="BJ429" s="24" t="s">
        <v>80</v>
      </c>
      <c r="BK429" s="208">
        <f>ROUND(I429*H429,2)</f>
        <v>0</v>
      </c>
      <c r="BL429" s="24" t="s">
        <v>610</v>
      </c>
      <c r="BM429" s="24" t="s">
        <v>619</v>
      </c>
    </row>
    <row r="430" s="10" customFormat="1" ht="29.88" customHeight="1">
      <c r="B430" s="183"/>
      <c r="D430" s="184" t="s">
        <v>71</v>
      </c>
      <c r="E430" s="194" t="s">
        <v>620</v>
      </c>
      <c r="F430" s="194" t="s">
        <v>621</v>
      </c>
      <c r="I430" s="186"/>
      <c r="J430" s="195">
        <f>BK430</f>
        <v>0</v>
      </c>
      <c r="L430" s="183"/>
      <c r="M430" s="188"/>
      <c r="N430" s="189"/>
      <c r="O430" s="189"/>
      <c r="P430" s="190">
        <f>SUM(P431:P433)</f>
        <v>0</v>
      </c>
      <c r="Q430" s="189"/>
      <c r="R430" s="190">
        <f>SUM(R431:R433)</f>
        <v>0</v>
      </c>
      <c r="S430" s="189"/>
      <c r="T430" s="191">
        <f>SUM(T431:T433)</f>
        <v>0</v>
      </c>
      <c r="AR430" s="184" t="s">
        <v>154</v>
      </c>
      <c r="AT430" s="192" t="s">
        <v>71</v>
      </c>
      <c r="AU430" s="192" t="s">
        <v>80</v>
      </c>
      <c r="AY430" s="184" t="s">
        <v>127</v>
      </c>
      <c r="BK430" s="193">
        <f>SUM(BK431:BK433)</f>
        <v>0</v>
      </c>
    </row>
    <row r="431" s="1" customFormat="1" ht="16.5" customHeight="1">
      <c r="B431" s="196"/>
      <c r="C431" s="197" t="s">
        <v>622</v>
      </c>
      <c r="D431" s="197" t="s">
        <v>129</v>
      </c>
      <c r="E431" s="198" t="s">
        <v>623</v>
      </c>
      <c r="F431" s="199" t="s">
        <v>624</v>
      </c>
      <c r="G431" s="200" t="s">
        <v>609</v>
      </c>
      <c r="H431" s="201">
        <v>1</v>
      </c>
      <c r="I431" s="202"/>
      <c r="J431" s="203">
        <f>ROUND(I431*H431,2)</f>
        <v>0</v>
      </c>
      <c r="K431" s="199" t="s">
        <v>354</v>
      </c>
      <c r="L431" s="46"/>
      <c r="M431" s="204" t="s">
        <v>5</v>
      </c>
      <c r="N431" s="205" t="s">
        <v>43</v>
      </c>
      <c r="O431" s="47"/>
      <c r="P431" s="206">
        <f>O431*H431</f>
        <v>0</v>
      </c>
      <c r="Q431" s="206">
        <v>0</v>
      </c>
      <c r="R431" s="206">
        <f>Q431*H431</f>
        <v>0</v>
      </c>
      <c r="S431" s="206">
        <v>0</v>
      </c>
      <c r="T431" s="207">
        <f>S431*H431</f>
        <v>0</v>
      </c>
      <c r="AR431" s="24" t="s">
        <v>610</v>
      </c>
      <c r="AT431" s="24" t="s">
        <v>129</v>
      </c>
      <c r="AU431" s="24" t="s">
        <v>82</v>
      </c>
      <c r="AY431" s="24" t="s">
        <v>127</v>
      </c>
      <c r="BE431" s="208">
        <f>IF(N431="základní",J431,0)</f>
        <v>0</v>
      </c>
      <c r="BF431" s="208">
        <f>IF(N431="snížená",J431,0)</f>
        <v>0</v>
      </c>
      <c r="BG431" s="208">
        <f>IF(N431="zákl. přenesená",J431,0)</f>
        <v>0</v>
      </c>
      <c r="BH431" s="208">
        <f>IF(N431="sníž. přenesená",J431,0)</f>
        <v>0</v>
      </c>
      <c r="BI431" s="208">
        <f>IF(N431="nulová",J431,0)</f>
        <v>0</v>
      </c>
      <c r="BJ431" s="24" t="s">
        <v>80</v>
      </c>
      <c r="BK431" s="208">
        <f>ROUND(I431*H431,2)</f>
        <v>0</v>
      </c>
      <c r="BL431" s="24" t="s">
        <v>610</v>
      </c>
      <c r="BM431" s="24" t="s">
        <v>625</v>
      </c>
    </row>
    <row r="432" s="1" customFormat="1" ht="16.5" customHeight="1">
      <c r="B432" s="196"/>
      <c r="C432" s="197" t="s">
        <v>626</v>
      </c>
      <c r="D432" s="197" t="s">
        <v>129</v>
      </c>
      <c r="E432" s="198" t="s">
        <v>627</v>
      </c>
      <c r="F432" s="199" t="s">
        <v>628</v>
      </c>
      <c r="G432" s="200" t="s">
        <v>609</v>
      </c>
      <c r="H432" s="201">
        <v>8</v>
      </c>
      <c r="I432" s="202"/>
      <c r="J432" s="203">
        <f>ROUND(I432*H432,2)</f>
        <v>0</v>
      </c>
      <c r="K432" s="199" t="s">
        <v>354</v>
      </c>
      <c r="L432" s="46"/>
      <c r="M432" s="204" t="s">
        <v>5</v>
      </c>
      <c r="N432" s="205" t="s">
        <v>43</v>
      </c>
      <c r="O432" s="47"/>
      <c r="P432" s="206">
        <f>O432*H432</f>
        <v>0</v>
      </c>
      <c r="Q432" s="206">
        <v>0</v>
      </c>
      <c r="R432" s="206">
        <f>Q432*H432</f>
        <v>0</v>
      </c>
      <c r="S432" s="206">
        <v>0</v>
      </c>
      <c r="T432" s="207">
        <f>S432*H432</f>
        <v>0</v>
      </c>
      <c r="AR432" s="24" t="s">
        <v>610</v>
      </c>
      <c r="AT432" s="24" t="s">
        <v>129</v>
      </c>
      <c r="AU432" s="24" t="s">
        <v>82</v>
      </c>
      <c r="AY432" s="24" t="s">
        <v>127</v>
      </c>
      <c r="BE432" s="208">
        <f>IF(N432="základní",J432,0)</f>
        <v>0</v>
      </c>
      <c r="BF432" s="208">
        <f>IF(N432="snížená",J432,0)</f>
        <v>0</v>
      </c>
      <c r="BG432" s="208">
        <f>IF(N432="zákl. přenesená",J432,0)</f>
        <v>0</v>
      </c>
      <c r="BH432" s="208">
        <f>IF(N432="sníž. přenesená",J432,0)</f>
        <v>0</v>
      </c>
      <c r="BI432" s="208">
        <f>IF(N432="nulová",J432,0)</f>
        <v>0</v>
      </c>
      <c r="BJ432" s="24" t="s">
        <v>80</v>
      </c>
      <c r="BK432" s="208">
        <f>ROUND(I432*H432,2)</f>
        <v>0</v>
      </c>
      <c r="BL432" s="24" t="s">
        <v>610</v>
      </c>
      <c r="BM432" s="24" t="s">
        <v>629</v>
      </c>
    </row>
    <row r="433" s="1" customFormat="1" ht="16.5" customHeight="1">
      <c r="B433" s="196"/>
      <c r="C433" s="197" t="s">
        <v>630</v>
      </c>
      <c r="D433" s="197" t="s">
        <v>129</v>
      </c>
      <c r="E433" s="198" t="s">
        <v>631</v>
      </c>
      <c r="F433" s="199" t="s">
        <v>632</v>
      </c>
      <c r="G433" s="200" t="s">
        <v>609</v>
      </c>
      <c r="H433" s="201">
        <v>1</v>
      </c>
      <c r="I433" s="202"/>
      <c r="J433" s="203">
        <f>ROUND(I433*H433,2)</f>
        <v>0</v>
      </c>
      <c r="K433" s="199" t="s">
        <v>354</v>
      </c>
      <c r="L433" s="46"/>
      <c r="M433" s="204" t="s">
        <v>5</v>
      </c>
      <c r="N433" s="205" t="s">
        <v>43</v>
      </c>
      <c r="O433" s="47"/>
      <c r="P433" s="206">
        <f>O433*H433</f>
        <v>0</v>
      </c>
      <c r="Q433" s="206">
        <v>0</v>
      </c>
      <c r="R433" s="206">
        <f>Q433*H433</f>
        <v>0</v>
      </c>
      <c r="S433" s="206">
        <v>0</v>
      </c>
      <c r="T433" s="207">
        <f>S433*H433</f>
        <v>0</v>
      </c>
      <c r="AR433" s="24" t="s">
        <v>610</v>
      </c>
      <c r="AT433" s="24" t="s">
        <v>129</v>
      </c>
      <c r="AU433" s="24" t="s">
        <v>82</v>
      </c>
      <c r="AY433" s="24" t="s">
        <v>127</v>
      </c>
      <c r="BE433" s="208">
        <f>IF(N433="základní",J433,0)</f>
        <v>0</v>
      </c>
      <c r="BF433" s="208">
        <f>IF(N433="snížená",J433,0)</f>
        <v>0</v>
      </c>
      <c r="BG433" s="208">
        <f>IF(N433="zákl. přenesená",J433,0)</f>
        <v>0</v>
      </c>
      <c r="BH433" s="208">
        <f>IF(N433="sníž. přenesená",J433,0)</f>
        <v>0</v>
      </c>
      <c r="BI433" s="208">
        <f>IF(N433="nulová",J433,0)</f>
        <v>0</v>
      </c>
      <c r="BJ433" s="24" t="s">
        <v>80</v>
      </c>
      <c r="BK433" s="208">
        <f>ROUND(I433*H433,2)</f>
        <v>0</v>
      </c>
      <c r="BL433" s="24" t="s">
        <v>610</v>
      </c>
      <c r="BM433" s="24" t="s">
        <v>633</v>
      </c>
    </row>
    <row r="434" s="10" customFormat="1" ht="29.88" customHeight="1">
      <c r="B434" s="183"/>
      <c r="D434" s="184" t="s">
        <v>71</v>
      </c>
      <c r="E434" s="194" t="s">
        <v>634</v>
      </c>
      <c r="F434" s="194" t="s">
        <v>635</v>
      </c>
      <c r="I434" s="186"/>
      <c r="J434" s="195">
        <f>BK434</f>
        <v>0</v>
      </c>
      <c r="L434" s="183"/>
      <c r="M434" s="188"/>
      <c r="N434" s="189"/>
      <c r="O434" s="189"/>
      <c r="P434" s="190">
        <f>SUM(P435:P436)</f>
        <v>0</v>
      </c>
      <c r="Q434" s="189"/>
      <c r="R434" s="190">
        <f>SUM(R435:R436)</f>
        <v>0</v>
      </c>
      <c r="S434" s="189"/>
      <c r="T434" s="191">
        <f>SUM(T435:T436)</f>
        <v>0</v>
      </c>
      <c r="AR434" s="184" t="s">
        <v>154</v>
      </c>
      <c r="AT434" s="192" t="s">
        <v>71</v>
      </c>
      <c r="AU434" s="192" t="s">
        <v>80</v>
      </c>
      <c r="AY434" s="184" t="s">
        <v>127</v>
      </c>
      <c r="BK434" s="193">
        <f>SUM(BK435:BK436)</f>
        <v>0</v>
      </c>
    </row>
    <row r="435" s="1" customFormat="1" ht="16.5" customHeight="1">
      <c r="B435" s="196"/>
      <c r="C435" s="197" t="s">
        <v>636</v>
      </c>
      <c r="D435" s="197" t="s">
        <v>129</v>
      </c>
      <c r="E435" s="198" t="s">
        <v>637</v>
      </c>
      <c r="F435" s="199" t="s">
        <v>635</v>
      </c>
      <c r="G435" s="200" t="s">
        <v>609</v>
      </c>
      <c r="H435" s="201">
        <v>1</v>
      </c>
      <c r="I435" s="202"/>
      <c r="J435" s="203">
        <f>ROUND(I435*H435,2)</f>
        <v>0</v>
      </c>
      <c r="K435" s="199" t="s">
        <v>354</v>
      </c>
      <c r="L435" s="46"/>
      <c r="M435" s="204" t="s">
        <v>5</v>
      </c>
      <c r="N435" s="205" t="s">
        <v>43</v>
      </c>
      <c r="O435" s="47"/>
      <c r="P435" s="206">
        <f>O435*H435</f>
        <v>0</v>
      </c>
      <c r="Q435" s="206">
        <v>0</v>
      </c>
      <c r="R435" s="206">
        <f>Q435*H435</f>
        <v>0</v>
      </c>
      <c r="S435" s="206">
        <v>0</v>
      </c>
      <c r="T435" s="207">
        <f>S435*H435</f>
        <v>0</v>
      </c>
      <c r="AR435" s="24" t="s">
        <v>610</v>
      </c>
      <c r="AT435" s="24" t="s">
        <v>129</v>
      </c>
      <c r="AU435" s="24" t="s">
        <v>82</v>
      </c>
      <c r="AY435" s="24" t="s">
        <v>127</v>
      </c>
      <c r="BE435" s="208">
        <f>IF(N435="základní",J435,0)</f>
        <v>0</v>
      </c>
      <c r="BF435" s="208">
        <f>IF(N435="snížená",J435,0)</f>
        <v>0</v>
      </c>
      <c r="BG435" s="208">
        <f>IF(N435="zákl. přenesená",J435,0)</f>
        <v>0</v>
      </c>
      <c r="BH435" s="208">
        <f>IF(N435="sníž. přenesená",J435,0)</f>
        <v>0</v>
      </c>
      <c r="BI435" s="208">
        <f>IF(N435="nulová",J435,0)</f>
        <v>0</v>
      </c>
      <c r="BJ435" s="24" t="s">
        <v>80</v>
      </c>
      <c r="BK435" s="208">
        <f>ROUND(I435*H435,2)</f>
        <v>0</v>
      </c>
      <c r="BL435" s="24" t="s">
        <v>610</v>
      </c>
      <c r="BM435" s="24" t="s">
        <v>638</v>
      </c>
    </row>
    <row r="436" s="1" customFormat="1" ht="16.5" customHeight="1">
      <c r="B436" s="196"/>
      <c r="C436" s="197" t="s">
        <v>639</v>
      </c>
      <c r="D436" s="197" t="s">
        <v>129</v>
      </c>
      <c r="E436" s="198" t="s">
        <v>640</v>
      </c>
      <c r="F436" s="199" t="s">
        <v>641</v>
      </c>
      <c r="G436" s="200" t="s">
        <v>609</v>
      </c>
      <c r="H436" s="201">
        <v>1</v>
      </c>
      <c r="I436" s="202"/>
      <c r="J436" s="203">
        <f>ROUND(I436*H436,2)</f>
        <v>0</v>
      </c>
      <c r="K436" s="199" t="s">
        <v>354</v>
      </c>
      <c r="L436" s="46"/>
      <c r="M436" s="204" t="s">
        <v>5</v>
      </c>
      <c r="N436" s="243" t="s">
        <v>43</v>
      </c>
      <c r="O436" s="244"/>
      <c r="P436" s="245">
        <f>O436*H436</f>
        <v>0</v>
      </c>
      <c r="Q436" s="245">
        <v>0</v>
      </c>
      <c r="R436" s="245">
        <f>Q436*H436</f>
        <v>0</v>
      </c>
      <c r="S436" s="245">
        <v>0</v>
      </c>
      <c r="T436" s="246">
        <f>S436*H436</f>
        <v>0</v>
      </c>
      <c r="AR436" s="24" t="s">
        <v>610</v>
      </c>
      <c r="AT436" s="24" t="s">
        <v>129</v>
      </c>
      <c r="AU436" s="24" t="s">
        <v>82</v>
      </c>
      <c r="AY436" s="24" t="s">
        <v>127</v>
      </c>
      <c r="BE436" s="208">
        <f>IF(N436="základní",J436,0)</f>
        <v>0</v>
      </c>
      <c r="BF436" s="208">
        <f>IF(N436="snížená",J436,0)</f>
        <v>0</v>
      </c>
      <c r="BG436" s="208">
        <f>IF(N436="zákl. přenesená",J436,0)</f>
        <v>0</v>
      </c>
      <c r="BH436" s="208">
        <f>IF(N436="sníž. přenesená",J436,0)</f>
        <v>0</v>
      </c>
      <c r="BI436" s="208">
        <f>IF(N436="nulová",J436,0)</f>
        <v>0</v>
      </c>
      <c r="BJ436" s="24" t="s">
        <v>80</v>
      </c>
      <c r="BK436" s="208">
        <f>ROUND(I436*H436,2)</f>
        <v>0</v>
      </c>
      <c r="BL436" s="24" t="s">
        <v>610</v>
      </c>
      <c r="BM436" s="24" t="s">
        <v>642</v>
      </c>
    </row>
    <row r="437" s="1" customFormat="1" ht="6.96" customHeight="1">
      <c r="B437" s="67"/>
      <c r="C437" s="68"/>
      <c r="D437" s="68"/>
      <c r="E437" s="68"/>
      <c r="F437" s="68"/>
      <c r="G437" s="68"/>
      <c r="H437" s="68"/>
      <c r="I437" s="148"/>
      <c r="J437" s="68"/>
      <c r="K437" s="68"/>
      <c r="L437" s="46"/>
    </row>
  </sheetData>
  <autoFilter ref="C90:K436"/>
  <mergeCells count="10">
    <mergeCell ref="E7:H7"/>
    <mergeCell ref="E9:H9"/>
    <mergeCell ref="E24:H24"/>
    <mergeCell ref="E45:H45"/>
    <mergeCell ref="E47:H47"/>
    <mergeCell ref="J51:J52"/>
    <mergeCell ref="E81:H81"/>
    <mergeCell ref="E83:H83"/>
    <mergeCell ref="G1:H1"/>
    <mergeCell ref="L2:V2"/>
  </mergeCells>
  <hyperlinks>
    <hyperlink ref="F1:G1" location="C2" display="1) Krycí list soupisu"/>
    <hyperlink ref="G1:H1" location="C54" display="2) Rekapitulace"/>
    <hyperlink ref="J1" location="C9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47" customWidth="1"/>
    <col min="2" max="2" width="1.664063" style="247" customWidth="1"/>
    <col min="3" max="4" width="5" style="247" customWidth="1"/>
    <col min="5" max="5" width="11.67" style="247" customWidth="1"/>
    <col min="6" max="6" width="9.17" style="247" customWidth="1"/>
    <col min="7" max="7" width="5" style="247" customWidth="1"/>
    <col min="8" max="8" width="77.83" style="247" customWidth="1"/>
    <col min="9" max="10" width="20" style="247" customWidth="1"/>
    <col min="11" max="11" width="1.664063" style="247" customWidth="1"/>
  </cols>
  <sheetData>
    <row r="1" ht="37.5" customHeight="1"/>
    <row r="2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="14" customFormat="1" ht="45" customHeight="1">
      <c r="B3" s="251"/>
      <c r="C3" s="252" t="s">
        <v>643</v>
      </c>
      <c r="D3" s="252"/>
      <c r="E3" s="252"/>
      <c r="F3" s="252"/>
      <c r="G3" s="252"/>
      <c r="H3" s="252"/>
      <c r="I3" s="252"/>
      <c r="J3" s="252"/>
      <c r="K3" s="253"/>
    </row>
    <row r="4" ht="25.5" customHeight="1">
      <c r="B4" s="254"/>
      <c r="C4" s="255" t="s">
        <v>644</v>
      </c>
      <c r="D4" s="255"/>
      <c r="E4" s="255"/>
      <c r="F4" s="255"/>
      <c r="G4" s="255"/>
      <c r="H4" s="255"/>
      <c r="I4" s="255"/>
      <c r="J4" s="255"/>
      <c r="K4" s="256"/>
    </row>
    <row r="5" ht="5.25" customHeight="1">
      <c r="B5" s="254"/>
      <c r="C5" s="257"/>
      <c r="D5" s="257"/>
      <c r="E5" s="257"/>
      <c r="F5" s="257"/>
      <c r="G5" s="257"/>
      <c r="H5" s="257"/>
      <c r="I5" s="257"/>
      <c r="J5" s="257"/>
      <c r="K5" s="256"/>
    </row>
    <row r="6" ht="15" customHeight="1">
      <c r="B6" s="254"/>
      <c r="C6" s="258" t="s">
        <v>645</v>
      </c>
      <c r="D6" s="258"/>
      <c r="E6" s="258"/>
      <c r="F6" s="258"/>
      <c r="G6" s="258"/>
      <c r="H6" s="258"/>
      <c r="I6" s="258"/>
      <c r="J6" s="258"/>
      <c r="K6" s="256"/>
    </row>
    <row r="7" ht="15" customHeight="1">
      <c r="B7" s="259"/>
      <c r="C7" s="258" t="s">
        <v>646</v>
      </c>
      <c r="D7" s="258"/>
      <c r="E7" s="258"/>
      <c r="F7" s="258"/>
      <c r="G7" s="258"/>
      <c r="H7" s="258"/>
      <c r="I7" s="258"/>
      <c r="J7" s="258"/>
      <c r="K7" s="256"/>
    </row>
    <row r="8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ht="15" customHeight="1">
      <c r="B9" s="259"/>
      <c r="C9" s="258" t="s">
        <v>647</v>
      </c>
      <c r="D9" s="258"/>
      <c r="E9" s="258"/>
      <c r="F9" s="258"/>
      <c r="G9" s="258"/>
      <c r="H9" s="258"/>
      <c r="I9" s="258"/>
      <c r="J9" s="258"/>
      <c r="K9" s="256"/>
    </row>
    <row r="10" ht="15" customHeight="1">
      <c r="B10" s="259"/>
      <c r="C10" s="258"/>
      <c r="D10" s="258" t="s">
        <v>648</v>
      </c>
      <c r="E10" s="258"/>
      <c r="F10" s="258"/>
      <c r="G10" s="258"/>
      <c r="H10" s="258"/>
      <c r="I10" s="258"/>
      <c r="J10" s="258"/>
      <c r="K10" s="256"/>
    </row>
    <row r="11" ht="15" customHeight="1">
      <c r="B11" s="259"/>
      <c r="C11" s="260"/>
      <c r="D11" s="258" t="s">
        <v>649</v>
      </c>
      <c r="E11" s="258"/>
      <c r="F11" s="258"/>
      <c r="G11" s="258"/>
      <c r="H11" s="258"/>
      <c r="I11" s="258"/>
      <c r="J11" s="258"/>
      <c r="K11" s="256"/>
    </row>
    <row r="12" ht="12.75" customHeight="1">
      <c r="B12" s="259"/>
      <c r="C12" s="260"/>
      <c r="D12" s="260"/>
      <c r="E12" s="260"/>
      <c r="F12" s="260"/>
      <c r="G12" s="260"/>
      <c r="H12" s="260"/>
      <c r="I12" s="260"/>
      <c r="J12" s="260"/>
      <c r="K12" s="256"/>
    </row>
    <row r="13" ht="15" customHeight="1">
      <c r="B13" s="259"/>
      <c r="C13" s="260"/>
      <c r="D13" s="258" t="s">
        <v>650</v>
      </c>
      <c r="E13" s="258"/>
      <c r="F13" s="258"/>
      <c r="G13" s="258"/>
      <c r="H13" s="258"/>
      <c r="I13" s="258"/>
      <c r="J13" s="258"/>
      <c r="K13" s="256"/>
    </row>
    <row r="14" ht="15" customHeight="1">
      <c r="B14" s="259"/>
      <c r="C14" s="260"/>
      <c r="D14" s="258" t="s">
        <v>651</v>
      </c>
      <c r="E14" s="258"/>
      <c r="F14" s="258"/>
      <c r="G14" s="258"/>
      <c r="H14" s="258"/>
      <c r="I14" s="258"/>
      <c r="J14" s="258"/>
      <c r="K14" s="256"/>
    </row>
    <row r="15" ht="15" customHeight="1">
      <c r="B15" s="259"/>
      <c r="C15" s="260"/>
      <c r="D15" s="258" t="s">
        <v>652</v>
      </c>
      <c r="E15" s="258"/>
      <c r="F15" s="258"/>
      <c r="G15" s="258"/>
      <c r="H15" s="258"/>
      <c r="I15" s="258"/>
      <c r="J15" s="258"/>
      <c r="K15" s="256"/>
    </row>
    <row r="16" ht="15" customHeight="1">
      <c r="B16" s="259"/>
      <c r="C16" s="260"/>
      <c r="D16" s="260"/>
      <c r="E16" s="261" t="s">
        <v>79</v>
      </c>
      <c r="F16" s="258" t="s">
        <v>653</v>
      </c>
      <c r="G16" s="258"/>
      <c r="H16" s="258"/>
      <c r="I16" s="258"/>
      <c r="J16" s="258"/>
      <c r="K16" s="256"/>
    </row>
    <row r="17" ht="15" customHeight="1">
      <c r="B17" s="259"/>
      <c r="C17" s="260"/>
      <c r="D17" s="260"/>
      <c r="E17" s="261" t="s">
        <v>654</v>
      </c>
      <c r="F17" s="258" t="s">
        <v>655</v>
      </c>
      <c r="G17" s="258"/>
      <c r="H17" s="258"/>
      <c r="I17" s="258"/>
      <c r="J17" s="258"/>
      <c r="K17" s="256"/>
    </row>
    <row r="18" ht="15" customHeight="1">
      <c r="B18" s="259"/>
      <c r="C18" s="260"/>
      <c r="D18" s="260"/>
      <c r="E18" s="261" t="s">
        <v>656</v>
      </c>
      <c r="F18" s="258" t="s">
        <v>657</v>
      </c>
      <c r="G18" s="258"/>
      <c r="H18" s="258"/>
      <c r="I18" s="258"/>
      <c r="J18" s="258"/>
      <c r="K18" s="256"/>
    </row>
    <row r="19" ht="15" customHeight="1">
      <c r="B19" s="259"/>
      <c r="C19" s="260"/>
      <c r="D19" s="260"/>
      <c r="E19" s="261" t="s">
        <v>658</v>
      </c>
      <c r="F19" s="258" t="s">
        <v>659</v>
      </c>
      <c r="G19" s="258"/>
      <c r="H19" s="258"/>
      <c r="I19" s="258"/>
      <c r="J19" s="258"/>
      <c r="K19" s="256"/>
    </row>
    <row r="20" ht="15" customHeight="1">
      <c r="B20" s="259"/>
      <c r="C20" s="260"/>
      <c r="D20" s="260"/>
      <c r="E20" s="261" t="s">
        <v>660</v>
      </c>
      <c r="F20" s="258" t="s">
        <v>661</v>
      </c>
      <c r="G20" s="258"/>
      <c r="H20" s="258"/>
      <c r="I20" s="258"/>
      <c r="J20" s="258"/>
      <c r="K20" s="256"/>
    </row>
    <row r="21" ht="15" customHeight="1">
      <c r="B21" s="259"/>
      <c r="C21" s="260"/>
      <c r="D21" s="260"/>
      <c r="E21" s="261" t="s">
        <v>662</v>
      </c>
      <c r="F21" s="258" t="s">
        <v>663</v>
      </c>
      <c r="G21" s="258"/>
      <c r="H21" s="258"/>
      <c r="I21" s="258"/>
      <c r="J21" s="258"/>
      <c r="K21" s="256"/>
    </row>
    <row r="22" ht="12.75" customHeight="1">
      <c r="B22" s="259"/>
      <c r="C22" s="260"/>
      <c r="D22" s="260"/>
      <c r="E22" s="260"/>
      <c r="F22" s="260"/>
      <c r="G22" s="260"/>
      <c r="H22" s="260"/>
      <c r="I22" s="260"/>
      <c r="J22" s="260"/>
      <c r="K22" s="256"/>
    </row>
    <row r="23" ht="15" customHeight="1">
      <c r="B23" s="259"/>
      <c r="C23" s="258" t="s">
        <v>664</v>
      </c>
      <c r="D23" s="258"/>
      <c r="E23" s="258"/>
      <c r="F23" s="258"/>
      <c r="G23" s="258"/>
      <c r="H23" s="258"/>
      <c r="I23" s="258"/>
      <c r="J23" s="258"/>
      <c r="K23" s="256"/>
    </row>
    <row r="24" ht="15" customHeight="1">
      <c r="B24" s="259"/>
      <c r="C24" s="258" t="s">
        <v>665</v>
      </c>
      <c r="D24" s="258"/>
      <c r="E24" s="258"/>
      <c r="F24" s="258"/>
      <c r="G24" s="258"/>
      <c r="H24" s="258"/>
      <c r="I24" s="258"/>
      <c r="J24" s="258"/>
      <c r="K24" s="256"/>
    </row>
    <row r="25" ht="15" customHeight="1">
      <c r="B25" s="259"/>
      <c r="C25" s="258"/>
      <c r="D25" s="258" t="s">
        <v>666</v>
      </c>
      <c r="E25" s="258"/>
      <c r="F25" s="258"/>
      <c r="G25" s="258"/>
      <c r="H25" s="258"/>
      <c r="I25" s="258"/>
      <c r="J25" s="258"/>
      <c r="K25" s="256"/>
    </row>
    <row r="26" ht="15" customHeight="1">
      <c r="B26" s="259"/>
      <c r="C26" s="260"/>
      <c r="D26" s="258" t="s">
        <v>667</v>
      </c>
      <c r="E26" s="258"/>
      <c r="F26" s="258"/>
      <c r="G26" s="258"/>
      <c r="H26" s="258"/>
      <c r="I26" s="258"/>
      <c r="J26" s="258"/>
      <c r="K26" s="256"/>
    </row>
    <row r="27" ht="12.75" customHeight="1">
      <c r="B27" s="259"/>
      <c r="C27" s="260"/>
      <c r="D27" s="260"/>
      <c r="E27" s="260"/>
      <c r="F27" s="260"/>
      <c r="G27" s="260"/>
      <c r="H27" s="260"/>
      <c r="I27" s="260"/>
      <c r="J27" s="260"/>
      <c r="K27" s="256"/>
    </row>
    <row r="28" ht="15" customHeight="1">
      <c r="B28" s="259"/>
      <c r="C28" s="260"/>
      <c r="D28" s="258" t="s">
        <v>668</v>
      </c>
      <c r="E28" s="258"/>
      <c r="F28" s="258"/>
      <c r="G28" s="258"/>
      <c r="H28" s="258"/>
      <c r="I28" s="258"/>
      <c r="J28" s="258"/>
      <c r="K28" s="256"/>
    </row>
    <row r="29" ht="15" customHeight="1">
      <c r="B29" s="259"/>
      <c r="C29" s="260"/>
      <c r="D29" s="258" t="s">
        <v>669</v>
      </c>
      <c r="E29" s="258"/>
      <c r="F29" s="258"/>
      <c r="G29" s="258"/>
      <c r="H29" s="258"/>
      <c r="I29" s="258"/>
      <c r="J29" s="258"/>
      <c r="K29" s="256"/>
    </row>
    <row r="30" ht="12.75" customHeight="1">
      <c r="B30" s="259"/>
      <c r="C30" s="260"/>
      <c r="D30" s="260"/>
      <c r="E30" s="260"/>
      <c r="F30" s="260"/>
      <c r="G30" s="260"/>
      <c r="H30" s="260"/>
      <c r="I30" s="260"/>
      <c r="J30" s="260"/>
      <c r="K30" s="256"/>
    </row>
    <row r="31" ht="15" customHeight="1">
      <c r="B31" s="259"/>
      <c r="C31" s="260"/>
      <c r="D31" s="258" t="s">
        <v>670</v>
      </c>
      <c r="E31" s="258"/>
      <c r="F31" s="258"/>
      <c r="G31" s="258"/>
      <c r="H31" s="258"/>
      <c r="I31" s="258"/>
      <c r="J31" s="258"/>
      <c r="K31" s="256"/>
    </row>
    <row r="32" ht="15" customHeight="1">
      <c r="B32" s="259"/>
      <c r="C32" s="260"/>
      <c r="D32" s="258" t="s">
        <v>671</v>
      </c>
      <c r="E32" s="258"/>
      <c r="F32" s="258"/>
      <c r="G32" s="258"/>
      <c r="H32" s="258"/>
      <c r="I32" s="258"/>
      <c r="J32" s="258"/>
      <c r="K32" s="256"/>
    </row>
    <row r="33" ht="15" customHeight="1">
      <c r="B33" s="259"/>
      <c r="C33" s="260"/>
      <c r="D33" s="258" t="s">
        <v>672</v>
      </c>
      <c r="E33" s="258"/>
      <c r="F33" s="258"/>
      <c r="G33" s="258"/>
      <c r="H33" s="258"/>
      <c r="I33" s="258"/>
      <c r="J33" s="258"/>
      <c r="K33" s="256"/>
    </row>
    <row r="34" ht="15" customHeight="1">
      <c r="B34" s="259"/>
      <c r="C34" s="260"/>
      <c r="D34" s="258"/>
      <c r="E34" s="262" t="s">
        <v>112</v>
      </c>
      <c r="F34" s="258"/>
      <c r="G34" s="258" t="s">
        <v>673</v>
      </c>
      <c r="H34" s="258"/>
      <c r="I34" s="258"/>
      <c r="J34" s="258"/>
      <c r="K34" s="256"/>
    </row>
    <row r="35" ht="30.75" customHeight="1">
      <c r="B35" s="259"/>
      <c r="C35" s="260"/>
      <c r="D35" s="258"/>
      <c r="E35" s="262" t="s">
        <v>674</v>
      </c>
      <c r="F35" s="258"/>
      <c r="G35" s="258" t="s">
        <v>675</v>
      </c>
      <c r="H35" s="258"/>
      <c r="I35" s="258"/>
      <c r="J35" s="258"/>
      <c r="K35" s="256"/>
    </row>
    <row r="36" ht="15" customHeight="1">
      <c r="B36" s="259"/>
      <c r="C36" s="260"/>
      <c r="D36" s="258"/>
      <c r="E36" s="262" t="s">
        <v>53</v>
      </c>
      <c r="F36" s="258"/>
      <c r="G36" s="258" t="s">
        <v>676</v>
      </c>
      <c r="H36" s="258"/>
      <c r="I36" s="258"/>
      <c r="J36" s="258"/>
      <c r="K36" s="256"/>
    </row>
    <row r="37" ht="15" customHeight="1">
      <c r="B37" s="259"/>
      <c r="C37" s="260"/>
      <c r="D37" s="258"/>
      <c r="E37" s="262" t="s">
        <v>113</v>
      </c>
      <c r="F37" s="258"/>
      <c r="G37" s="258" t="s">
        <v>677</v>
      </c>
      <c r="H37" s="258"/>
      <c r="I37" s="258"/>
      <c r="J37" s="258"/>
      <c r="K37" s="256"/>
    </row>
    <row r="38" ht="15" customHeight="1">
      <c r="B38" s="259"/>
      <c r="C38" s="260"/>
      <c r="D38" s="258"/>
      <c r="E38" s="262" t="s">
        <v>114</v>
      </c>
      <c r="F38" s="258"/>
      <c r="G38" s="258" t="s">
        <v>678</v>
      </c>
      <c r="H38" s="258"/>
      <c r="I38" s="258"/>
      <c r="J38" s="258"/>
      <c r="K38" s="256"/>
    </row>
    <row r="39" ht="15" customHeight="1">
      <c r="B39" s="259"/>
      <c r="C39" s="260"/>
      <c r="D39" s="258"/>
      <c r="E39" s="262" t="s">
        <v>115</v>
      </c>
      <c r="F39" s="258"/>
      <c r="G39" s="258" t="s">
        <v>679</v>
      </c>
      <c r="H39" s="258"/>
      <c r="I39" s="258"/>
      <c r="J39" s="258"/>
      <c r="K39" s="256"/>
    </row>
    <row r="40" ht="15" customHeight="1">
      <c r="B40" s="259"/>
      <c r="C40" s="260"/>
      <c r="D40" s="258"/>
      <c r="E40" s="262" t="s">
        <v>680</v>
      </c>
      <c r="F40" s="258"/>
      <c r="G40" s="258" t="s">
        <v>681</v>
      </c>
      <c r="H40" s="258"/>
      <c r="I40" s="258"/>
      <c r="J40" s="258"/>
      <c r="K40" s="256"/>
    </row>
    <row r="41" ht="15" customHeight="1">
      <c r="B41" s="259"/>
      <c r="C41" s="260"/>
      <c r="D41" s="258"/>
      <c r="E41" s="262"/>
      <c r="F41" s="258"/>
      <c r="G41" s="258" t="s">
        <v>682</v>
      </c>
      <c r="H41" s="258"/>
      <c r="I41" s="258"/>
      <c r="J41" s="258"/>
      <c r="K41" s="256"/>
    </row>
    <row r="42" ht="15" customHeight="1">
      <c r="B42" s="259"/>
      <c r="C42" s="260"/>
      <c r="D42" s="258"/>
      <c r="E42" s="262" t="s">
        <v>683</v>
      </c>
      <c r="F42" s="258"/>
      <c r="G42" s="258" t="s">
        <v>684</v>
      </c>
      <c r="H42" s="258"/>
      <c r="I42" s="258"/>
      <c r="J42" s="258"/>
      <c r="K42" s="256"/>
    </row>
    <row r="43" ht="15" customHeight="1">
      <c r="B43" s="259"/>
      <c r="C43" s="260"/>
      <c r="D43" s="258"/>
      <c r="E43" s="262" t="s">
        <v>117</v>
      </c>
      <c r="F43" s="258"/>
      <c r="G43" s="258" t="s">
        <v>685</v>
      </c>
      <c r="H43" s="258"/>
      <c r="I43" s="258"/>
      <c r="J43" s="258"/>
      <c r="K43" s="256"/>
    </row>
    <row r="44" ht="12.75" customHeight="1">
      <c r="B44" s="259"/>
      <c r="C44" s="260"/>
      <c r="D44" s="258"/>
      <c r="E44" s="258"/>
      <c r="F44" s="258"/>
      <c r="G44" s="258"/>
      <c r="H44" s="258"/>
      <c r="I44" s="258"/>
      <c r="J44" s="258"/>
      <c r="K44" s="256"/>
    </row>
    <row r="45" ht="15" customHeight="1">
      <c r="B45" s="259"/>
      <c r="C45" s="260"/>
      <c r="D45" s="258" t="s">
        <v>686</v>
      </c>
      <c r="E45" s="258"/>
      <c r="F45" s="258"/>
      <c r="G45" s="258"/>
      <c r="H45" s="258"/>
      <c r="I45" s="258"/>
      <c r="J45" s="258"/>
      <c r="K45" s="256"/>
    </row>
    <row r="46" ht="15" customHeight="1">
      <c r="B46" s="259"/>
      <c r="C46" s="260"/>
      <c r="D46" s="260"/>
      <c r="E46" s="258" t="s">
        <v>687</v>
      </c>
      <c r="F46" s="258"/>
      <c r="G46" s="258"/>
      <c r="H46" s="258"/>
      <c r="I46" s="258"/>
      <c r="J46" s="258"/>
      <c r="K46" s="256"/>
    </row>
    <row r="47" ht="15" customHeight="1">
      <c r="B47" s="259"/>
      <c r="C47" s="260"/>
      <c r="D47" s="260"/>
      <c r="E47" s="258" t="s">
        <v>688</v>
      </c>
      <c r="F47" s="258"/>
      <c r="G47" s="258"/>
      <c r="H47" s="258"/>
      <c r="I47" s="258"/>
      <c r="J47" s="258"/>
      <c r="K47" s="256"/>
    </row>
    <row r="48" ht="15" customHeight="1">
      <c r="B48" s="259"/>
      <c r="C48" s="260"/>
      <c r="D48" s="260"/>
      <c r="E48" s="258" t="s">
        <v>689</v>
      </c>
      <c r="F48" s="258"/>
      <c r="G48" s="258"/>
      <c r="H48" s="258"/>
      <c r="I48" s="258"/>
      <c r="J48" s="258"/>
      <c r="K48" s="256"/>
    </row>
    <row r="49" ht="15" customHeight="1">
      <c r="B49" s="259"/>
      <c r="C49" s="260"/>
      <c r="D49" s="258" t="s">
        <v>690</v>
      </c>
      <c r="E49" s="258"/>
      <c r="F49" s="258"/>
      <c r="G49" s="258"/>
      <c r="H49" s="258"/>
      <c r="I49" s="258"/>
      <c r="J49" s="258"/>
      <c r="K49" s="256"/>
    </row>
    <row r="50" ht="25.5" customHeight="1">
      <c r="B50" s="254"/>
      <c r="C50" s="255" t="s">
        <v>691</v>
      </c>
      <c r="D50" s="255"/>
      <c r="E50" s="255"/>
      <c r="F50" s="255"/>
      <c r="G50" s="255"/>
      <c r="H50" s="255"/>
      <c r="I50" s="255"/>
      <c r="J50" s="255"/>
      <c r="K50" s="256"/>
    </row>
    <row r="51" ht="5.25" customHeight="1">
      <c r="B51" s="254"/>
      <c r="C51" s="257"/>
      <c r="D51" s="257"/>
      <c r="E51" s="257"/>
      <c r="F51" s="257"/>
      <c r="G51" s="257"/>
      <c r="H51" s="257"/>
      <c r="I51" s="257"/>
      <c r="J51" s="257"/>
      <c r="K51" s="256"/>
    </row>
    <row r="52" ht="15" customHeight="1">
      <c r="B52" s="254"/>
      <c r="C52" s="258" t="s">
        <v>692</v>
      </c>
      <c r="D52" s="258"/>
      <c r="E52" s="258"/>
      <c r="F52" s="258"/>
      <c r="G52" s="258"/>
      <c r="H52" s="258"/>
      <c r="I52" s="258"/>
      <c r="J52" s="258"/>
      <c r="K52" s="256"/>
    </row>
    <row r="53" ht="15" customHeight="1">
      <c r="B53" s="254"/>
      <c r="C53" s="258" t="s">
        <v>693</v>
      </c>
      <c r="D53" s="258"/>
      <c r="E53" s="258"/>
      <c r="F53" s="258"/>
      <c r="G53" s="258"/>
      <c r="H53" s="258"/>
      <c r="I53" s="258"/>
      <c r="J53" s="258"/>
      <c r="K53" s="256"/>
    </row>
    <row r="54" ht="12.75" customHeight="1">
      <c r="B54" s="254"/>
      <c r="C54" s="258"/>
      <c r="D54" s="258"/>
      <c r="E54" s="258"/>
      <c r="F54" s="258"/>
      <c r="G54" s="258"/>
      <c r="H54" s="258"/>
      <c r="I54" s="258"/>
      <c r="J54" s="258"/>
      <c r="K54" s="256"/>
    </row>
    <row r="55" ht="15" customHeight="1">
      <c r="B55" s="254"/>
      <c r="C55" s="258" t="s">
        <v>694</v>
      </c>
      <c r="D55" s="258"/>
      <c r="E55" s="258"/>
      <c r="F55" s="258"/>
      <c r="G55" s="258"/>
      <c r="H55" s="258"/>
      <c r="I55" s="258"/>
      <c r="J55" s="258"/>
      <c r="K55" s="256"/>
    </row>
    <row r="56" ht="15" customHeight="1">
      <c r="B56" s="254"/>
      <c r="C56" s="260"/>
      <c r="D56" s="258" t="s">
        <v>695</v>
      </c>
      <c r="E56" s="258"/>
      <c r="F56" s="258"/>
      <c r="G56" s="258"/>
      <c r="H56" s="258"/>
      <c r="I56" s="258"/>
      <c r="J56" s="258"/>
      <c r="K56" s="256"/>
    </row>
    <row r="57" ht="15" customHeight="1">
      <c r="B57" s="254"/>
      <c r="C57" s="260"/>
      <c r="D57" s="258" t="s">
        <v>696</v>
      </c>
      <c r="E57" s="258"/>
      <c r="F57" s="258"/>
      <c r="G57" s="258"/>
      <c r="H57" s="258"/>
      <c r="I57" s="258"/>
      <c r="J57" s="258"/>
      <c r="K57" s="256"/>
    </row>
    <row r="58" ht="15" customHeight="1">
      <c r="B58" s="254"/>
      <c r="C58" s="260"/>
      <c r="D58" s="258" t="s">
        <v>697</v>
      </c>
      <c r="E58" s="258"/>
      <c r="F58" s="258"/>
      <c r="G58" s="258"/>
      <c r="H58" s="258"/>
      <c r="I58" s="258"/>
      <c r="J58" s="258"/>
      <c r="K58" s="256"/>
    </row>
    <row r="59" ht="15" customHeight="1">
      <c r="B59" s="254"/>
      <c r="C59" s="260"/>
      <c r="D59" s="258" t="s">
        <v>698</v>
      </c>
      <c r="E59" s="258"/>
      <c r="F59" s="258"/>
      <c r="G59" s="258"/>
      <c r="H59" s="258"/>
      <c r="I59" s="258"/>
      <c r="J59" s="258"/>
      <c r="K59" s="256"/>
    </row>
    <row r="60" ht="15" customHeight="1">
      <c r="B60" s="254"/>
      <c r="C60" s="260"/>
      <c r="D60" s="263" t="s">
        <v>699</v>
      </c>
      <c r="E60" s="263"/>
      <c r="F60" s="263"/>
      <c r="G60" s="263"/>
      <c r="H60" s="263"/>
      <c r="I60" s="263"/>
      <c r="J60" s="263"/>
      <c r="K60" s="256"/>
    </row>
    <row r="61" ht="15" customHeight="1">
      <c r="B61" s="254"/>
      <c r="C61" s="260"/>
      <c r="D61" s="258" t="s">
        <v>700</v>
      </c>
      <c r="E61" s="258"/>
      <c r="F61" s="258"/>
      <c r="G61" s="258"/>
      <c r="H61" s="258"/>
      <c r="I61" s="258"/>
      <c r="J61" s="258"/>
      <c r="K61" s="256"/>
    </row>
    <row r="62" ht="12.75" customHeight="1">
      <c r="B62" s="254"/>
      <c r="C62" s="260"/>
      <c r="D62" s="260"/>
      <c r="E62" s="264"/>
      <c r="F62" s="260"/>
      <c r="G62" s="260"/>
      <c r="H62" s="260"/>
      <c r="I62" s="260"/>
      <c r="J62" s="260"/>
      <c r="K62" s="256"/>
    </row>
    <row r="63" ht="15" customHeight="1">
      <c r="B63" s="254"/>
      <c r="C63" s="260"/>
      <c r="D63" s="258" t="s">
        <v>701</v>
      </c>
      <c r="E63" s="258"/>
      <c r="F63" s="258"/>
      <c r="G63" s="258"/>
      <c r="H63" s="258"/>
      <c r="I63" s="258"/>
      <c r="J63" s="258"/>
      <c r="K63" s="256"/>
    </row>
    <row r="64" ht="15" customHeight="1">
      <c r="B64" s="254"/>
      <c r="C64" s="260"/>
      <c r="D64" s="263" t="s">
        <v>702</v>
      </c>
      <c r="E64" s="263"/>
      <c r="F64" s="263"/>
      <c r="G64" s="263"/>
      <c r="H64" s="263"/>
      <c r="I64" s="263"/>
      <c r="J64" s="263"/>
      <c r="K64" s="256"/>
    </row>
    <row r="65" ht="15" customHeight="1">
      <c r="B65" s="254"/>
      <c r="C65" s="260"/>
      <c r="D65" s="258" t="s">
        <v>703</v>
      </c>
      <c r="E65" s="258"/>
      <c r="F65" s="258"/>
      <c r="G65" s="258"/>
      <c r="H65" s="258"/>
      <c r="I65" s="258"/>
      <c r="J65" s="258"/>
      <c r="K65" s="256"/>
    </row>
    <row r="66" ht="15" customHeight="1">
      <c r="B66" s="254"/>
      <c r="C66" s="260"/>
      <c r="D66" s="258" t="s">
        <v>704</v>
      </c>
      <c r="E66" s="258"/>
      <c r="F66" s="258"/>
      <c r="G66" s="258"/>
      <c r="H66" s="258"/>
      <c r="I66" s="258"/>
      <c r="J66" s="258"/>
      <c r="K66" s="256"/>
    </row>
    <row r="67" ht="15" customHeight="1">
      <c r="B67" s="254"/>
      <c r="C67" s="260"/>
      <c r="D67" s="258" t="s">
        <v>705</v>
      </c>
      <c r="E67" s="258"/>
      <c r="F67" s="258"/>
      <c r="G67" s="258"/>
      <c r="H67" s="258"/>
      <c r="I67" s="258"/>
      <c r="J67" s="258"/>
      <c r="K67" s="256"/>
    </row>
    <row r="68" ht="15" customHeight="1">
      <c r="B68" s="254"/>
      <c r="C68" s="260"/>
      <c r="D68" s="258" t="s">
        <v>706</v>
      </c>
      <c r="E68" s="258"/>
      <c r="F68" s="258"/>
      <c r="G68" s="258"/>
      <c r="H68" s="258"/>
      <c r="I68" s="258"/>
      <c r="J68" s="258"/>
      <c r="K68" s="256"/>
    </row>
    <row r="69" ht="12.75" customHeight="1">
      <c r="B69" s="265"/>
      <c r="C69" s="266"/>
      <c r="D69" s="266"/>
      <c r="E69" s="266"/>
      <c r="F69" s="266"/>
      <c r="G69" s="266"/>
      <c r="H69" s="266"/>
      <c r="I69" s="266"/>
      <c r="J69" s="266"/>
      <c r="K69" s="267"/>
    </row>
    <row r="70" ht="18.75" customHeight="1">
      <c r="B70" s="268"/>
      <c r="C70" s="268"/>
      <c r="D70" s="268"/>
      <c r="E70" s="268"/>
      <c r="F70" s="268"/>
      <c r="G70" s="268"/>
      <c r="H70" s="268"/>
      <c r="I70" s="268"/>
      <c r="J70" s="268"/>
      <c r="K70" s="269"/>
    </row>
    <row r="71" ht="18.75" customHeight="1">
      <c r="B71" s="269"/>
      <c r="C71" s="269"/>
      <c r="D71" s="269"/>
      <c r="E71" s="269"/>
      <c r="F71" s="269"/>
      <c r="G71" s="269"/>
      <c r="H71" s="269"/>
      <c r="I71" s="269"/>
      <c r="J71" s="269"/>
      <c r="K71" s="269"/>
    </row>
    <row r="72" ht="7.5" customHeight="1">
      <c r="B72" s="270"/>
      <c r="C72" s="271"/>
      <c r="D72" s="271"/>
      <c r="E72" s="271"/>
      <c r="F72" s="271"/>
      <c r="G72" s="271"/>
      <c r="H72" s="271"/>
      <c r="I72" s="271"/>
      <c r="J72" s="271"/>
      <c r="K72" s="272"/>
    </row>
    <row r="73" ht="45" customHeight="1">
      <c r="B73" s="273"/>
      <c r="C73" s="274" t="s">
        <v>87</v>
      </c>
      <c r="D73" s="274"/>
      <c r="E73" s="274"/>
      <c r="F73" s="274"/>
      <c r="G73" s="274"/>
      <c r="H73" s="274"/>
      <c r="I73" s="274"/>
      <c r="J73" s="274"/>
      <c r="K73" s="275"/>
    </row>
    <row r="74" ht="17.25" customHeight="1">
      <c r="B74" s="273"/>
      <c r="C74" s="276" t="s">
        <v>707</v>
      </c>
      <c r="D74" s="276"/>
      <c r="E74" s="276"/>
      <c r="F74" s="276" t="s">
        <v>708</v>
      </c>
      <c r="G74" s="277"/>
      <c r="H74" s="276" t="s">
        <v>113</v>
      </c>
      <c r="I74" s="276" t="s">
        <v>57</v>
      </c>
      <c r="J74" s="276" t="s">
        <v>709</v>
      </c>
      <c r="K74" s="275"/>
    </row>
    <row r="75" ht="17.25" customHeight="1">
      <c r="B75" s="273"/>
      <c r="C75" s="278" t="s">
        <v>710</v>
      </c>
      <c r="D75" s="278"/>
      <c r="E75" s="278"/>
      <c r="F75" s="279" t="s">
        <v>711</v>
      </c>
      <c r="G75" s="280"/>
      <c r="H75" s="278"/>
      <c r="I75" s="278"/>
      <c r="J75" s="278" t="s">
        <v>712</v>
      </c>
      <c r="K75" s="275"/>
    </row>
    <row r="76" ht="5.25" customHeight="1">
      <c r="B76" s="273"/>
      <c r="C76" s="281"/>
      <c r="D76" s="281"/>
      <c r="E76" s="281"/>
      <c r="F76" s="281"/>
      <c r="G76" s="282"/>
      <c r="H76" s="281"/>
      <c r="I76" s="281"/>
      <c r="J76" s="281"/>
      <c r="K76" s="275"/>
    </row>
    <row r="77" ht="15" customHeight="1">
      <c r="B77" s="273"/>
      <c r="C77" s="262" t="s">
        <v>53</v>
      </c>
      <c r="D77" s="281"/>
      <c r="E77" s="281"/>
      <c r="F77" s="283" t="s">
        <v>713</v>
      </c>
      <c r="G77" s="282"/>
      <c r="H77" s="262" t="s">
        <v>714</v>
      </c>
      <c r="I77" s="262" t="s">
        <v>715</v>
      </c>
      <c r="J77" s="262">
        <v>20</v>
      </c>
      <c r="K77" s="275"/>
    </row>
    <row r="78" ht="15" customHeight="1">
      <c r="B78" s="273"/>
      <c r="C78" s="262" t="s">
        <v>716</v>
      </c>
      <c r="D78" s="262"/>
      <c r="E78" s="262"/>
      <c r="F78" s="283" t="s">
        <v>713</v>
      </c>
      <c r="G78" s="282"/>
      <c r="H78" s="262" t="s">
        <v>717</v>
      </c>
      <c r="I78" s="262" t="s">
        <v>715</v>
      </c>
      <c r="J78" s="262">
        <v>120</v>
      </c>
      <c r="K78" s="275"/>
    </row>
    <row r="79" ht="15" customHeight="1">
      <c r="B79" s="284"/>
      <c r="C79" s="262" t="s">
        <v>718</v>
      </c>
      <c r="D79" s="262"/>
      <c r="E79" s="262"/>
      <c r="F79" s="283" t="s">
        <v>719</v>
      </c>
      <c r="G79" s="282"/>
      <c r="H79" s="262" t="s">
        <v>720</v>
      </c>
      <c r="I79" s="262" t="s">
        <v>715</v>
      </c>
      <c r="J79" s="262">
        <v>50</v>
      </c>
      <c r="K79" s="275"/>
    </row>
    <row r="80" ht="15" customHeight="1">
      <c r="B80" s="284"/>
      <c r="C80" s="262" t="s">
        <v>721</v>
      </c>
      <c r="D80" s="262"/>
      <c r="E80" s="262"/>
      <c r="F80" s="283" t="s">
        <v>713</v>
      </c>
      <c r="G80" s="282"/>
      <c r="H80" s="262" t="s">
        <v>722</v>
      </c>
      <c r="I80" s="262" t="s">
        <v>723</v>
      </c>
      <c r="J80" s="262"/>
      <c r="K80" s="275"/>
    </row>
    <row r="81" ht="15" customHeight="1">
      <c r="B81" s="284"/>
      <c r="C81" s="285" t="s">
        <v>724</v>
      </c>
      <c r="D81" s="285"/>
      <c r="E81" s="285"/>
      <c r="F81" s="286" t="s">
        <v>719</v>
      </c>
      <c r="G81" s="285"/>
      <c r="H81" s="285" t="s">
        <v>725</v>
      </c>
      <c r="I81" s="285" t="s">
        <v>715</v>
      </c>
      <c r="J81" s="285">
        <v>15</v>
      </c>
      <c r="K81" s="275"/>
    </row>
    <row r="82" ht="15" customHeight="1">
      <c r="B82" s="284"/>
      <c r="C82" s="285" t="s">
        <v>726</v>
      </c>
      <c r="D82" s="285"/>
      <c r="E82" s="285"/>
      <c r="F82" s="286" t="s">
        <v>719</v>
      </c>
      <c r="G82" s="285"/>
      <c r="H82" s="285" t="s">
        <v>727</v>
      </c>
      <c r="I82" s="285" t="s">
        <v>715</v>
      </c>
      <c r="J82" s="285">
        <v>15</v>
      </c>
      <c r="K82" s="275"/>
    </row>
    <row r="83" ht="15" customHeight="1">
      <c r="B83" s="284"/>
      <c r="C83" s="285" t="s">
        <v>728</v>
      </c>
      <c r="D83" s="285"/>
      <c r="E83" s="285"/>
      <c r="F83" s="286" t="s">
        <v>719</v>
      </c>
      <c r="G83" s="285"/>
      <c r="H83" s="285" t="s">
        <v>729</v>
      </c>
      <c r="I83" s="285" t="s">
        <v>715</v>
      </c>
      <c r="J83" s="285">
        <v>20</v>
      </c>
      <c r="K83" s="275"/>
    </row>
    <row r="84" ht="15" customHeight="1">
      <c r="B84" s="284"/>
      <c r="C84" s="285" t="s">
        <v>730</v>
      </c>
      <c r="D84" s="285"/>
      <c r="E84" s="285"/>
      <c r="F84" s="286" t="s">
        <v>719</v>
      </c>
      <c r="G84" s="285"/>
      <c r="H84" s="285" t="s">
        <v>731</v>
      </c>
      <c r="I84" s="285" t="s">
        <v>715</v>
      </c>
      <c r="J84" s="285">
        <v>20</v>
      </c>
      <c r="K84" s="275"/>
    </row>
    <row r="85" ht="15" customHeight="1">
      <c r="B85" s="284"/>
      <c r="C85" s="262" t="s">
        <v>732</v>
      </c>
      <c r="D85" s="262"/>
      <c r="E85" s="262"/>
      <c r="F85" s="283" t="s">
        <v>719</v>
      </c>
      <c r="G85" s="282"/>
      <c r="H85" s="262" t="s">
        <v>733</v>
      </c>
      <c r="I85" s="262" t="s">
        <v>715</v>
      </c>
      <c r="J85" s="262">
        <v>50</v>
      </c>
      <c r="K85" s="275"/>
    </row>
    <row r="86" ht="15" customHeight="1">
      <c r="B86" s="284"/>
      <c r="C86" s="262" t="s">
        <v>734</v>
      </c>
      <c r="D86" s="262"/>
      <c r="E86" s="262"/>
      <c r="F86" s="283" t="s">
        <v>719</v>
      </c>
      <c r="G86" s="282"/>
      <c r="H86" s="262" t="s">
        <v>735</v>
      </c>
      <c r="I86" s="262" t="s">
        <v>715</v>
      </c>
      <c r="J86" s="262">
        <v>20</v>
      </c>
      <c r="K86" s="275"/>
    </row>
    <row r="87" ht="15" customHeight="1">
      <c r="B87" s="284"/>
      <c r="C87" s="262" t="s">
        <v>736</v>
      </c>
      <c r="D87" s="262"/>
      <c r="E87" s="262"/>
      <c r="F87" s="283" t="s">
        <v>719</v>
      </c>
      <c r="G87" s="282"/>
      <c r="H87" s="262" t="s">
        <v>737</v>
      </c>
      <c r="I87" s="262" t="s">
        <v>715</v>
      </c>
      <c r="J87" s="262">
        <v>20</v>
      </c>
      <c r="K87" s="275"/>
    </row>
    <row r="88" ht="15" customHeight="1">
      <c r="B88" s="284"/>
      <c r="C88" s="262" t="s">
        <v>738</v>
      </c>
      <c r="D88" s="262"/>
      <c r="E88" s="262"/>
      <c r="F88" s="283" t="s">
        <v>719</v>
      </c>
      <c r="G88" s="282"/>
      <c r="H88" s="262" t="s">
        <v>739</v>
      </c>
      <c r="I88" s="262" t="s">
        <v>715</v>
      </c>
      <c r="J88" s="262">
        <v>50</v>
      </c>
      <c r="K88" s="275"/>
    </row>
    <row r="89" ht="15" customHeight="1">
      <c r="B89" s="284"/>
      <c r="C89" s="262" t="s">
        <v>740</v>
      </c>
      <c r="D89" s="262"/>
      <c r="E89" s="262"/>
      <c r="F89" s="283" t="s">
        <v>719</v>
      </c>
      <c r="G89" s="282"/>
      <c r="H89" s="262" t="s">
        <v>740</v>
      </c>
      <c r="I89" s="262" t="s">
        <v>715</v>
      </c>
      <c r="J89" s="262">
        <v>50</v>
      </c>
      <c r="K89" s="275"/>
    </row>
    <row r="90" ht="15" customHeight="1">
      <c r="B90" s="284"/>
      <c r="C90" s="262" t="s">
        <v>118</v>
      </c>
      <c r="D90" s="262"/>
      <c r="E90" s="262"/>
      <c r="F90" s="283" t="s">
        <v>719</v>
      </c>
      <c r="G90" s="282"/>
      <c r="H90" s="262" t="s">
        <v>741</v>
      </c>
      <c r="I90" s="262" t="s">
        <v>715</v>
      </c>
      <c r="J90" s="262">
        <v>255</v>
      </c>
      <c r="K90" s="275"/>
    </row>
    <row r="91" ht="15" customHeight="1">
      <c r="B91" s="284"/>
      <c r="C91" s="262" t="s">
        <v>742</v>
      </c>
      <c r="D91" s="262"/>
      <c r="E91" s="262"/>
      <c r="F91" s="283" t="s">
        <v>713</v>
      </c>
      <c r="G91" s="282"/>
      <c r="H91" s="262" t="s">
        <v>743</v>
      </c>
      <c r="I91" s="262" t="s">
        <v>744</v>
      </c>
      <c r="J91" s="262"/>
      <c r="K91" s="275"/>
    </row>
    <row r="92" ht="15" customHeight="1">
      <c r="B92" s="284"/>
      <c r="C92" s="262" t="s">
        <v>745</v>
      </c>
      <c r="D92" s="262"/>
      <c r="E92" s="262"/>
      <c r="F92" s="283" t="s">
        <v>713</v>
      </c>
      <c r="G92" s="282"/>
      <c r="H92" s="262" t="s">
        <v>746</v>
      </c>
      <c r="I92" s="262" t="s">
        <v>747</v>
      </c>
      <c r="J92" s="262"/>
      <c r="K92" s="275"/>
    </row>
    <row r="93" ht="15" customHeight="1">
      <c r="B93" s="284"/>
      <c r="C93" s="262" t="s">
        <v>748</v>
      </c>
      <c r="D93" s="262"/>
      <c r="E93" s="262"/>
      <c r="F93" s="283" t="s">
        <v>713</v>
      </c>
      <c r="G93" s="282"/>
      <c r="H93" s="262" t="s">
        <v>748</v>
      </c>
      <c r="I93" s="262" t="s">
        <v>747</v>
      </c>
      <c r="J93" s="262"/>
      <c r="K93" s="275"/>
    </row>
    <row r="94" ht="15" customHeight="1">
      <c r="B94" s="284"/>
      <c r="C94" s="262" t="s">
        <v>38</v>
      </c>
      <c r="D94" s="262"/>
      <c r="E94" s="262"/>
      <c r="F94" s="283" t="s">
        <v>713</v>
      </c>
      <c r="G94" s="282"/>
      <c r="H94" s="262" t="s">
        <v>749</v>
      </c>
      <c r="I94" s="262" t="s">
        <v>747</v>
      </c>
      <c r="J94" s="262"/>
      <c r="K94" s="275"/>
    </row>
    <row r="95" ht="15" customHeight="1">
      <c r="B95" s="284"/>
      <c r="C95" s="262" t="s">
        <v>48</v>
      </c>
      <c r="D95" s="262"/>
      <c r="E95" s="262"/>
      <c r="F95" s="283" t="s">
        <v>713</v>
      </c>
      <c r="G95" s="282"/>
      <c r="H95" s="262" t="s">
        <v>750</v>
      </c>
      <c r="I95" s="262" t="s">
        <v>747</v>
      </c>
      <c r="J95" s="262"/>
      <c r="K95" s="275"/>
    </row>
    <row r="96" ht="15" customHeight="1"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ht="18.75" customHeight="1">
      <c r="B97" s="290"/>
      <c r="C97" s="291"/>
      <c r="D97" s="291"/>
      <c r="E97" s="291"/>
      <c r="F97" s="291"/>
      <c r="G97" s="291"/>
      <c r="H97" s="291"/>
      <c r="I97" s="291"/>
      <c r="J97" s="291"/>
      <c r="K97" s="290"/>
    </row>
    <row r="98" ht="18.75" customHeight="1">
      <c r="B98" s="269"/>
      <c r="C98" s="269"/>
      <c r="D98" s="269"/>
      <c r="E98" s="269"/>
      <c r="F98" s="269"/>
      <c r="G98" s="269"/>
      <c r="H98" s="269"/>
      <c r="I98" s="269"/>
      <c r="J98" s="269"/>
      <c r="K98" s="269"/>
    </row>
    <row r="99" ht="7.5" customHeight="1">
      <c r="B99" s="270"/>
      <c r="C99" s="271"/>
      <c r="D99" s="271"/>
      <c r="E99" s="271"/>
      <c r="F99" s="271"/>
      <c r="G99" s="271"/>
      <c r="H99" s="271"/>
      <c r="I99" s="271"/>
      <c r="J99" s="271"/>
      <c r="K99" s="272"/>
    </row>
    <row r="100" ht="45" customHeight="1">
      <c r="B100" s="273"/>
      <c r="C100" s="274" t="s">
        <v>751</v>
      </c>
      <c r="D100" s="274"/>
      <c r="E100" s="274"/>
      <c r="F100" s="274"/>
      <c r="G100" s="274"/>
      <c r="H100" s="274"/>
      <c r="I100" s="274"/>
      <c r="J100" s="274"/>
      <c r="K100" s="275"/>
    </row>
    <row r="101" ht="17.25" customHeight="1">
      <c r="B101" s="273"/>
      <c r="C101" s="276" t="s">
        <v>707</v>
      </c>
      <c r="D101" s="276"/>
      <c r="E101" s="276"/>
      <c r="F101" s="276" t="s">
        <v>708</v>
      </c>
      <c r="G101" s="277"/>
      <c r="H101" s="276" t="s">
        <v>113</v>
      </c>
      <c r="I101" s="276" t="s">
        <v>57</v>
      </c>
      <c r="J101" s="276" t="s">
        <v>709</v>
      </c>
      <c r="K101" s="275"/>
    </row>
    <row r="102" ht="17.25" customHeight="1">
      <c r="B102" s="273"/>
      <c r="C102" s="278" t="s">
        <v>710</v>
      </c>
      <c r="D102" s="278"/>
      <c r="E102" s="278"/>
      <c r="F102" s="279" t="s">
        <v>711</v>
      </c>
      <c r="G102" s="280"/>
      <c r="H102" s="278"/>
      <c r="I102" s="278"/>
      <c r="J102" s="278" t="s">
        <v>712</v>
      </c>
      <c r="K102" s="275"/>
    </row>
    <row r="103" ht="5.25" customHeight="1">
      <c r="B103" s="273"/>
      <c r="C103" s="276"/>
      <c r="D103" s="276"/>
      <c r="E103" s="276"/>
      <c r="F103" s="276"/>
      <c r="G103" s="292"/>
      <c r="H103" s="276"/>
      <c r="I103" s="276"/>
      <c r="J103" s="276"/>
      <c r="K103" s="275"/>
    </row>
    <row r="104" ht="15" customHeight="1">
      <c r="B104" s="273"/>
      <c r="C104" s="262" t="s">
        <v>53</v>
      </c>
      <c r="D104" s="281"/>
      <c r="E104" s="281"/>
      <c r="F104" s="283" t="s">
        <v>713</v>
      </c>
      <c r="G104" s="292"/>
      <c r="H104" s="262" t="s">
        <v>752</v>
      </c>
      <c r="I104" s="262" t="s">
        <v>715</v>
      </c>
      <c r="J104" s="262">
        <v>20</v>
      </c>
      <c r="K104" s="275"/>
    </row>
    <row r="105" ht="15" customHeight="1">
      <c r="B105" s="273"/>
      <c r="C105" s="262" t="s">
        <v>716</v>
      </c>
      <c r="D105" s="262"/>
      <c r="E105" s="262"/>
      <c r="F105" s="283" t="s">
        <v>713</v>
      </c>
      <c r="G105" s="262"/>
      <c r="H105" s="262" t="s">
        <v>752</v>
      </c>
      <c r="I105" s="262" t="s">
        <v>715</v>
      </c>
      <c r="J105" s="262">
        <v>120</v>
      </c>
      <c r="K105" s="275"/>
    </row>
    <row r="106" ht="15" customHeight="1">
      <c r="B106" s="284"/>
      <c r="C106" s="262" t="s">
        <v>718</v>
      </c>
      <c r="D106" s="262"/>
      <c r="E106" s="262"/>
      <c r="F106" s="283" t="s">
        <v>719</v>
      </c>
      <c r="G106" s="262"/>
      <c r="H106" s="262" t="s">
        <v>752</v>
      </c>
      <c r="I106" s="262" t="s">
        <v>715</v>
      </c>
      <c r="J106" s="262">
        <v>50</v>
      </c>
      <c r="K106" s="275"/>
    </row>
    <row r="107" ht="15" customHeight="1">
      <c r="B107" s="284"/>
      <c r="C107" s="262" t="s">
        <v>721</v>
      </c>
      <c r="D107" s="262"/>
      <c r="E107" s="262"/>
      <c r="F107" s="283" t="s">
        <v>713</v>
      </c>
      <c r="G107" s="262"/>
      <c r="H107" s="262" t="s">
        <v>752</v>
      </c>
      <c r="I107" s="262" t="s">
        <v>723</v>
      </c>
      <c r="J107" s="262"/>
      <c r="K107" s="275"/>
    </row>
    <row r="108" ht="15" customHeight="1">
      <c r="B108" s="284"/>
      <c r="C108" s="262" t="s">
        <v>732</v>
      </c>
      <c r="D108" s="262"/>
      <c r="E108" s="262"/>
      <c r="F108" s="283" t="s">
        <v>719</v>
      </c>
      <c r="G108" s="262"/>
      <c r="H108" s="262" t="s">
        <v>752</v>
      </c>
      <c r="I108" s="262" t="s">
        <v>715</v>
      </c>
      <c r="J108" s="262">
        <v>50</v>
      </c>
      <c r="K108" s="275"/>
    </row>
    <row r="109" ht="15" customHeight="1">
      <c r="B109" s="284"/>
      <c r="C109" s="262" t="s">
        <v>740</v>
      </c>
      <c r="D109" s="262"/>
      <c r="E109" s="262"/>
      <c r="F109" s="283" t="s">
        <v>719</v>
      </c>
      <c r="G109" s="262"/>
      <c r="H109" s="262" t="s">
        <v>752</v>
      </c>
      <c r="I109" s="262" t="s">
        <v>715</v>
      </c>
      <c r="J109" s="262">
        <v>50</v>
      </c>
      <c r="K109" s="275"/>
    </row>
    <row r="110" ht="15" customHeight="1">
      <c r="B110" s="284"/>
      <c r="C110" s="262" t="s">
        <v>738</v>
      </c>
      <c r="D110" s="262"/>
      <c r="E110" s="262"/>
      <c r="F110" s="283" t="s">
        <v>719</v>
      </c>
      <c r="G110" s="262"/>
      <c r="H110" s="262" t="s">
        <v>752</v>
      </c>
      <c r="I110" s="262" t="s">
        <v>715</v>
      </c>
      <c r="J110" s="262">
        <v>50</v>
      </c>
      <c r="K110" s="275"/>
    </row>
    <row r="111" ht="15" customHeight="1">
      <c r="B111" s="284"/>
      <c r="C111" s="262" t="s">
        <v>53</v>
      </c>
      <c r="D111" s="262"/>
      <c r="E111" s="262"/>
      <c r="F111" s="283" t="s">
        <v>713</v>
      </c>
      <c r="G111" s="262"/>
      <c r="H111" s="262" t="s">
        <v>753</v>
      </c>
      <c r="I111" s="262" t="s">
        <v>715</v>
      </c>
      <c r="J111" s="262">
        <v>20</v>
      </c>
      <c r="K111" s="275"/>
    </row>
    <row r="112" ht="15" customHeight="1">
      <c r="B112" s="284"/>
      <c r="C112" s="262" t="s">
        <v>754</v>
      </c>
      <c r="D112" s="262"/>
      <c r="E112" s="262"/>
      <c r="F112" s="283" t="s">
        <v>713</v>
      </c>
      <c r="G112" s="262"/>
      <c r="H112" s="262" t="s">
        <v>755</v>
      </c>
      <c r="I112" s="262" t="s">
        <v>715</v>
      </c>
      <c r="J112" s="262">
        <v>120</v>
      </c>
      <c r="K112" s="275"/>
    </row>
    <row r="113" ht="15" customHeight="1">
      <c r="B113" s="284"/>
      <c r="C113" s="262" t="s">
        <v>38</v>
      </c>
      <c r="D113" s="262"/>
      <c r="E113" s="262"/>
      <c r="F113" s="283" t="s">
        <v>713</v>
      </c>
      <c r="G113" s="262"/>
      <c r="H113" s="262" t="s">
        <v>756</v>
      </c>
      <c r="I113" s="262" t="s">
        <v>747</v>
      </c>
      <c r="J113" s="262"/>
      <c r="K113" s="275"/>
    </row>
    <row r="114" ht="15" customHeight="1">
      <c r="B114" s="284"/>
      <c r="C114" s="262" t="s">
        <v>48</v>
      </c>
      <c r="D114" s="262"/>
      <c r="E114" s="262"/>
      <c r="F114" s="283" t="s">
        <v>713</v>
      </c>
      <c r="G114" s="262"/>
      <c r="H114" s="262" t="s">
        <v>757</v>
      </c>
      <c r="I114" s="262" t="s">
        <v>747</v>
      </c>
      <c r="J114" s="262"/>
      <c r="K114" s="275"/>
    </row>
    <row r="115" ht="15" customHeight="1">
      <c r="B115" s="284"/>
      <c r="C115" s="262" t="s">
        <v>57</v>
      </c>
      <c r="D115" s="262"/>
      <c r="E115" s="262"/>
      <c r="F115" s="283" t="s">
        <v>713</v>
      </c>
      <c r="G115" s="262"/>
      <c r="H115" s="262" t="s">
        <v>758</v>
      </c>
      <c r="I115" s="262" t="s">
        <v>759</v>
      </c>
      <c r="J115" s="262"/>
      <c r="K115" s="275"/>
    </row>
    <row r="116" ht="15" customHeight="1">
      <c r="B116" s="287"/>
      <c r="C116" s="293"/>
      <c r="D116" s="293"/>
      <c r="E116" s="293"/>
      <c r="F116" s="293"/>
      <c r="G116" s="293"/>
      <c r="H116" s="293"/>
      <c r="I116" s="293"/>
      <c r="J116" s="293"/>
      <c r="K116" s="289"/>
    </row>
    <row r="117" ht="18.75" customHeight="1">
      <c r="B117" s="294"/>
      <c r="C117" s="258"/>
      <c r="D117" s="258"/>
      <c r="E117" s="258"/>
      <c r="F117" s="295"/>
      <c r="G117" s="258"/>
      <c r="H117" s="258"/>
      <c r="I117" s="258"/>
      <c r="J117" s="258"/>
      <c r="K117" s="294"/>
    </row>
    <row r="118" ht="18.75" customHeight="1"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</row>
    <row r="119" ht="7.5" customHeight="1">
      <c r="B119" s="296"/>
      <c r="C119" s="297"/>
      <c r="D119" s="297"/>
      <c r="E119" s="297"/>
      <c r="F119" s="297"/>
      <c r="G119" s="297"/>
      <c r="H119" s="297"/>
      <c r="I119" s="297"/>
      <c r="J119" s="297"/>
      <c r="K119" s="298"/>
    </row>
    <row r="120" ht="45" customHeight="1">
      <c r="B120" s="299"/>
      <c r="C120" s="252" t="s">
        <v>760</v>
      </c>
      <c r="D120" s="252"/>
      <c r="E120" s="252"/>
      <c r="F120" s="252"/>
      <c r="G120" s="252"/>
      <c r="H120" s="252"/>
      <c r="I120" s="252"/>
      <c r="J120" s="252"/>
      <c r="K120" s="300"/>
    </row>
    <row r="121" ht="17.25" customHeight="1">
      <c r="B121" s="301"/>
      <c r="C121" s="276" t="s">
        <v>707</v>
      </c>
      <c r="D121" s="276"/>
      <c r="E121" s="276"/>
      <c r="F121" s="276" t="s">
        <v>708</v>
      </c>
      <c r="G121" s="277"/>
      <c r="H121" s="276" t="s">
        <v>113</v>
      </c>
      <c r="I121" s="276" t="s">
        <v>57</v>
      </c>
      <c r="J121" s="276" t="s">
        <v>709</v>
      </c>
      <c r="K121" s="302"/>
    </row>
    <row r="122" ht="17.25" customHeight="1">
      <c r="B122" s="301"/>
      <c r="C122" s="278" t="s">
        <v>710</v>
      </c>
      <c r="D122" s="278"/>
      <c r="E122" s="278"/>
      <c r="F122" s="279" t="s">
        <v>711</v>
      </c>
      <c r="G122" s="280"/>
      <c r="H122" s="278"/>
      <c r="I122" s="278"/>
      <c r="J122" s="278" t="s">
        <v>712</v>
      </c>
      <c r="K122" s="302"/>
    </row>
    <row r="123" ht="5.25" customHeight="1">
      <c r="B123" s="303"/>
      <c r="C123" s="281"/>
      <c r="D123" s="281"/>
      <c r="E123" s="281"/>
      <c r="F123" s="281"/>
      <c r="G123" s="262"/>
      <c r="H123" s="281"/>
      <c r="I123" s="281"/>
      <c r="J123" s="281"/>
      <c r="K123" s="304"/>
    </row>
    <row r="124" ht="15" customHeight="1">
      <c r="B124" s="303"/>
      <c r="C124" s="262" t="s">
        <v>716</v>
      </c>
      <c r="D124" s="281"/>
      <c r="E124" s="281"/>
      <c r="F124" s="283" t="s">
        <v>713</v>
      </c>
      <c r="G124" s="262"/>
      <c r="H124" s="262" t="s">
        <v>752</v>
      </c>
      <c r="I124" s="262" t="s">
        <v>715</v>
      </c>
      <c r="J124" s="262">
        <v>120</v>
      </c>
      <c r="K124" s="305"/>
    </row>
    <row r="125" ht="15" customHeight="1">
      <c r="B125" s="303"/>
      <c r="C125" s="262" t="s">
        <v>761</v>
      </c>
      <c r="D125" s="262"/>
      <c r="E125" s="262"/>
      <c r="F125" s="283" t="s">
        <v>713</v>
      </c>
      <c r="G125" s="262"/>
      <c r="H125" s="262" t="s">
        <v>762</v>
      </c>
      <c r="I125" s="262" t="s">
        <v>715</v>
      </c>
      <c r="J125" s="262" t="s">
        <v>763</v>
      </c>
      <c r="K125" s="305"/>
    </row>
    <row r="126" ht="15" customHeight="1">
      <c r="B126" s="303"/>
      <c r="C126" s="262" t="s">
        <v>662</v>
      </c>
      <c r="D126" s="262"/>
      <c r="E126" s="262"/>
      <c r="F126" s="283" t="s">
        <v>713</v>
      </c>
      <c r="G126" s="262"/>
      <c r="H126" s="262" t="s">
        <v>764</v>
      </c>
      <c r="I126" s="262" t="s">
        <v>715</v>
      </c>
      <c r="J126" s="262" t="s">
        <v>763</v>
      </c>
      <c r="K126" s="305"/>
    </row>
    <row r="127" ht="15" customHeight="1">
      <c r="B127" s="303"/>
      <c r="C127" s="262" t="s">
        <v>724</v>
      </c>
      <c r="D127" s="262"/>
      <c r="E127" s="262"/>
      <c r="F127" s="283" t="s">
        <v>719</v>
      </c>
      <c r="G127" s="262"/>
      <c r="H127" s="262" t="s">
        <v>725</v>
      </c>
      <c r="I127" s="262" t="s">
        <v>715</v>
      </c>
      <c r="J127" s="262">
        <v>15</v>
      </c>
      <c r="K127" s="305"/>
    </row>
    <row r="128" ht="15" customHeight="1">
      <c r="B128" s="303"/>
      <c r="C128" s="285" t="s">
        <v>726</v>
      </c>
      <c r="D128" s="285"/>
      <c r="E128" s="285"/>
      <c r="F128" s="286" t="s">
        <v>719</v>
      </c>
      <c r="G128" s="285"/>
      <c r="H128" s="285" t="s">
        <v>727</v>
      </c>
      <c r="I128" s="285" t="s">
        <v>715</v>
      </c>
      <c r="J128" s="285">
        <v>15</v>
      </c>
      <c r="K128" s="305"/>
    </row>
    <row r="129" ht="15" customHeight="1">
      <c r="B129" s="303"/>
      <c r="C129" s="285" t="s">
        <v>728</v>
      </c>
      <c r="D129" s="285"/>
      <c r="E129" s="285"/>
      <c r="F129" s="286" t="s">
        <v>719</v>
      </c>
      <c r="G129" s="285"/>
      <c r="H129" s="285" t="s">
        <v>729</v>
      </c>
      <c r="I129" s="285" t="s">
        <v>715</v>
      </c>
      <c r="J129" s="285">
        <v>20</v>
      </c>
      <c r="K129" s="305"/>
    </row>
    <row r="130" ht="15" customHeight="1">
      <c r="B130" s="303"/>
      <c r="C130" s="285" t="s">
        <v>730</v>
      </c>
      <c r="D130" s="285"/>
      <c r="E130" s="285"/>
      <c r="F130" s="286" t="s">
        <v>719</v>
      </c>
      <c r="G130" s="285"/>
      <c r="H130" s="285" t="s">
        <v>731</v>
      </c>
      <c r="I130" s="285" t="s">
        <v>715</v>
      </c>
      <c r="J130" s="285">
        <v>20</v>
      </c>
      <c r="K130" s="305"/>
    </row>
    <row r="131" ht="15" customHeight="1">
      <c r="B131" s="303"/>
      <c r="C131" s="262" t="s">
        <v>718</v>
      </c>
      <c r="D131" s="262"/>
      <c r="E131" s="262"/>
      <c r="F131" s="283" t="s">
        <v>719</v>
      </c>
      <c r="G131" s="262"/>
      <c r="H131" s="262" t="s">
        <v>752</v>
      </c>
      <c r="I131" s="262" t="s">
        <v>715</v>
      </c>
      <c r="J131" s="262">
        <v>50</v>
      </c>
      <c r="K131" s="305"/>
    </row>
    <row r="132" ht="15" customHeight="1">
      <c r="B132" s="303"/>
      <c r="C132" s="262" t="s">
        <v>732</v>
      </c>
      <c r="D132" s="262"/>
      <c r="E132" s="262"/>
      <c r="F132" s="283" t="s">
        <v>719</v>
      </c>
      <c r="G132" s="262"/>
      <c r="H132" s="262" t="s">
        <v>752</v>
      </c>
      <c r="I132" s="262" t="s">
        <v>715</v>
      </c>
      <c r="J132" s="262">
        <v>50</v>
      </c>
      <c r="K132" s="305"/>
    </row>
    <row r="133" ht="15" customHeight="1">
      <c r="B133" s="303"/>
      <c r="C133" s="262" t="s">
        <v>738</v>
      </c>
      <c r="D133" s="262"/>
      <c r="E133" s="262"/>
      <c r="F133" s="283" t="s">
        <v>719</v>
      </c>
      <c r="G133" s="262"/>
      <c r="H133" s="262" t="s">
        <v>752</v>
      </c>
      <c r="I133" s="262" t="s">
        <v>715</v>
      </c>
      <c r="J133" s="262">
        <v>50</v>
      </c>
      <c r="K133" s="305"/>
    </row>
    <row r="134" ht="15" customHeight="1">
      <c r="B134" s="303"/>
      <c r="C134" s="262" t="s">
        <v>740</v>
      </c>
      <c r="D134" s="262"/>
      <c r="E134" s="262"/>
      <c r="F134" s="283" t="s">
        <v>719</v>
      </c>
      <c r="G134" s="262"/>
      <c r="H134" s="262" t="s">
        <v>752</v>
      </c>
      <c r="I134" s="262" t="s">
        <v>715</v>
      </c>
      <c r="J134" s="262">
        <v>50</v>
      </c>
      <c r="K134" s="305"/>
    </row>
    <row r="135" ht="15" customHeight="1">
      <c r="B135" s="303"/>
      <c r="C135" s="262" t="s">
        <v>118</v>
      </c>
      <c r="D135" s="262"/>
      <c r="E135" s="262"/>
      <c r="F135" s="283" t="s">
        <v>719</v>
      </c>
      <c r="G135" s="262"/>
      <c r="H135" s="262" t="s">
        <v>765</v>
      </c>
      <c r="I135" s="262" t="s">
        <v>715</v>
      </c>
      <c r="J135" s="262">
        <v>255</v>
      </c>
      <c r="K135" s="305"/>
    </row>
    <row r="136" ht="15" customHeight="1">
      <c r="B136" s="303"/>
      <c r="C136" s="262" t="s">
        <v>742</v>
      </c>
      <c r="D136" s="262"/>
      <c r="E136" s="262"/>
      <c r="F136" s="283" t="s">
        <v>713</v>
      </c>
      <c r="G136" s="262"/>
      <c r="H136" s="262" t="s">
        <v>766</v>
      </c>
      <c r="I136" s="262" t="s">
        <v>744</v>
      </c>
      <c r="J136" s="262"/>
      <c r="K136" s="305"/>
    </row>
    <row r="137" ht="15" customHeight="1">
      <c r="B137" s="303"/>
      <c r="C137" s="262" t="s">
        <v>745</v>
      </c>
      <c r="D137" s="262"/>
      <c r="E137" s="262"/>
      <c r="F137" s="283" t="s">
        <v>713</v>
      </c>
      <c r="G137" s="262"/>
      <c r="H137" s="262" t="s">
        <v>767</v>
      </c>
      <c r="I137" s="262" t="s">
        <v>747</v>
      </c>
      <c r="J137" s="262"/>
      <c r="K137" s="305"/>
    </row>
    <row r="138" ht="15" customHeight="1">
      <c r="B138" s="303"/>
      <c r="C138" s="262" t="s">
        <v>748</v>
      </c>
      <c r="D138" s="262"/>
      <c r="E138" s="262"/>
      <c r="F138" s="283" t="s">
        <v>713</v>
      </c>
      <c r="G138" s="262"/>
      <c r="H138" s="262" t="s">
        <v>748</v>
      </c>
      <c r="I138" s="262" t="s">
        <v>747</v>
      </c>
      <c r="J138" s="262"/>
      <c r="K138" s="305"/>
    </row>
    <row r="139" ht="15" customHeight="1">
      <c r="B139" s="303"/>
      <c r="C139" s="262" t="s">
        <v>38</v>
      </c>
      <c r="D139" s="262"/>
      <c r="E139" s="262"/>
      <c r="F139" s="283" t="s">
        <v>713</v>
      </c>
      <c r="G139" s="262"/>
      <c r="H139" s="262" t="s">
        <v>768</v>
      </c>
      <c r="I139" s="262" t="s">
        <v>747</v>
      </c>
      <c r="J139" s="262"/>
      <c r="K139" s="305"/>
    </row>
    <row r="140" ht="15" customHeight="1">
      <c r="B140" s="303"/>
      <c r="C140" s="262" t="s">
        <v>769</v>
      </c>
      <c r="D140" s="262"/>
      <c r="E140" s="262"/>
      <c r="F140" s="283" t="s">
        <v>713</v>
      </c>
      <c r="G140" s="262"/>
      <c r="H140" s="262" t="s">
        <v>770</v>
      </c>
      <c r="I140" s="262" t="s">
        <v>747</v>
      </c>
      <c r="J140" s="262"/>
      <c r="K140" s="305"/>
    </row>
    <row r="141" ht="15" customHeight="1">
      <c r="B141" s="306"/>
      <c r="C141" s="307"/>
      <c r="D141" s="307"/>
      <c r="E141" s="307"/>
      <c r="F141" s="307"/>
      <c r="G141" s="307"/>
      <c r="H141" s="307"/>
      <c r="I141" s="307"/>
      <c r="J141" s="307"/>
      <c r="K141" s="308"/>
    </row>
    <row r="142" ht="18.75" customHeight="1">
      <c r="B142" s="258"/>
      <c r="C142" s="258"/>
      <c r="D142" s="258"/>
      <c r="E142" s="258"/>
      <c r="F142" s="295"/>
      <c r="G142" s="258"/>
      <c r="H142" s="258"/>
      <c r="I142" s="258"/>
      <c r="J142" s="258"/>
      <c r="K142" s="258"/>
    </row>
    <row r="143" ht="18.75" customHeight="1">
      <c r="B143" s="269"/>
      <c r="C143" s="269"/>
      <c r="D143" s="269"/>
      <c r="E143" s="269"/>
      <c r="F143" s="269"/>
      <c r="G143" s="269"/>
      <c r="H143" s="269"/>
      <c r="I143" s="269"/>
      <c r="J143" s="269"/>
      <c r="K143" s="269"/>
    </row>
    <row r="144" ht="7.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2"/>
    </row>
    <row r="145" ht="45" customHeight="1">
      <c r="B145" s="273"/>
      <c r="C145" s="274" t="s">
        <v>771</v>
      </c>
      <c r="D145" s="274"/>
      <c r="E145" s="274"/>
      <c r="F145" s="274"/>
      <c r="G145" s="274"/>
      <c r="H145" s="274"/>
      <c r="I145" s="274"/>
      <c r="J145" s="274"/>
      <c r="K145" s="275"/>
    </row>
    <row r="146" ht="17.25" customHeight="1">
      <c r="B146" s="273"/>
      <c r="C146" s="276" t="s">
        <v>707</v>
      </c>
      <c r="D146" s="276"/>
      <c r="E146" s="276"/>
      <c r="F146" s="276" t="s">
        <v>708</v>
      </c>
      <c r="G146" s="277"/>
      <c r="H146" s="276" t="s">
        <v>113</v>
      </c>
      <c r="I146" s="276" t="s">
        <v>57</v>
      </c>
      <c r="J146" s="276" t="s">
        <v>709</v>
      </c>
      <c r="K146" s="275"/>
    </row>
    <row r="147" ht="17.25" customHeight="1">
      <c r="B147" s="273"/>
      <c r="C147" s="278" t="s">
        <v>710</v>
      </c>
      <c r="D147" s="278"/>
      <c r="E147" s="278"/>
      <c r="F147" s="279" t="s">
        <v>711</v>
      </c>
      <c r="G147" s="280"/>
      <c r="H147" s="278"/>
      <c r="I147" s="278"/>
      <c r="J147" s="278" t="s">
        <v>712</v>
      </c>
      <c r="K147" s="275"/>
    </row>
    <row r="148" ht="5.25" customHeight="1">
      <c r="B148" s="284"/>
      <c r="C148" s="281"/>
      <c r="D148" s="281"/>
      <c r="E148" s="281"/>
      <c r="F148" s="281"/>
      <c r="G148" s="282"/>
      <c r="H148" s="281"/>
      <c r="I148" s="281"/>
      <c r="J148" s="281"/>
      <c r="K148" s="305"/>
    </row>
    <row r="149" ht="15" customHeight="1">
      <c r="B149" s="284"/>
      <c r="C149" s="309" t="s">
        <v>716</v>
      </c>
      <c r="D149" s="262"/>
      <c r="E149" s="262"/>
      <c r="F149" s="310" t="s">
        <v>713</v>
      </c>
      <c r="G149" s="262"/>
      <c r="H149" s="309" t="s">
        <v>752</v>
      </c>
      <c r="I149" s="309" t="s">
        <v>715</v>
      </c>
      <c r="J149" s="309">
        <v>120</v>
      </c>
      <c r="K149" s="305"/>
    </row>
    <row r="150" ht="15" customHeight="1">
      <c r="B150" s="284"/>
      <c r="C150" s="309" t="s">
        <v>761</v>
      </c>
      <c r="D150" s="262"/>
      <c r="E150" s="262"/>
      <c r="F150" s="310" t="s">
        <v>713</v>
      </c>
      <c r="G150" s="262"/>
      <c r="H150" s="309" t="s">
        <v>772</v>
      </c>
      <c r="I150" s="309" t="s">
        <v>715</v>
      </c>
      <c r="J150" s="309" t="s">
        <v>763</v>
      </c>
      <c r="K150" s="305"/>
    </row>
    <row r="151" ht="15" customHeight="1">
      <c r="B151" s="284"/>
      <c r="C151" s="309" t="s">
        <v>662</v>
      </c>
      <c r="D151" s="262"/>
      <c r="E151" s="262"/>
      <c r="F151" s="310" t="s">
        <v>713</v>
      </c>
      <c r="G151" s="262"/>
      <c r="H151" s="309" t="s">
        <v>773</v>
      </c>
      <c r="I151" s="309" t="s">
        <v>715</v>
      </c>
      <c r="J151" s="309" t="s">
        <v>763</v>
      </c>
      <c r="K151" s="305"/>
    </row>
    <row r="152" ht="15" customHeight="1">
      <c r="B152" s="284"/>
      <c r="C152" s="309" t="s">
        <v>718</v>
      </c>
      <c r="D152" s="262"/>
      <c r="E152" s="262"/>
      <c r="F152" s="310" t="s">
        <v>719</v>
      </c>
      <c r="G152" s="262"/>
      <c r="H152" s="309" t="s">
        <v>752</v>
      </c>
      <c r="I152" s="309" t="s">
        <v>715</v>
      </c>
      <c r="J152" s="309">
        <v>50</v>
      </c>
      <c r="K152" s="305"/>
    </row>
    <row r="153" ht="15" customHeight="1">
      <c r="B153" s="284"/>
      <c r="C153" s="309" t="s">
        <v>721</v>
      </c>
      <c r="D153" s="262"/>
      <c r="E153" s="262"/>
      <c r="F153" s="310" t="s">
        <v>713</v>
      </c>
      <c r="G153" s="262"/>
      <c r="H153" s="309" t="s">
        <v>752</v>
      </c>
      <c r="I153" s="309" t="s">
        <v>723</v>
      </c>
      <c r="J153" s="309"/>
      <c r="K153" s="305"/>
    </row>
    <row r="154" ht="15" customHeight="1">
      <c r="B154" s="284"/>
      <c r="C154" s="309" t="s">
        <v>732</v>
      </c>
      <c r="D154" s="262"/>
      <c r="E154" s="262"/>
      <c r="F154" s="310" t="s">
        <v>719</v>
      </c>
      <c r="G154" s="262"/>
      <c r="H154" s="309" t="s">
        <v>752</v>
      </c>
      <c r="I154" s="309" t="s">
        <v>715</v>
      </c>
      <c r="J154" s="309">
        <v>50</v>
      </c>
      <c r="K154" s="305"/>
    </row>
    <row r="155" ht="15" customHeight="1">
      <c r="B155" s="284"/>
      <c r="C155" s="309" t="s">
        <v>740</v>
      </c>
      <c r="D155" s="262"/>
      <c r="E155" s="262"/>
      <c r="F155" s="310" t="s">
        <v>719</v>
      </c>
      <c r="G155" s="262"/>
      <c r="H155" s="309" t="s">
        <v>752</v>
      </c>
      <c r="I155" s="309" t="s">
        <v>715</v>
      </c>
      <c r="J155" s="309">
        <v>50</v>
      </c>
      <c r="K155" s="305"/>
    </row>
    <row r="156" ht="15" customHeight="1">
      <c r="B156" s="284"/>
      <c r="C156" s="309" t="s">
        <v>738</v>
      </c>
      <c r="D156" s="262"/>
      <c r="E156" s="262"/>
      <c r="F156" s="310" t="s">
        <v>719</v>
      </c>
      <c r="G156" s="262"/>
      <c r="H156" s="309" t="s">
        <v>752</v>
      </c>
      <c r="I156" s="309" t="s">
        <v>715</v>
      </c>
      <c r="J156" s="309">
        <v>50</v>
      </c>
      <c r="K156" s="305"/>
    </row>
    <row r="157" ht="15" customHeight="1">
      <c r="B157" s="284"/>
      <c r="C157" s="309" t="s">
        <v>92</v>
      </c>
      <c r="D157" s="262"/>
      <c r="E157" s="262"/>
      <c r="F157" s="310" t="s">
        <v>713</v>
      </c>
      <c r="G157" s="262"/>
      <c r="H157" s="309" t="s">
        <v>774</v>
      </c>
      <c r="I157" s="309" t="s">
        <v>715</v>
      </c>
      <c r="J157" s="309" t="s">
        <v>775</v>
      </c>
      <c r="K157" s="305"/>
    </row>
    <row r="158" ht="15" customHeight="1">
      <c r="B158" s="284"/>
      <c r="C158" s="309" t="s">
        <v>776</v>
      </c>
      <c r="D158" s="262"/>
      <c r="E158" s="262"/>
      <c r="F158" s="310" t="s">
        <v>713</v>
      </c>
      <c r="G158" s="262"/>
      <c r="H158" s="309" t="s">
        <v>777</v>
      </c>
      <c r="I158" s="309" t="s">
        <v>747</v>
      </c>
      <c r="J158" s="309"/>
      <c r="K158" s="305"/>
    </row>
    <row r="159" ht="15" customHeight="1">
      <c r="B159" s="311"/>
      <c r="C159" s="293"/>
      <c r="D159" s="293"/>
      <c r="E159" s="293"/>
      <c r="F159" s="293"/>
      <c r="G159" s="293"/>
      <c r="H159" s="293"/>
      <c r="I159" s="293"/>
      <c r="J159" s="293"/>
      <c r="K159" s="312"/>
    </row>
    <row r="160" ht="18.75" customHeight="1">
      <c r="B160" s="258"/>
      <c r="C160" s="262"/>
      <c r="D160" s="262"/>
      <c r="E160" s="262"/>
      <c r="F160" s="283"/>
      <c r="G160" s="262"/>
      <c r="H160" s="262"/>
      <c r="I160" s="262"/>
      <c r="J160" s="262"/>
      <c r="K160" s="258"/>
    </row>
    <row r="161" ht="18.75" customHeight="1"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</row>
    <row r="162" ht="7.5" customHeight="1">
      <c r="B162" s="248"/>
      <c r="C162" s="249"/>
      <c r="D162" s="249"/>
      <c r="E162" s="249"/>
      <c r="F162" s="249"/>
      <c r="G162" s="249"/>
      <c r="H162" s="249"/>
      <c r="I162" s="249"/>
      <c r="J162" s="249"/>
      <c r="K162" s="250"/>
    </row>
    <row r="163" ht="45" customHeight="1">
      <c r="B163" s="251"/>
      <c r="C163" s="252" t="s">
        <v>778</v>
      </c>
      <c r="D163" s="252"/>
      <c r="E163" s="252"/>
      <c r="F163" s="252"/>
      <c r="G163" s="252"/>
      <c r="H163" s="252"/>
      <c r="I163" s="252"/>
      <c r="J163" s="252"/>
      <c r="K163" s="253"/>
    </row>
    <row r="164" ht="17.25" customHeight="1">
      <c r="B164" s="251"/>
      <c r="C164" s="276" t="s">
        <v>707</v>
      </c>
      <c r="D164" s="276"/>
      <c r="E164" s="276"/>
      <c r="F164" s="276" t="s">
        <v>708</v>
      </c>
      <c r="G164" s="313"/>
      <c r="H164" s="314" t="s">
        <v>113</v>
      </c>
      <c r="I164" s="314" t="s">
        <v>57</v>
      </c>
      <c r="J164" s="276" t="s">
        <v>709</v>
      </c>
      <c r="K164" s="253"/>
    </row>
    <row r="165" ht="17.25" customHeight="1">
      <c r="B165" s="254"/>
      <c r="C165" s="278" t="s">
        <v>710</v>
      </c>
      <c r="D165" s="278"/>
      <c r="E165" s="278"/>
      <c r="F165" s="279" t="s">
        <v>711</v>
      </c>
      <c r="G165" s="315"/>
      <c r="H165" s="316"/>
      <c r="I165" s="316"/>
      <c r="J165" s="278" t="s">
        <v>712</v>
      </c>
      <c r="K165" s="256"/>
    </row>
    <row r="166" ht="5.25" customHeight="1">
      <c r="B166" s="284"/>
      <c r="C166" s="281"/>
      <c r="D166" s="281"/>
      <c r="E166" s="281"/>
      <c r="F166" s="281"/>
      <c r="G166" s="282"/>
      <c r="H166" s="281"/>
      <c r="I166" s="281"/>
      <c r="J166" s="281"/>
      <c r="K166" s="305"/>
    </row>
    <row r="167" ht="15" customHeight="1">
      <c r="B167" s="284"/>
      <c r="C167" s="262" t="s">
        <v>716</v>
      </c>
      <c r="D167" s="262"/>
      <c r="E167" s="262"/>
      <c r="F167" s="283" t="s">
        <v>713</v>
      </c>
      <c r="G167" s="262"/>
      <c r="H167" s="262" t="s">
        <v>752</v>
      </c>
      <c r="I167" s="262" t="s">
        <v>715</v>
      </c>
      <c r="J167" s="262">
        <v>120</v>
      </c>
      <c r="K167" s="305"/>
    </row>
    <row r="168" ht="15" customHeight="1">
      <c r="B168" s="284"/>
      <c r="C168" s="262" t="s">
        <v>761</v>
      </c>
      <c r="D168" s="262"/>
      <c r="E168" s="262"/>
      <c r="F168" s="283" t="s">
        <v>713</v>
      </c>
      <c r="G168" s="262"/>
      <c r="H168" s="262" t="s">
        <v>762</v>
      </c>
      <c r="I168" s="262" t="s">
        <v>715</v>
      </c>
      <c r="J168" s="262" t="s">
        <v>763</v>
      </c>
      <c r="K168" s="305"/>
    </row>
    <row r="169" ht="15" customHeight="1">
      <c r="B169" s="284"/>
      <c r="C169" s="262" t="s">
        <v>662</v>
      </c>
      <c r="D169" s="262"/>
      <c r="E169" s="262"/>
      <c r="F169" s="283" t="s">
        <v>713</v>
      </c>
      <c r="G169" s="262"/>
      <c r="H169" s="262" t="s">
        <v>779</v>
      </c>
      <c r="I169" s="262" t="s">
        <v>715</v>
      </c>
      <c r="J169" s="262" t="s">
        <v>763</v>
      </c>
      <c r="K169" s="305"/>
    </row>
    <row r="170" ht="15" customHeight="1">
      <c r="B170" s="284"/>
      <c r="C170" s="262" t="s">
        <v>718</v>
      </c>
      <c r="D170" s="262"/>
      <c r="E170" s="262"/>
      <c r="F170" s="283" t="s">
        <v>719</v>
      </c>
      <c r="G170" s="262"/>
      <c r="H170" s="262" t="s">
        <v>779</v>
      </c>
      <c r="I170" s="262" t="s">
        <v>715</v>
      </c>
      <c r="J170" s="262">
        <v>50</v>
      </c>
      <c r="K170" s="305"/>
    </row>
    <row r="171" ht="15" customHeight="1">
      <c r="B171" s="284"/>
      <c r="C171" s="262" t="s">
        <v>721</v>
      </c>
      <c r="D171" s="262"/>
      <c r="E171" s="262"/>
      <c r="F171" s="283" t="s">
        <v>713</v>
      </c>
      <c r="G171" s="262"/>
      <c r="H171" s="262" t="s">
        <v>779</v>
      </c>
      <c r="I171" s="262" t="s">
        <v>723</v>
      </c>
      <c r="J171" s="262"/>
      <c r="K171" s="305"/>
    </row>
    <row r="172" ht="15" customHeight="1">
      <c r="B172" s="284"/>
      <c r="C172" s="262" t="s">
        <v>732</v>
      </c>
      <c r="D172" s="262"/>
      <c r="E172" s="262"/>
      <c r="F172" s="283" t="s">
        <v>719</v>
      </c>
      <c r="G172" s="262"/>
      <c r="H172" s="262" t="s">
        <v>779</v>
      </c>
      <c r="I172" s="262" t="s">
        <v>715</v>
      </c>
      <c r="J172" s="262">
        <v>50</v>
      </c>
      <c r="K172" s="305"/>
    </row>
    <row r="173" ht="15" customHeight="1">
      <c r="B173" s="284"/>
      <c r="C173" s="262" t="s">
        <v>740</v>
      </c>
      <c r="D173" s="262"/>
      <c r="E173" s="262"/>
      <c r="F173" s="283" t="s">
        <v>719</v>
      </c>
      <c r="G173" s="262"/>
      <c r="H173" s="262" t="s">
        <v>779</v>
      </c>
      <c r="I173" s="262" t="s">
        <v>715</v>
      </c>
      <c r="J173" s="262">
        <v>50</v>
      </c>
      <c r="K173" s="305"/>
    </row>
    <row r="174" ht="15" customHeight="1">
      <c r="B174" s="284"/>
      <c r="C174" s="262" t="s">
        <v>738</v>
      </c>
      <c r="D174" s="262"/>
      <c r="E174" s="262"/>
      <c r="F174" s="283" t="s">
        <v>719</v>
      </c>
      <c r="G174" s="262"/>
      <c r="H174" s="262" t="s">
        <v>779</v>
      </c>
      <c r="I174" s="262" t="s">
        <v>715</v>
      </c>
      <c r="J174" s="262">
        <v>50</v>
      </c>
      <c r="K174" s="305"/>
    </row>
    <row r="175" ht="15" customHeight="1">
      <c r="B175" s="284"/>
      <c r="C175" s="262" t="s">
        <v>112</v>
      </c>
      <c r="D175" s="262"/>
      <c r="E175" s="262"/>
      <c r="F175" s="283" t="s">
        <v>713</v>
      </c>
      <c r="G175" s="262"/>
      <c r="H175" s="262" t="s">
        <v>780</v>
      </c>
      <c r="I175" s="262" t="s">
        <v>781</v>
      </c>
      <c r="J175" s="262"/>
      <c r="K175" s="305"/>
    </row>
    <row r="176" ht="15" customHeight="1">
      <c r="B176" s="284"/>
      <c r="C176" s="262" t="s">
        <v>57</v>
      </c>
      <c r="D176" s="262"/>
      <c r="E176" s="262"/>
      <c r="F176" s="283" t="s">
        <v>713</v>
      </c>
      <c r="G176" s="262"/>
      <c r="H176" s="262" t="s">
        <v>782</v>
      </c>
      <c r="I176" s="262" t="s">
        <v>783</v>
      </c>
      <c r="J176" s="262">
        <v>1</v>
      </c>
      <c r="K176" s="305"/>
    </row>
    <row r="177" ht="15" customHeight="1">
      <c r="B177" s="284"/>
      <c r="C177" s="262" t="s">
        <v>53</v>
      </c>
      <c r="D177" s="262"/>
      <c r="E177" s="262"/>
      <c r="F177" s="283" t="s">
        <v>713</v>
      </c>
      <c r="G177" s="262"/>
      <c r="H177" s="262" t="s">
        <v>784</v>
      </c>
      <c r="I177" s="262" t="s">
        <v>715</v>
      </c>
      <c r="J177" s="262">
        <v>20</v>
      </c>
      <c r="K177" s="305"/>
    </row>
    <row r="178" ht="15" customHeight="1">
      <c r="B178" s="284"/>
      <c r="C178" s="262" t="s">
        <v>113</v>
      </c>
      <c r="D178" s="262"/>
      <c r="E178" s="262"/>
      <c r="F178" s="283" t="s">
        <v>713</v>
      </c>
      <c r="G178" s="262"/>
      <c r="H178" s="262" t="s">
        <v>785</v>
      </c>
      <c r="I178" s="262" t="s">
        <v>715</v>
      </c>
      <c r="J178" s="262">
        <v>255</v>
      </c>
      <c r="K178" s="305"/>
    </row>
    <row r="179" ht="15" customHeight="1">
      <c r="B179" s="284"/>
      <c r="C179" s="262" t="s">
        <v>114</v>
      </c>
      <c r="D179" s="262"/>
      <c r="E179" s="262"/>
      <c r="F179" s="283" t="s">
        <v>713</v>
      </c>
      <c r="G179" s="262"/>
      <c r="H179" s="262" t="s">
        <v>678</v>
      </c>
      <c r="I179" s="262" t="s">
        <v>715</v>
      </c>
      <c r="J179" s="262">
        <v>10</v>
      </c>
      <c r="K179" s="305"/>
    </row>
    <row r="180" ht="15" customHeight="1">
      <c r="B180" s="284"/>
      <c r="C180" s="262" t="s">
        <v>115</v>
      </c>
      <c r="D180" s="262"/>
      <c r="E180" s="262"/>
      <c r="F180" s="283" t="s">
        <v>713</v>
      </c>
      <c r="G180" s="262"/>
      <c r="H180" s="262" t="s">
        <v>786</v>
      </c>
      <c r="I180" s="262" t="s">
        <v>747</v>
      </c>
      <c r="J180" s="262"/>
      <c r="K180" s="305"/>
    </row>
    <row r="181" ht="15" customHeight="1">
      <c r="B181" s="284"/>
      <c r="C181" s="262" t="s">
        <v>787</v>
      </c>
      <c r="D181" s="262"/>
      <c r="E181" s="262"/>
      <c r="F181" s="283" t="s">
        <v>713</v>
      </c>
      <c r="G181" s="262"/>
      <c r="H181" s="262" t="s">
        <v>788</v>
      </c>
      <c r="I181" s="262" t="s">
        <v>747</v>
      </c>
      <c r="J181" s="262"/>
      <c r="K181" s="305"/>
    </row>
    <row r="182" ht="15" customHeight="1">
      <c r="B182" s="284"/>
      <c r="C182" s="262" t="s">
        <v>776</v>
      </c>
      <c r="D182" s="262"/>
      <c r="E182" s="262"/>
      <c r="F182" s="283" t="s">
        <v>713</v>
      </c>
      <c r="G182" s="262"/>
      <c r="H182" s="262" t="s">
        <v>789</v>
      </c>
      <c r="I182" s="262" t="s">
        <v>747</v>
      </c>
      <c r="J182" s="262"/>
      <c r="K182" s="305"/>
    </row>
    <row r="183" ht="15" customHeight="1">
      <c r="B183" s="284"/>
      <c r="C183" s="262" t="s">
        <v>117</v>
      </c>
      <c r="D183" s="262"/>
      <c r="E183" s="262"/>
      <c r="F183" s="283" t="s">
        <v>719</v>
      </c>
      <c r="G183" s="262"/>
      <c r="H183" s="262" t="s">
        <v>790</v>
      </c>
      <c r="I183" s="262" t="s">
        <v>715</v>
      </c>
      <c r="J183" s="262">
        <v>50</v>
      </c>
      <c r="K183" s="305"/>
    </row>
    <row r="184" ht="15" customHeight="1">
      <c r="B184" s="284"/>
      <c r="C184" s="262" t="s">
        <v>791</v>
      </c>
      <c r="D184" s="262"/>
      <c r="E184" s="262"/>
      <c r="F184" s="283" t="s">
        <v>719</v>
      </c>
      <c r="G184" s="262"/>
      <c r="H184" s="262" t="s">
        <v>792</v>
      </c>
      <c r="I184" s="262" t="s">
        <v>793</v>
      </c>
      <c r="J184" s="262"/>
      <c r="K184" s="305"/>
    </row>
    <row r="185" ht="15" customHeight="1">
      <c r="B185" s="284"/>
      <c r="C185" s="262" t="s">
        <v>794</v>
      </c>
      <c r="D185" s="262"/>
      <c r="E185" s="262"/>
      <c r="F185" s="283" t="s">
        <v>719</v>
      </c>
      <c r="G185" s="262"/>
      <c r="H185" s="262" t="s">
        <v>795</v>
      </c>
      <c r="I185" s="262" t="s">
        <v>793</v>
      </c>
      <c r="J185" s="262"/>
      <c r="K185" s="305"/>
    </row>
    <row r="186" ht="15" customHeight="1">
      <c r="B186" s="284"/>
      <c r="C186" s="262" t="s">
        <v>796</v>
      </c>
      <c r="D186" s="262"/>
      <c r="E186" s="262"/>
      <c r="F186" s="283" t="s">
        <v>719</v>
      </c>
      <c r="G186" s="262"/>
      <c r="H186" s="262" t="s">
        <v>797</v>
      </c>
      <c r="I186" s="262" t="s">
        <v>793</v>
      </c>
      <c r="J186" s="262"/>
      <c r="K186" s="305"/>
    </row>
    <row r="187" ht="15" customHeight="1">
      <c r="B187" s="284"/>
      <c r="C187" s="317" t="s">
        <v>798</v>
      </c>
      <c r="D187" s="262"/>
      <c r="E187" s="262"/>
      <c r="F187" s="283" t="s">
        <v>719</v>
      </c>
      <c r="G187" s="262"/>
      <c r="H187" s="262" t="s">
        <v>799</v>
      </c>
      <c r="I187" s="262" t="s">
        <v>800</v>
      </c>
      <c r="J187" s="318" t="s">
        <v>801</v>
      </c>
      <c r="K187" s="305"/>
    </row>
    <row r="188" ht="15" customHeight="1">
      <c r="B188" s="284"/>
      <c r="C188" s="268" t="s">
        <v>42</v>
      </c>
      <c r="D188" s="262"/>
      <c r="E188" s="262"/>
      <c r="F188" s="283" t="s">
        <v>713</v>
      </c>
      <c r="G188" s="262"/>
      <c r="H188" s="258" t="s">
        <v>802</v>
      </c>
      <c r="I188" s="262" t="s">
        <v>803</v>
      </c>
      <c r="J188" s="262"/>
      <c r="K188" s="305"/>
    </row>
    <row r="189" ht="15" customHeight="1">
      <c r="B189" s="284"/>
      <c r="C189" s="268" t="s">
        <v>804</v>
      </c>
      <c r="D189" s="262"/>
      <c r="E189" s="262"/>
      <c r="F189" s="283" t="s">
        <v>713</v>
      </c>
      <c r="G189" s="262"/>
      <c r="H189" s="262" t="s">
        <v>805</v>
      </c>
      <c r="I189" s="262" t="s">
        <v>747</v>
      </c>
      <c r="J189" s="262"/>
      <c r="K189" s="305"/>
    </row>
    <row r="190" ht="15" customHeight="1">
      <c r="B190" s="284"/>
      <c r="C190" s="268" t="s">
        <v>806</v>
      </c>
      <c r="D190" s="262"/>
      <c r="E190" s="262"/>
      <c r="F190" s="283" t="s">
        <v>713</v>
      </c>
      <c r="G190" s="262"/>
      <c r="H190" s="262" t="s">
        <v>807</v>
      </c>
      <c r="I190" s="262" t="s">
        <v>747</v>
      </c>
      <c r="J190" s="262"/>
      <c r="K190" s="305"/>
    </row>
    <row r="191" ht="15" customHeight="1">
      <c r="B191" s="284"/>
      <c r="C191" s="268" t="s">
        <v>808</v>
      </c>
      <c r="D191" s="262"/>
      <c r="E191" s="262"/>
      <c r="F191" s="283" t="s">
        <v>719</v>
      </c>
      <c r="G191" s="262"/>
      <c r="H191" s="262" t="s">
        <v>809</v>
      </c>
      <c r="I191" s="262" t="s">
        <v>747</v>
      </c>
      <c r="J191" s="262"/>
      <c r="K191" s="305"/>
    </row>
    <row r="192" ht="15" customHeight="1">
      <c r="B192" s="311"/>
      <c r="C192" s="319"/>
      <c r="D192" s="293"/>
      <c r="E192" s="293"/>
      <c r="F192" s="293"/>
      <c r="G192" s="293"/>
      <c r="H192" s="293"/>
      <c r="I192" s="293"/>
      <c r="J192" s="293"/>
      <c r="K192" s="312"/>
    </row>
    <row r="193" ht="18.75" customHeight="1">
      <c r="B193" s="258"/>
      <c r="C193" s="262"/>
      <c r="D193" s="262"/>
      <c r="E193" s="262"/>
      <c r="F193" s="283"/>
      <c r="G193" s="262"/>
      <c r="H193" s="262"/>
      <c r="I193" s="262"/>
      <c r="J193" s="262"/>
      <c r="K193" s="258"/>
    </row>
    <row r="194" ht="18.75" customHeight="1">
      <c r="B194" s="258"/>
      <c r="C194" s="262"/>
      <c r="D194" s="262"/>
      <c r="E194" s="262"/>
      <c r="F194" s="283"/>
      <c r="G194" s="262"/>
      <c r="H194" s="262"/>
      <c r="I194" s="262"/>
      <c r="J194" s="262"/>
      <c r="K194" s="258"/>
    </row>
    <row r="195" ht="18.75" customHeight="1"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</row>
    <row r="196" ht="13.5">
      <c r="B196" s="248"/>
      <c r="C196" s="249"/>
      <c r="D196" s="249"/>
      <c r="E196" s="249"/>
      <c r="F196" s="249"/>
      <c r="G196" s="249"/>
      <c r="H196" s="249"/>
      <c r="I196" s="249"/>
      <c r="J196" s="249"/>
      <c r="K196" s="250"/>
    </row>
    <row r="197" ht="21">
      <c r="B197" s="251"/>
      <c r="C197" s="252" t="s">
        <v>810</v>
      </c>
      <c r="D197" s="252"/>
      <c r="E197" s="252"/>
      <c r="F197" s="252"/>
      <c r="G197" s="252"/>
      <c r="H197" s="252"/>
      <c r="I197" s="252"/>
      <c r="J197" s="252"/>
      <c r="K197" s="253"/>
    </row>
    <row r="198" ht="25.5" customHeight="1">
      <c r="B198" s="251"/>
      <c r="C198" s="320" t="s">
        <v>811</v>
      </c>
      <c r="D198" s="320"/>
      <c r="E198" s="320"/>
      <c r="F198" s="320" t="s">
        <v>812</v>
      </c>
      <c r="G198" s="321"/>
      <c r="H198" s="320" t="s">
        <v>813</v>
      </c>
      <c r="I198" s="320"/>
      <c r="J198" s="320"/>
      <c r="K198" s="253"/>
    </row>
    <row r="199" ht="5.25" customHeight="1">
      <c r="B199" s="284"/>
      <c r="C199" s="281"/>
      <c r="D199" s="281"/>
      <c r="E199" s="281"/>
      <c r="F199" s="281"/>
      <c r="G199" s="262"/>
      <c r="H199" s="281"/>
      <c r="I199" s="281"/>
      <c r="J199" s="281"/>
      <c r="K199" s="305"/>
    </row>
    <row r="200" ht="15" customHeight="1">
      <c r="B200" s="284"/>
      <c r="C200" s="262" t="s">
        <v>803</v>
      </c>
      <c r="D200" s="262"/>
      <c r="E200" s="262"/>
      <c r="F200" s="283" t="s">
        <v>43</v>
      </c>
      <c r="G200" s="262"/>
      <c r="H200" s="262" t="s">
        <v>814</v>
      </c>
      <c r="I200" s="262"/>
      <c r="J200" s="262"/>
      <c r="K200" s="305"/>
    </row>
    <row r="201" ht="15" customHeight="1">
      <c r="B201" s="284"/>
      <c r="C201" s="290"/>
      <c r="D201" s="262"/>
      <c r="E201" s="262"/>
      <c r="F201" s="283" t="s">
        <v>44</v>
      </c>
      <c r="G201" s="262"/>
      <c r="H201" s="262" t="s">
        <v>815</v>
      </c>
      <c r="I201" s="262"/>
      <c r="J201" s="262"/>
      <c r="K201" s="305"/>
    </row>
    <row r="202" ht="15" customHeight="1">
      <c r="B202" s="284"/>
      <c r="C202" s="290"/>
      <c r="D202" s="262"/>
      <c r="E202" s="262"/>
      <c r="F202" s="283" t="s">
        <v>47</v>
      </c>
      <c r="G202" s="262"/>
      <c r="H202" s="262" t="s">
        <v>816</v>
      </c>
      <c r="I202" s="262"/>
      <c r="J202" s="262"/>
      <c r="K202" s="305"/>
    </row>
    <row r="203" ht="15" customHeight="1">
      <c r="B203" s="284"/>
      <c r="C203" s="262"/>
      <c r="D203" s="262"/>
      <c r="E203" s="262"/>
      <c r="F203" s="283" t="s">
        <v>45</v>
      </c>
      <c r="G203" s="262"/>
      <c r="H203" s="262" t="s">
        <v>817</v>
      </c>
      <c r="I203" s="262"/>
      <c r="J203" s="262"/>
      <c r="K203" s="305"/>
    </row>
    <row r="204" ht="15" customHeight="1">
      <c r="B204" s="284"/>
      <c r="C204" s="262"/>
      <c r="D204" s="262"/>
      <c r="E204" s="262"/>
      <c r="F204" s="283" t="s">
        <v>46</v>
      </c>
      <c r="G204" s="262"/>
      <c r="H204" s="262" t="s">
        <v>818</v>
      </c>
      <c r="I204" s="262"/>
      <c r="J204" s="262"/>
      <c r="K204" s="305"/>
    </row>
    <row r="205" ht="15" customHeight="1">
      <c r="B205" s="284"/>
      <c r="C205" s="262"/>
      <c r="D205" s="262"/>
      <c r="E205" s="262"/>
      <c r="F205" s="283"/>
      <c r="G205" s="262"/>
      <c r="H205" s="262"/>
      <c r="I205" s="262"/>
      <c r="J205" s="262"/>
      <c r="K205" s="305"/>
    </row>
    <row r="206" ht="15" customHeight="1">
      <c r="B206" s="284"/>
      <c r="C206" s="262" t="s">
        <v>759</v>
      </c>
      <c r="D206" s="262"/>
      <c r="E206" s="262"/>
      <c r="F206" s="283" t="s">
        <v>79</v>
      </c>
      <c r="G206" s="262"/>
      <c r="H206" s="262" t="s">
        <v>819</v>
      </c>
      <c r="I206" s="262"/>
      <c r="J206" s="262"/>
      <c r="K206" s="305"/>
    </row>
    <row r="207" ht="15" customHeight="1">
      <c r="B207" s="284"/>
      <c r="C207" s="290"/>
      <c r="D207" s="262"/>
      <c r="E207" s="262"/>
      <c r="F207" s="283" t="s">
        <v>656</v>
      </c>
      <c r="G207" s="262"/>
      <c r="H207" s="262" t="s">
        <v>657</v>
      </c>
      <c r="I207" s="262"/>
      <c r="J207" s="262"/>
      <c r="K207" s="305"/>
    </row>
    <row r="208" ht="15" customHeight="1">
      <c r="B208" s="284"/>
      <c r="C208" s="262"/>
      <c r="D208" s="262"/>
      <c r="E208" s="262"/>
      <c r="F208" s="283" t="s">
        <v>654</v>
      </c>
      <c r="G208" s="262"/>
      <c r="H208" s="262" t="s">
        <v>820</v>
      </c>
      <c r="I208" s="262"/>
      <c r="J208" s="262"/>
      <c r="K208" s="305"/>
    </row>
    <row r="209" ht="15" customHeight="1">
      <c r="B209" s="322"/>
      <c r="C209" s="290"/>
      <c r="D209" s="290"/>
      <c r="E209" s="290"/>
      <c r="F209" s="283" t="s">
        <v>658</v>
      </c>
      <c r="G209" s="268"/>
      <c r="H209" s="309" t="s">
        <v>659</v>
      </c>
      <c r="I209" s="309"/>
      <c r="J209" s="309"/>
      <c r="K209" s="323"/>
    </row>
    <row r="210" ht="15" customHeight="1">
      <c r="B210" s="322"/>
      <c r="C210" s="290"/>
      <c r="D210" s="290"/>
      <c r="E210" s="290"/>
      <c r="F210" s="283" t="s">
        <v>660</v>
      </c>
      <c r="G210" s="268"/>
      <c r="H210" s="309" t="s">
        <v>821</v>
      </c>
      <c r="I210" s="309"/>
      <c r="J210" s="309"/>
      <c r="K210" s="323"/>
    </row>
    <row r="211" ht="15" customHeight="1">
      <c r="B211" s="322"/>
      <c r="C211" s="290"/>
      <c r="D211" s="290"/>
      <c r="E211" s="290"/>
      <c r="F211" s="324"/>
      <c r="G211" s="268"/>
      <c r="H211" s="325"/>
      <c r="I211" s="325"/>
      <c r="J211" s="325"/>
      <c r="K211" s="323"/>
    </row>
    <row r="212" ht="15" customHeight="1">
      <c r="B212" s="322"/>
      <c r="C212" s="262" t="s">
        <v>783</v>
      </c>
      <c r="D212" s="290"/>
      <c r="E212" s="290"/>
      <c r="F212" s="283">
        <v>1</v>
      </c>
      <c r="G212" s="268"/>
      <c r="H212" s="309" t="s">
        <v>822</v>
      </c>
      <c r="I212" s="309"/>
      <c r="J212" s="309"/>
      <c r="K212" s="323"/>
    </row>
    <row r="213" ht="15" customHeight="1">
      <c r="B213" s="322"/>
      <c r="C213" s="290"/>
      <c r="D213" s="290"/>
      <c r="E213" s="290"/>
      <c r="F213" s="283">
        <v>2</v>
      </c>
      <c r="G213" s="268"/>
      <c r="H213" s="309" t="s">
        <v>823</v>
      </c>
      <c r="I213" s="309"/>
      <c r="J213" s="309"/>
      <c r="K213" s="323"/>
    </row>
    <row r="214" ht="15" customHeight="1">
      <c r="B214" s="322"/>
      <c r="C214" s="290"/>
      <c r="D214" s="290"/>
      <c r="E214" s="290"/>
      <c r="F214" s="283">
        <v>3</v>
      </c>
      <c r="G214" s="268"/>
      <c r="H214" s="309" t="s">
        <v>824</v>
      </c>
      <c r="I214" s="309"/>
      <c r="J214" s="309"/>
      <c r="K214" s="323"/>
    </row>
    <row r="215" ht="15" customHeight="1">
      <c r="B215" s="322"/>
      <c r="C215" s="290"/>
      <c r="D215" s="290"/>
      <c r="E215" s="290"/>
      <c r="F215" s="283">
        <v>4</v>
      </c>
      <c r="G215" s="268"/>
      <c r="H215" s="309" t="s">
        <v>825</v>
      </c>
      <c r="I215" s="309"/>
      <c r="J215" s="309"/>
      <c r="K215" s="323"/>
    </row>
    <row r="216" ht="12.75" customHeight="1">
      <c r="B216" s="326"/>
      <c r="C216" s="327"/>
      <c r="D216" s="327"/>
      <c r="E216" s="327"/>
      <c r="F216" s="327"/>
      <c r="G216" s="327"/>
      <c r="H216" s="327"/>
      <c r="I216" s="327"/>
      <c r="J216" s="327"/>
      <c r="K216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Lištvan</dc:creator>
  <cp:lastModifiedBy>Marek Lištvan</cp:lastModifiedBy>
  <dcterms:created xsi:type="dcterms:W3CDTF">2021-12-01T15:22:22Z</dcterms:created>
  <dcterms:modified xsi:type="dcterms:W3CDTF">2021-12-01T15:22:30Z</dcterms:modified>
</cp:coreProperties>
</file>