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Výsluní - Přestavba části objektu č.p. 100 ve Výsluní - zřízení bytových jednotek\"/>
    </mc:Choice>
  </mc:AlternateContent>
  <bookViews>
    <workbookView xWindow="0" yWindow="0" windowWidth="25170" windowHeight="11760"/>
  </bookViews>
  <sheets>
    <sheet name="Rekapitulace stavby" sheetId="1" r:id="rId1"/>
    <sheet name="1_Vys_100_Stavební - Přes..." sheetId="2" r:id="rId2"/>
    <sheet name="2_Vys_100_VYT - Vytápění" sheetId="3" r:id="rId3"/>
    <sheet name="3_Vys_100_ZTI - Zdravotně..." sheetId="4" r:id="rId4"/>
    <sheet name="01-1.1 - Doplnění rozvádě..." sheetId="5" r:id="rId5"/>
    <sheet name="01-1.2 - Rozváděč ELMR2" sheetId="6" r:id="rId6"/>
    <sheet name="01-1.3 - Doplnění a úprav..." sheetId="7" r:id="rId7"/>
    <sheet name="01-1.4 - Rozváděč R2.1" sheetId="8" r:id="rId8"/>
    <sheet name="01-1.5 - Rozváděč R2.2" sheetId="9" r:id="rId9"/>
    <sheet name="01-1.6 - Rozváděč R2.3" sheetId="10" r:id="rId10"/>
    <sheet name="01-1.7 - Rozváděč R2.4" sheetId="11" r:id="rId11"/>
    <sheet name="01-2 - Svítidla" sheetId="12" r:id="rId12"/>
    <sheet name="01-3 - Spínače, zásuvky p..." sheetId="13" r:id="rId13"/>
    <sheet name="01-4 - Kabely a vodiče" sheetId="14" r:id="rId14"/>
    <sheet name="01-5 - Bourání a začštění..." sheetId="15" r:id="rId15"/>
    <sheet name="02 - Revize" sheetId="16" r:id="rId16"/>
    <sheet name="03-1 - Bezdrátové zvonky" sheetId="17" r:id="rId17"/>
    <sheet name="03-2 - Detektor kouře" sheetId="18" r:id="rId18"/>
    <sheet name="03-3 - Zásuvky datové a TV" sheetId="19" r:id="rId19"/>
    <sheet name="Pokyny pro vyplnění" sheetId="20" r:id="rId20"/>
  </sheets>
  <definedNames>
    <definedName name="_xlnm._FilterDatabase" localSheetId="4" hidden="1">'01-1.1 - Doplnění rozvádě...'!$C$92:$K$104</definedName>
    <definedName name="_xlnm._FilterDatabase" localSheetId="5" hidden="1">'01-1.2 - Rozváděč ELMR2'!$C$92:$K$157</definedName>
    <definedName name="_xlnm._FilterDatabase" localSheetId="6" hidden="1">'01-1.3 - Doplnění a úprav...'!$C$92:$K$110</definedName>
    <definedName name="_xlnm._FilterDatabase" localSheetId="7" hidden="1">'01-1.4 - Rozváděč R2.1'!$C$92:$K$135</definedName>
    <definedName name="_xlnm._FilterDatabase" localSheetId="8" hidden="1">'01-1.5 - Rozváděč R2.2'!$C$92:$K$135</definedName>
    <definedName name="_xlnm._FilterDatabase" localSheetId="9" hidden="1">'01-1.6 - Rozváděč R2.3'!$C$92:$K$135</definedName>
    <definedName name="_xlnm._FilterDatabase" localSheetId="10" hidden="1">'01-1.7 - Rozváděč R2.4'!$C$92:$K$135</definedName>
    <definedName name="_xlnm._FilterDatabase" localSheetId="11" hidden="1">'01-2 - Svítidla'!$C$92:$K$114</definedName>
    <definedName name="_xlnm._FilterDatabase" localSheetId="12" hidden="1">'01-3 - Spínače, zásuvky p...'!$C$92:$K$178</definedName>
    <definedName name="_xlnm._FilterDatabase" localSheetId="13" hidden="1">'01-4 - Kabely a vodiče'!$C$92:$K$124</definedName>
    <definedName name="_xlnm._FilterDatabase" localSheetId="14" hidden="1">'01-5 - Bourání a začštění...'!$C$96:$K$208</definedName>
    <definedName name="_xlnm._FilterDatabase" localSheetId="15" hidden="1">'02 - Revize'!$C$86:$K$93</definedName>
    <definedName name="_xlnm._FilterDatabase" localSheetId="16" hidden="1">'03-1 - Bezdrátové zvonky'!$C$92:$K$108</definedName>
    <definedName name="_xlnm._FilterDatabase" localSheetId="17" hidden="1">'03-2 - Detektor kouře'!$C$92:$K$103</definedName>
    <definedName name="_xlnm._FilterDatabase" localSheetId="18" hidden="1">'03-3 - Zásuvky datové a TV'!$C$93:$K$148</definedName>
    <definedName name="_xlnm._FilterDatabase" localSheetId="1" hidden="1">'1_Vys_100_Stavební - Přes...'!$C$100:$K$815</definedName>
    <definedName name="_xlnm._FilterDatabase" localSheetId="2" hidden="1">'2_Vys_100_VYT - Vytápění'!$C$87:$K$268</definedName>
    <definedName name="_xlnm._FilterDatabase" localSheetId="3" hidden="1">'3_Vys_100_ZTI - Zdravotně...'!$C$83:$K$319</definedName>
    <definedName name="_xlnm.Print_Titles" localSheetId="4">'01-1.1 - Doplnění rozvádě...'!$92:$92</definedName>
    <definedName name="_xlnm.Print_Titles" localSheetId="5">'01-1.2 - Rozváděč ELMR2'!$92:$92</definedName>
    <definedName name="_xlnm.Print_Titles" localSheetId="6">'01-1.3 - Doplnění a úprav...'!$92:$92</definedName>
    <definedName name="_xlnm.Print_Titles" localSheetId="7">'01-1.4 - Rozváděč R2.1'!$92:$92</definedName>
    <definedName name="_xlnm.Print_Titles" localSheetId="8">'01-1.5 - Rozváděč R2.2'!$92:$92</definedName>
    <definedName name="_xlnm.Print_Titles" localSheetId="9">'01-1.6 - Rozváděč R2.3'!$92:$92</definedName>
    <definedName name="_xlnm.Print_Titles" localSheetId="10">'01-1.7 - Rozváděč R2.4'!$92:$92</definedName>
    <definedName name="_xlnm.Print_Titles" localSheetId="11">'01-2 - Svítidla'!$92:$92</definedName>
    <definedName name="_xlnm.Print_Titles" localSheetId="12">'01-3 - Spínače, zásuvky p...'!$92:$92</definedName>
    <definedName name="_xlnm.Print_Titles" localSheetId="13">'01-4 - Kabely a vodiče'!$92:$92</definedName>
    <definedName name="_xlnm.Print_Titles" localSheetId="14">'01-5 - Bourání a začštění...'!$96:$96</definedName>
    <definedName name="_xlnm.Print_Titles" localSheetId="15">'02 - Revize'!$86:$86</definedName>
    <definedName name="_xlnm.Print_Titles" localSheetId="16">'03-1 - Bezdrátové zvonky'!$92:$92</definedName>
    <definedName name="_xlnm.Print_Titles" localSheetId="17">'03-2 - Detektor kouře'!$92:$92</definedName>
    <definedName name="_xlnm.Print_Titles" localSheetId="18">'03-3 - Zásuvky datové a TV'!$93:$93</definedName>
    <definedName name="_xlnm.Print_Titles" localSheetId="1">'1_Vys_100_Stavební - Přes...'!$100:$100</definedName>
    <definedName name="_xlnm.Print_Titles" localSheetId="2">'2_Vys_100_VYT - Vytápění'!$87:$87</definedName>
    <definedName name="_xlnm.Print_Titles" localSheetId="3">'3_Vys_100_ZTI - Zdravotně...'!$83:$83</definedName>
    <definedName name="_xlnm.Print_Titles" localSheetId="0">'Rekapitulace stavby'!$52:$52</definedName>
    <definedName name="_xlnm.Print_Area" localSheetId="4">'01-1.1 - Doplnění rozvádě...'!$C$4:$J$43,'01-1.1 - Doplnění rozvádě...'!$C$49:$J$70,'01-1.1 - Doplnění rozvádě...'!$C$76:$K$104</definedName>
    <definedName name="_xlnm.Print_Area" localSheetId="5">'01-1.2 - Rozváděč ELMR2'!$C$4:$J$43,'01-1.2 - Rozváděč ELMR2'!$C$49:$J$70,'01-1.2 - Rozváděč ELMR2'!$C$76:$K$157</definedName>
    <definedName name="_xlnm.Print_Area" localSheetId="6">'01-1.3 - Doplnění a úprav...'!$C$4:$J$43,'01-1.3 - Doplnění a úprav...'!$C$49:$J$70,'01-1.3 - Doplnění a úprav...'!$C$76:$K$110</definedName>
    <definedName name="_xlnm.Print_Area" localSheetId="7">'01-1.4 - Rozváděč R2.1'!$C$4:$J$43,'01-1.4 - Rozváděč R2.1'!$C$49:$J$70,'01-1.4 - Rozváděč R2.1'!$C$76:$K$135</definedName>
    <definedName name="_xlnm.Print_Area" localSheetId="8">'01-1.5 - Rozváděč R2.2'!$C$4:$J$43,'01-1.5 - Rozváděč R2.2'!$C$49:$J$70,'01-1.5 - Rozváděč R2.2'!$C$76:$K$135</definedName>
    <definedName name="_xlnm.Print_Area" localSheetId="9">'01-1.6 - Rozváděč R2.3'!$C$4:$J$43,'01-1.6 - Rozváděč R2.3'!$C$49:$J$70,'01-1.6 - Rozváděč R2.3'!$C$76:$K$135</definedName>
    <definedName name="_xlnm.Print_Area" localSheetId="10">'01-1.7 - Rozváděč R2.4'!$C$4:$J$43,'01-1.7 - Rozváděč R2.4'!$C$49:$J$70,'01-1.7 - Rozváděč R2.4'!$C$76:$K$135</definedName>
    <definedName name="_xlnm.Print_Area" localSheetId="11">'01-2 - Svítidla'!$C$4:$J$43,'01-2 - Svítidla'!$C$49:$J$70,'01-2 - Svítidla'!$C$76:$K$114</definedName>
    <definedName name="_xlnm.Print_Area" localSheetId="12">'01-3 - Spínače, zásuvky p...'!$C$4:$J$43,'01-3 - Spínače, zásuvky p...'!$C$49:$J$70,'01-3 - Spínače, zásuvky p...'!$C$76:$K$178</definedName>
    <definedName name="_xlnm.Print_Area" localSheetId="13">'01-4 - Kabely a vodiče'!$C$4:$J$43,'01-4 - Kabely a vodiče'!$C$49:$J$70,'01-4 - Kabely a vodiče'!$C$76:$K$124</definedName>
    <definedName name="_xlnm.Print_Area" localSheetId="14">'01-5 - Bourání a začštění...'!$C$4:$J$43,'01-5 - Bourání a začštění...'!$C$49:$J$74,'01-5 - Bourání a začštění...'!$C$80:$K$208</definedName>
    <definedName name="_xlnm.Print_Area" localSheetId="15">'02 - Revize'!$C$4:$J$41,'02 - Revize'!$C$47:$J$66,'02 - Revize'!$C$72:$K$93</definedName>
    <definedName name="_xlnm.Print_Area" localSheetId="16">'03-1 - Bezdrátové zvonky'!$C$4:$J$43,'03-1 - Bezdrátové zvonky'!$C$49:$J$70,'03-1 - Bezdrátové zvonky'!$C$76:$K$108</definedName>
    <definedName name="_xlnm.Print_Area" localSheetId="17">'03-2 - Detektor kouře'!$C$4:$J$43,'03-2 - Detektor kouře'!$C$49:$J$70,'03-2 - Detektor kouře'!$C$76:$K$103</definedName>
    <definedName name="_xlnm.Print_Area" localSheetId="18">'03-3 - Zásuvky datové a TV'!$C$4:$J$43,'03-3 - Zásuvky datové a TV'!$C$49:$J$71,'03-3 - Zásuvky datové a TV'!$C$77:$K$148</definedName>
    <definedName name="_xlnm.Print_Area" localSheetId="1">'1_Vys_100_Stavební - Přes...'!$C$4:$J$39,'1_Vys_100_Stavební - Přes...'!$C$45:$J$82,'1_Vys_100_Stavební - Přes...'!$C$88:$K$815</definedName>
    <definedName name="_xlnm.Print_Area" localSheetId="2">'2_Vys_100_VYT - Vytápění'!$C$4:$J$39,'2_Vys_100_VYT - Vytápění'!$C$45:$J$69,'2_Vys_100_VYT - Vytápění'!$C$75:$K$268</definedName>
    <definedName name="_xlnm.Print_Area" localSheetId="3">'3_Vys_100_ZTI - Zdravotně...'!$C$4:$J$39,'3_Vys_100_ZTI - Zdravotně...'!$C$45:$J$65,'3_Vys_100_ZTI - Zdravotně...'!$C$71:$K$319</definedName>
    <definedName name="_xlnm.Print_Area" localSheetId="1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stavby'!$C$42:$AQ$77</definedName>
  </definedNames>
  <calcPr calcId="152511"/>
</workbook>
</file>

<file path=xl/calcChain.xml><?xml version="1.0" encoding="utf-8"?>
<calcChain xmlns="http://schemas.openxmlformats.org/spreadsheetml/2006/main">
  <c r="J41" i="19" l="1"/>
  <c r="J40" i="19"/>
  <c r="AY76" i="1" s="1"/>
  <c r="J39" i="19"/>
  <c r="AX76" i="1" s="1"/>
  <c r="BI147" i="19"/>
  <c r="BH147" i="19"/>
  <c r="BG147" i="19"/>
  <c r="BE147" i="19"/>
  <c r="T147" i="19"/>
  <c r="R147" i="19"/>
  <c r="P147" i="19"/>
  <c r="BI144" i="19"/>
  <c r="BH144" i="19"/>
  <c r="BG144" i="19"/>
  <c r="BE144" i="19"/>
  <c r="T144" i="19"/>
  <c r="R144" i="19"/>
  <c r="P144" i="19"/>
  <c r="BI142" i="19"/>
  <c r="BH142" i="19"/>
  <c r="BG142" i="19"/>
  <c r="BE142" i="19"/>
  <c r="T142" i="19"/>
  <c r="R142" i="19"/>
  <c r="P142" i="19"/>
  <c r="BI139" i="19"/>
  <c r="BH139" i="19"/>
  <c r="BG139" i="19"/>
  <c r="BE139" i="19"/>
  <c r="T139" i="19"/>
  <c r="R139" i="19"/>
  <c r="P139" i="19"/>
  <c r="BI137" i="19"/>
  <c r="BH137" i="19"/>
  <c r="BG137" i="19"/>
  <c r="BE137" i="19"/>
  <c r="T137" i="19"/>
  <c r="R137" i="19"/>
  <c r="P137" i="19"/>
  <c r="BI135" i="19"/>
  <c r="BH135" i="19"/>
  <c r="BG135" i="19"/>
  <c r="BE135" i="19"/>
  <c r="T135" i="19"/>
  <c r="R135" i="19"/>
  <c r="P135" i="19"/>
  <c r="BI133" i="19"/>
  <c r="BH133" i="19"/>
  <c r="BG133" i="19"/>
  <c r="BE133" i="19"/>
  <c r="T133" i="19"/>
  <c r="R133" i="19"/>
  <c r="P133" i="19"/>
  <c r="BI131" i="19"/>
  <c r="BH131" i="19"/>
  <c r="BG131" i="19"/>
  <c r="BE131" i="19"/>
  <c r="T131" i="19"/>
  <c r="R131" i="19"/>
  <c r="P131" i="19"/>
  <c r="BI129" i="19"/>
  <c r="BH129" i="19"/>
  <c r="BG129" i="19"/>
  <c r="BE129" i="19"/>
  <c r="T129" i="19"/>
  <c r="R129" i="19"/>
  <c r="P129" i="19"/>
  <c r="BI127" i="19"/>
  <c r="BH127" i="19"/>
  <c r="BG127" i="19"/>
  <c r="BE127" i="19"/>
  <c r="T127" i="19"/>
  <c r="R127" i="19"/>
  <c r="P127" i="19"/>
  <c r="BI125" i="19"/>
  <c r="BH125" i="19"/>
  <c r="BG125" i="19"/>
  <c r="BE125" i="19"/>
  <c r="T125" i="19"/>
  <c r="R125" i="19"/>
  <c r="P125" i="19"/>
  <c r="BI123" i="19"/>
  <c r="BH123" i="19"/>
  <c r="BG123" i="19"/>
  <c r="BE123" i="19"/>
  <c r="T123" i="19"/>
  <c r="R123" i="19"/>
  <c r="P123" i="19"/>
  <c r="BI120" i="19"/>
  <c r="BH120" i="19"/>
  <c r="BG120" i="19"/>
  <c r="BE120" i="19"/>
  <c r="T120" i="19"/>
  <c r="R120" i="19"/>
  <c r="P120" i="19"/>
  <c r="BI118" i="19"/>
  <c r="BH118" i="19"/>
  <c r="BG118" i="19"/>
  <c r="BE118" i="19"/>
  <c r="T118" i="19"/>
  <c r="R118" i="19"/>
  <c r="P118" i="19"/>
  <c r="BI115" i="19"/>
  <c r="BH115" i="19"/>
  <c r="BG115" i="19"/>
  <c r="BE115" i="19"/>
  <c r="T115" i="19"/>
  <c r="R115" i="19"/>
  <c r="P115" i="19"/>
  <c r="BI112" i="19"/>
  <c r="BH112" i="19"/>
  <c r="BG112" i="19"/>
  <c r="BE112" i="19"/>
  <c r="T112" i="19"/>
  <c r="R112" i="19"/>
  <c r="P112" i="19"/>
  <c r="BI109" i="19"/>
  <c r="BH109" i="19"/>
  <c r="BG109" i="19"/>
  <c r="BE109" i="19"/>
  <c r="T109" i="19"/>
  <c r="R109" i="19"/>
  <c r="P109" i="19"/>
  <c r="BI106" i="19"/>
  <c r="BH106" i="19"/>
  <c r="BG106" i="19"/>
  <c r="BE106" i="19"/>
  <c r="T106" i="19"/>
  <c r="R106" i="19"/>
  <c r="P106" i="19"/>
  <c r="BI103" i="19"/>
  <c r="BH103" i="19"/>
  <c r="BG103" i="19"/>
  <c r="BE103" i="19"/>
  <c r="T103" i="19"/>
  <c r="R103" i="19"/>
  <c r="P103" i="19"/>
  <c r="BI100" i="19"/>
  <c r="BH100" i="19"/>
  <c r="BG100" i="19"/>
  <c r="BE100" i="19"/>
  <c r="T100" i="19"/>
  <c r="R100" i="19"/>
  <c r="P100" i="19"/>
  <c r="BI97" i="19"/>
  <c r="BH97" i="19"/>
  <c r="BG97" i="19"/>
  <c r="BE97" i="19"/>
  <c r="T97" i="19"/>
  <c r="R97" i="19"/>
  <c r="P97" i="19"/>
  <c r="J91" i="19"/>
  <c r="J90" i="19"/>
  <c r="F90" i="19"/>
  <c r="F88" i="19"/>
  <c r="E86" i="19"/>
  <c r="J63" i="19"/>
  <c r="J62" i="19"/>
  <c r="F62" i="19"/>
  <c r="F60" i="19"/>
  <c r="E58" i="19"/>
  <c r="J22" i="19"/>
  <c r="E22" i="19"/>
  <c r="F63" i="19" s="1"/>
  <c r="J21" i="19"/>
  <c r="J16" i="19"/>
  <c r="J60" i="19" s="1"/>
  <c r="E7" i="19"/>
  <c r="E52" i="19"/>
  <c r="J41" i="18"/>
  <c r="J40" i="18"/>
  <c r="AY75" i="1" s="1"/>
  <c r="J39" i="18"/>
  <c r="AX75" i="1" s="1"/>
  <c r="BI101" i="18"/>
  <c r="BH101" i="18"/>
  <c r="BG101" i="18"/>
  <c r="BE101" i="18"/>
  <c r="T101" i="18"/>
  <c r="R101" i="18"/>
  <c r="P101" i="18"/>
  <c r="BI99" i="18"/>
  <c r="BH99" i="18"/>
  <c r="BG99" i="18"/>
  <c r="BE99" i="18"/>
  <c r="T99" i="18"/>
  <c r="R99" i="18"/>
  <c r="P99" i="18"/>
  <c r="BI96" i="18"/>
  <c r="BH96" i="18"/>
  <c r="BG96" i="18"/>
  <c r="BE96" i="18"/>
  <c r="T96" i="18"/>
  <c r="R96" i="18"/>
  <c r="P96" i="18"/>
  <c r="J90" i="18"/>
  <c r="J89" i="18"/>
  <c r="F89" i="18"/>
  <c r="F87" i="18"/>
  <c r="E85" i="18"/>
  <c r="J63" i="18"/>
  <c r="J62" i="18"/>
  <c r="F62" i="18"/>
  <c r="F60" i="18"/>
  <c r="E58" i="18"/>
  <c r="J22" i="18"/>
  <c r="E22" i="18"/>
  <c r="F63" i="18" s="1"/>
  <c r="J21" i="18"/>
  <c r="J16" i="18"/>
  <c r="J87" i="18" s="1"/>
  <c r="E7" i="18"/>
  <c r="E79" i="18"/>
  <c r="J41" i="17"/>
  <c r="J40" i="17"/>
  <c r="AY74" i="1" s="1"/>
  <c r="J39" i="17"/>
  <c r="AX74" i="1"/>
  <c r="BI106" i="17"/>
  <c r="BH106" i="17"/>
  <c r="BG106" i="17"/>
  <c r="BE106" i="17"/>
  <c r="T106" i="17"/>
  <c r="R106" i="17"/>
  <c r="P106" i="17"/>
  <c r="BI104" i="17"/>
  <c r="BH104" i="17"/>
  <c r="BG104" i="17"/>
  <c r="BE104" i="17"/>
  <c r="T104" i="17"/>
  <c r="R104" i="17"/>
  <c r="P104" i="17"/>
  <c r="BI101" i="17"/>
  <c r="BH101" i="17"/>
  <c r="BG101" i="17"/>
  <c r="BE101" i="17"/>
  <c r="T101" i="17"/>
  <c r="R101" i="17"/>
  <c r="P101" i="17"/>
  <c r="BI99" i="17"/>
  <c r="BH99" i="17"/>
  <c r="BG99" i="17"/>
  <c r="BE99" i="17"/>
  <c r="T99" i="17"/>
  <c r="R99" i="17"/>
  <c r="P99" i="17"/>
  <c r="BI96" i="17"/>
  <c r="BH96" i="17"/>
  <c r="BG96" i="17"/>
  <c r="BE96" i="17"/>
  <c r="T96" i="17"/>
  <c r="R96" i="17"/>
  <c r="P96" i="17"/>
  <c r="J90" i="17"/>
  <c r="J89" i="17"/>
  <c r="F89" i="17"/>
  <c r="F87" i="17"/>
  <c r="E85" i="17"/>
  <c r="J63" i="17"/>
  <c r="J62" i="17"/>
  <c r="F62" i="17"/>
  <c r="F60" i="17"/>
  <c r="E58" i="17"/>
  <c r="J22" i="17"/>
  <c r="E22" i="17"/>
  <c r="F90" i="17"/>
  <c r="J21" i="17"/>
  <c r="J16" i="17"/>
  <c r="J87" i="17" s="1"/>
  <c r="E7" i="17"/>
  <c r="E79" i="17"/>
  <c r="J39" i="16"/>
  <c r="J38" i="16"/>
  <c r="AY72" i="1"/>
  <c r="J37" i="16"/>
  <c r="AX72" i="1"/>
  <c r="BI92" i="16"/>
  <c r="BH92" i="16"/>
  <c r="BG92" i="16"/>
  <c r="BE92" i="16"/>
  <c r="T92" i="16"/>
  <c r="R92" i="16"/>
  <c r="P92" i="16"/>
  <c r="BI90" i="16"/>
  <c r="BH90" i="16"/>
  <c r="BG90" i="16"/>
  <c r="BE90" i="16"/>
  <c r="T90" i="16"/>
  <c r="R90" i="16"/>
  <c r="P90" i="16"/>
  <c r="J84" i="16"/>
  <c r="J83" i="16"/>
  <c r="F83" i="16"/>
  <c r="F81" i="16"/>
  <c r="E79" i="16"/>
  <c r="J59" i="16"/>
  <c r="J58" i="16"/>
  <c r="F58" i="16"/>
  <c r="F56" i="16"/>
  <c r="E54" i="16"/>
  <c r="J20" i="16"/>
  <c r="E20" i="16"/>
  <c r="F59" i="16"/>
  <c r="J19" i="16"/>
  <c r="J14" i="16"/>
  <c r="J56" i="16" s="1"/>
  <c r="E7" i="16"/>
  <c r="E75" i="16" s="1"/>
  <c r="J41" i="15"/>
  <c r="J40" i="15"/>
  <c r="AY71" i="1"/>
  <c r="J39" i="15"/>
  <c r="AX71" i="1"/>
  <c r="BI206" i="15"/>
  <c r="BH206" i="15"/>
  <c r="BG206" i="15"/>
  <c r="BE206" i="15"/>
  <c r="T206" i="15"/>
  <c r="R206" i="15"/>
  <c r="P206" i="15"/>
  <c r="BI203" i="15"/>
  <c r="BH203" i="15"/>
  <c r="BG203" i="15"/>
  <c r="BE203" i="15"/>
  <c r="T203" i="15"/>
  <c r="R203" i="15"/>
  <c r="P203" i="15"/>
  <c r="BI200" i="15"/>
  <c r="BH200" i="15"/>
  <c r="BG200" i="15"/>
  <c r="BE200" i="15"/>
  <c r="T200" i="15"/>
  <c r="R200" i="15"/>
  <c r="P200" i="15"/>
  <c r="BI197" i="15"/>
  <c r="BH197" i="15"/>
  <c r="BG197" i="15"/>
  <c r="BE197" i="15"/>
  <c r="T197" i="15"/>
  <c r="R197" i="15"/>
  <c r="P197" i="15"/>
  <c r="BI194" i="15"/>
  <c r="BH194" i="15"/>
  <c r="BG194" i="15"/>
  <c r="BE194" i="15"/>
  <c r="T194" i="15"/>
  <c r="R194" i="15"/>
  <c r="P194" i="15"/>
  <c r="BI191" i="15"/>
  <c r="BH191" i="15"/>
  <c r="BG191" i="15"/>
  <c r="BE191" i="15"/>
  <c r="T191" i="15"/>
  <c r="R191" i="15"/>
  <c r="P191" i="15"/>
  <c r="BI187" i="15"/>
  <c r="BH187" i="15"/>
  <c r="BG187" i="15"/>
  <c r="BE187" i="15"/>
  <c r="T187" i="15"/>
  <c r="R187" i="15"/>
  <c r="P187" i="15"/>
  <c r="BI184" i="15"/>
  <c r="BH184" i="15"/>
  <c r="BG184" i="15"/>
  <c r="BE184" i="15"/>
  <c r="T184" i="15"/>
  <c r="R184" i="15"/>
  <c r="P184" i="15"/>
  <c r="BI181" i="15"/>
  <c r="BH181" i="15"/>
  <c r="BG181" i="15"/>
  <c r="BE181" i="15"/>
  <c r="T181" i="15"/>
  <c r="R181" i="15"/>
  <c r="P181" i="15"/>
  <c r="BI178" i="15"/>
  <c r="BH178" i="15"/>
  <c r="BG178" i="15"/>
  <c r="BE178" i="15"/>
  <c r="T178" i="15"/>
  <c r="R178" i="15"/>
  <c r="P178" i="15"/>
  <c r="BI175" i="15"/>
  <c r="BH175" i="15"/>
  <c r="BG175" i="15"/>
  <c r="BE175" i="15"/>
  <c r="T175" i="15"/>
  <c r="R175" i="15"/>
  <c r="P175" i="15"/>
  <c r="BI172" i="15"/>
  <c r="BH172" i="15"/>
  <c r="BG172" i="15"/>
  <c r="BE172" i="15"/>
  <c r="T172" i="15"/>
  <c r="R172" i="15"/>
  <c r="P172" i="15"/>
  <c r="BI169" i="15"/>
  <c r="BH169" i="15"/>
  <c r="BG169" i="15"/>
  <c r="BE169" i="15"/>
  <c r="T169" i="15"/>
  <c r="R169" i="15"/>
  <c r="P169" i="15"/>
  <c r="BI166" i="15"/>
  <c r="BH166" i="15"/>
  <c r="BG166" i="15"/>
  <c r="BE166" i="15"/>
  <c r="T166" i="15"/>
  <c r="R166" i="15"/>
  <c r="P166" i="15"/>
  <c r="BI163" i="15"/>
  <c r="BH163" i="15"/>
  <c r="BG163" i="15"/>
  <c r="BE163" i="15"/>
  <c r="T163" i="15"/>
  <c r="R163" i="15"/>
  <c r="P163" i="15"/>
  <c r="BI160" i="15"/>
  <c r="BH160" i="15"/>
  <c r="BG160" i="15"/>
  <c r="BE160" i="15"/>
  <c r="T160" i="15"/>
  <c r="R160" i="15"/>
  <c r="P160" i="15"/>
  <c r="BI157" i="15"/>
  <c r="BH157" i="15"/>
  <c r="BG157" i="15"/>
  <c r="BE157" i="15"/>
  <c r="T157" i="15"/>
  <c r="R157" i="15"/>
  <c r="P157" i="15"/>
  <c r="BI154" i="15"/>
  <c r="BH154" i="15"/>
  <c r="BG154" i="15"/>
  <c r="BE154" i="15"/>
  <c r="T154" i="15"/>
  <c r="R154" i="15"/>
  <c r="P154" i="15"/>
  <c r="BI151" i="15"/>
  <c r="BH151" i="15"/>
  <c r="BG151" i="15"/>
  <c r="BE151" i="15"/>
  <c r="T151" i="15"/>
  <c r="R151" i="15"/>
  <c r="P151" i="15"/>
  <c r="BI148" i="15"/>
  <c r="BH148" i="15"/>
  <c r="BG148" i="15"/>
  <c r="BE148" i="15"/>
  <c r="T148" i="15"/>
  <c r="R148" i="15"/>
  <c r="P148" i="15"/>
  <c r="BI145" i="15"/>
  <c r="BH145" i="15"/>
  <c r="BG145" i="15"/>
  <c r="BE145" i="15"/>
  <c r="T145" i="15"/>
  <c r="R145" i="15"/>
  <c r="P145" i="15"/>
  <c r="BI142" i="15"/>
  <c r="BH142" i="15"/>
  <c r="BG142" i="15"/>
  <c r="BE142" i="15"/>
  <c r="T142" i="15"/>
  <c r="R142" i="15"/>
  <c r="P142" i="15"/>
  <c r="BI139" i="15"/>
  <c r="BH139" i="15"/>
  <c r="BG139" i="15"/>
  <c r="BE139" i="15"/>
  <c r="T139" i="15"/>
  <c r="R139" i="15"/>
  <c r="P139" i="15"/>
  <c r="BI136" i="15"/>
  <c r="BH136" i="15"/>
  <c r="BG136" i="15"/>
  <c r="BE136" i="15"/>
  <c r="T136" i="15"/>
  <c r="R136" i="15"/>
  <c r="P136" i="15"/>
  <c r="BI133" i="15"/>
  <c r="BH133" i="15"/>
  <c r="BG133" i="15"/>
  <c r="BE133" i="15"/>
  <c r="T133" i="15"/>
  <c r="R133" i="15"/>
  <c r="P133" i="15"/>
  <c r="BI129" i="15"/>
  <c r="BH129" i="15"/>
  <c r="BG129" i="15"/>
  <c r="BE129" i="15"/>
  <c r="T129" i="15"/>
  <c r="R129" i="15"/>
  <c r="P129" i="15"/>
  <c r="BI126" i="15"/>
  <c r="BH126" i="15"/>
  <c r="BG126" i="15"/>
  <c r="BE126" i="15"/>
  <c r="T126" i="15"/>
  <c r="R126" i="15"/>
  <c r="P126" i="15"/>
  <c r="BI123" i="15"/>
  <c r="BH123" i="15"/>
  <c r="BG123" i="15"/>
  <c r="BE123" i="15"/>
  <c r="T123" i="15"/>
  <c r="R123" i="15"/>
  <c r="P123" i="15"/>
  <c r="BI120" i="15"/>
  <c r="BH120" i="15"/>
  <c r="BG120" i="15"/>
  <c r="BE120" i="15"/>
  <c r="T120" i="15"/>
  <c r="R120" i="15"/>
  <c r="P120" i="15"/>
  <c r="BI116" i="15"/>
  <c r="BH116" i="15"/>
  <c r="BG116" i="15"/>
  <c r="BE116" i="15"/>
  <c r="T116" i="15"/>
  <c r="R116" i="15"/>
  <c r="P116" i="15"/>
  <c r="BI113" i="15"/>
  <c r="BH113" i="15"/>
  <c r="BG113" i="15"/>
  <c r="BE113" i="15"/>
  <c r="T113" i="15"/>
  <c r="R113" i="15"/>
  <c r="P113" i="15"/>
  <c r="BI110" i="15"/>
  <c r="BH110" i="15"/>
  <c r="BG110" i="15"/>
  <c r="BE110" i="15"/>
  <c r="T110" i="15"/>
  <c r="R110" i="15"/>
  <c r="P110" i="15"/>
  <c r="BI106" i="15"/>
  <c r="BH106" i="15"/>
  <c r="BG106" i="15"/>
  <c r="BE106" i="15"/>
  <c r="T106" i="15"/>
  <c r="R106" i="15"/>
  <c r="P106" i="15"/>
  <c r="BI103" i="15"/>
  <c r="BH103" i="15"/>
  <c r="BG103" i="15"/>
  <c r="BE103" i="15"/>
  <c r="T103" i="15"/>
  <c r="R103" i="15"/>
  <c r="P103" i="15"/>
  <c r="BI100" i="15"/>
  <c r="BH100" i="15"/>
  <c r="BG100" i="15"/>
  <c r="BE100" i="15"/>
  <c r="T100" i="15"/>
  <c r="R100" i="15"/>
  <c r="P100" i="15"/>
  <c r="J94" i="15"/>
  <c r="J93" i="15"/>
  <c r="F93" i="15"/>
  <c r="F91" i="15"/>
  <c r="E89" i="15"/>
  <c r="J63" i="15"/>
  <c r="J62" i="15"/>
  <c r="F62" i="15"/>
  <c r="F60" i="15"/>
  <c r="E58" i="15"/>
  <c r="J22" i="15"/>
  <c r="E22" i="15"/>
  <c r="F63" i="15" s="1"/>
  <c r="J21" i="15"/>
  <c r="J16" i="15"/>
  <c r="J60" i="15" s="1"/>
  <c r="E7" i="15"/>
  <c r="E83" i="15" s="1"/>
  <c r="J41" i="14"/>
  <c r="J40" i="14"/>
  <c r="AY70" i="1" s="1"/>
  <c r="J39" i="14"/>
  <c r="AX70" i="1"/>
  <c r="BI122" i="14"/>
  <c r="BH122" i="14"/>
  <c r="BG122" i="14"/>
  <c r="BE122" i="14"/>
  <c r="T122" i="14"/>
  <c r="R122" i="14"/>
  <c r="P122" i="14"/>
  <c r="BI119" i="14"/>
  <c r="BH119" i="14"/>
  <c r="BG119" i="14"/>
  <c r="BE119" i="14"/>
  <c r="T119" i="14"/>
  <c r="R119" i="14"/>
  <c r="P119" i="14"/>
  <c r="BI116" i="14"/>
  <c r="BH116" i="14"/>
  <c r="BG116" i="14"/>
  <c r="BE116" i="14"/>
  <c r="T116" i="14"/>
  <c r="R116" i="14"/>
  <c r="P116" i="14"/>
  <c r="BI113" i="14"/>
  <c r="BH113" i="14"/>
  <c r="BG113" i="14"/>
  <c r="BE113" i="14"/>
  <c r="T113" i="14"/>
  <c r="R113" i="14"/>
  <c r="P113" i="14"/>
  <c r="BI110" i="14"/>
  <c r="BH110" i="14"/>
  <c r="BG110" i="14"/>
  <c r="BE110" i="14"/>
  <c r="T110" i="14"/>
  <c r="R110" i="14"/>
  <c r="P110" i="14"/>
  <c r="BI108" i="14"/>
  <c r="BH108" i="14"/>
  <c r="BG108" i="14"/>
  <c r="BE108" i="14"/>
  <c r="T108" i="14"/>
  <c r="R108" i="14"/>
  <c r="P108" i="14"/>
  <c r="BI105" i="14"/>
  <c r="BH105" i="14"/>
  <c r="BG105" i="14"/>
  <c r="BE105" i="14"/>
  <c r="T105" i="14"/>
  <c r="R105" i="14"/>
  <c r="P105" i="14"/>
  <c r="BI102" i="14"/>
  <c r="BH102" i="14"/>
  <c r="BG102" i="14"/>
  <c r="BE102" i="14"/>
  <c r="T102" i="14"/>
  <c r="R102" i="14"/>
  <c r="P102" i="14"/>
  <c r="BI99" i="14"/>
  <c r="BH99" i="14"/>
  <c r="BG99" i="14"/>
  <c r="BE99" i="14"/>
  <c r="T99" i="14"/>
  <c r="R99" i="14"/>
  <c r="P99" i="14"/>
  <c r="BI96" i="14"/>
  <c r="BH96" i="14"/>
  <c r="BG96" i="14"/>
  <c r="BE96" i="14"/>
  <c r="T96" i="14"/>
  <c r="R96" i="14"/>
  <c r="P96" i="14"/>
  <c r="J90" i="14"/>
  <c r="J89" i="14"/>
  <c r="F89" i="14"/>
  <c r="F87" i="14"/>
  <c r="E85" i="14"/>
  <c r="J63" i="14"/>
  <c r="J62" i="14"/>
  <c r="F62" i="14"/>
  <c r="F60" i="14"/>
  <c r="E58" i="14"/>
  <c r="J22" i="14"/>
  <c r="E22" i="14"/>
  <c r="F90" i="14" s="1"/>
  <c r="J21" i="14"/>
  <c r="J16" i="14"/>
  <c r="J87" i="14" s="1"/>
  <c r="E7" i="14"/>
  <c r="E52" i="14"/>
  <c r="J41" i="13"/>
  <c r="J40" i="13"/>
  <c r="AY69" i="1" s="1"/>
  <c r="J39" i="13"/>
  <c r="AX69" i="1"/>
  <c r="BI176" i="13"/>
  <c r="BH176" i="13"/>
  <c r="BG176" i="13"/>
  <c r="BE176" i="13"/>
  <c r="T176" i="13"/>
  <c r="R176" i="13"/>
  <c r="P176" i="13"/>
  <c r="BI174" i="13"/>
  <c r="BH174" i="13"/>
  <c r="BG174" i="13"/>
  <c r="BE174" i="13"/>
  <c r="T174" i="13"/>
  <c r="R174" i="13"/>
  <c r="P174" i="13"/>
  <c r="BI172" i="13"/>
  <c r="BH172" i="13"/>
  <c r="BG172" i="13"/>
  <c r="BE172" i="13"/>
  <c r="T172" i="13"/>
  <c r="R172" i="13"/>
  <c r="P172" i="13"/>
  <c r="BI169" i="13"/>
  <c r="BH169" i="13"/>
  <c r="BG169" i="13"/>
  <c r="BE169" i="13"/>
  <c r="T169" i="13"/>
  <c r="R169" i="13"/>
  <c r="P169" i="13"/>
  <c r="BI167" i="13"/>
  <c r="BH167" i="13"/>
  <c r="BG167" i="13"/>
  <c r="BE167" i="13"/>
  <c r="T167" i="13"/>
  <c r="R167" i="13"/>
  <c r="P167" i="13"/>
  <c r="BI165" i="13"/>
  <c r="BH165" i="13"/>
  <c r="BG165" i="13"/>
  <c r="BE165" i="13"/>
  <c r="T165" i="13"/>
  <c r="R165" i="13"/>
  <c r="P165" i="13"/>
  <c r="BI162" i="13"/>
  <c r="BH162" i="13"/>
  <c r="BG162" i="13"/>
  <c r="BE162" i="13"/>
  <c r="T162" i="13"/>
  <c r="R162" i="13"/>
  <c r="P162" i="13"/>
  <c r="BI160" i="13"/>
  <c r="BH160" i="13"/>
  <c r="BG160" i="13"/>
  <c r="BE160" i="13"/>
  <c r="T160" i="13"/>
  <c r="R160" i="13"/>
  <c r="P160" i="13"/>
  <c r="BI158" i="13"/>
  <c r="BH158" i="13"/>
  <c r="BG158" i="13"/>
  <c r="BE158" i="13"/>
  <c r="T158" i="13"/>
  <c r="R158" i="13"/>
  <c r="P158" i="13"/>
  <c r="BI155" i="13"/>
  <c r="BH155" i="13"/>
  <c r="BG155" i="13"/>
  <c r="BE155" i="13"/>
  <c r="T155" i="13"/>
  <c r="R155" i="13"/>
  <c r="P155" i="13"/>
  <c r="BI153" i="13"/>
  <c r="BH153" i="13"/>
  <c r="BG153" i="13"/>
  <c r="BE153" i="13"/>
  <c r="T153" i="13"/>
  <c r="R153" i="13"/>
  <c r="P153" i="13"/>
  <c r="BI151" i="13"/>
  <c r="BH151" i="13"/>
  <c r="BG151" i="13"/>
  <c r="BE151" i="13"/>
  <c r="T151" i="13"/>
  <c r="R151" i="13"/>
  <c r="P151" i="13"/>
  <c r="BI149" i="13"/>
  <c r="BH149" i="13"/>
  <c r="BG149" i="13"/>
  <c r="BE149" i="13"/>
  <c r="T149" i="13"/>
  <c r="R149" i="13"/>
  <c r="P149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2" i="13"/>
  <c r="BH142" i="13"/>
  <c r="BG142" i="13"/>
  <c r="BE142" i="13"/>
  <c r="T142" i="13"/>
  <c r="R142" i="13"/>
  <c r="P142" i="13"/>
  <c r="BI140" i="13"/>
  <c r="BH140" i="13"/>
  <c r="BG140" i="13"/>
  <c r="BE140" i="13"/>
  <c r="T140" i="13"/>
  <c r="R140" i="13"/>
  <c r="P140" i="13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R135" i="13"/>
  <c r="P135" i="13"/>
  <c r="BI133" i="13"/>
  <c r="BH133" i="13"/>
  <c r="BG133" i="13"/>
  <c r="BE133" i="13"/>
  <c r="T133" i="13"/>
  <c r="R133" i="13"/>
  <c r="P133" i="13"/>
  <c r="BI131" i="13"/>
  <c r="BH131" i="13"/>
  <c r="BG131" i="13"/>
  <c r="BE131" i="13"/>
  <c r="T131" i="13"/>
  <c r="R131" i="13"/>
  <c r="P131" i="13"/>
  <c r="BI128" i="13"/>
  <c r="BH128" i="13"/>
  <c r="BG128" i="13"/>
  <c r="BE128" i="13"/>
  <c r="T128" i="13"/>
  <c r="R128" i="13"/>
  <c r="P128" i="13"/>
  <c r="BI126" i="13"/>
  <c r="BH126" i="13"/>
  <c r="BG126" i="13"/>
  <c r="BE126" i="13"/>
  <c r="T126" i="13"/>
  <c r="R126" i="13"/>
  <c r="P126" i="13"/>
  <c r="BI124" i="13"/>
  <c r="BH124" i="13"/>
  <c r="BG124" i="13"/>
  <c r="BE124" i="13"/>
  <c r="T124" i="13"/>
  <c r="R124" i="13"/>
  <c r="P124" i="13"/>
  <c r="BI122" i="13"/>
  <c r="BH122" i="13"/>
  <c r="BG122" i="13"/>
  <c r="BE122" i="13"/>
  <c r="T122" i="13"/>
  <c r="R122" i="13"/>
  <c r="P122" i="13"/>
  <c r="BI119" i="13"/>
  <c r="BH119" i="13"/>
  <c r="BG119" i="13"/>
  <c r="BE119" i="13"/>
  <c r="T119" i="13"/>
  <c r="R119" i="13"/>
  <c r="P119" i="13"/>
  <c r="BI117" i="13"/>
  <c r="BH117" i="13"/>
  <c r="BG117" i="13"/>
  <c r="BE117" i="13"/>
  <c r="T117" i="13"/>
  <c r="R117" i="13"/>
  <c r="P117" i="13"/>
  <c r="BI114" i="13"/>
  <c r="BH114" i="13"/>
  <c r="BG114" i="13"/>
  <c r="BE114" i="13"/>
  <c r="T114" i="13"/>
  <c r="R114" i="13"/>
  <c r="P114" i="13"/>
  <c r="BI112" i="13"/>
  <c r="BH112" i="13"/>
  <c r="BG112" i="13"/>
  <c r="BE112" i="13"/>
  <c r="T112" i="13"/>
  <c r="R112" i="13"/>
  <c r="P112" i="13"/>
  <c r="BI109" i="13"/>
  <c r="BH109" i="13"/>
  <c r="BG109" i="13"/>
  <c r="BE109" i="13"/>
  <c r="T109" i="13"/>
  <c r="R109" i="13"/>
  <c r="P109" i="13"/>
  <c r="BI107" i="13"/>
  <c r="BH107" i="13"/>
  <c r="BG107" i="13"/>
  <c r="BE107" i="13"/>
  <c r="T107" i="13"/>
  <c r="R107" i="13"/>
  <c r="P107" i="13"/>
  <c r="BI105" i="13"/>
  <c r="BH105" i="13"/>
  <c r="BG105" i="13"/>
  <c r="BE105" i="13"/>
  <c r="T105" i="13"/>
  <c r="R105" i="13"/>
  <c r="P105" i="13"/>
  <c r="BI102" i="13"/>
  <c r="BH102" i="13"/>
  <c r="BG102" i="13"/>
  <c r="BE102" i="13"/>
  <c r="T102" i="13"/>
  <c r="R102" i="13"/>
  <c r="P102" i="13"/>
  <c r="BI100" i="13"/>
  <c r="BH100" i="13"/>
  <c r="BG100" i="13"/>
  <c r="BE100" i="13"/>
  <c r="T100" i="13"/>
  <c r="R100" i="13"/>
  <c r="P100" i="13"/>
  <c r="BI98" i="13"/>
  <c r="BH98" i="13"/>
  <c r="BG98" i="13"/>
  <c r="BE98" i="13"/>
  <c r="T98" i="13"/>
  <c r="R98" i="13"/>
  <c r="P98" i="13"/>
  <c r="BI95" i="13"/>
  <c r="BH95" i="13"/>
  <c r="BG95" i="13"/>
  <c r="BE95" i="13"/>
  <c r="T95" i="13"/>
  <c r="R95" i="13"/>
  <c r="P95" i="13"/>
  <c r="J90" i="13"/>
  <c r="J89" i="13"/>
  <c r="F89" i="13"/>
  <c r="F87" i="13"/>
  <c r="E85" i="13"/>
  <c r="J63" i="13"/>
  <c r="J62" i="13"/>
  <c r="F62" i="13"/>
  <c r="F60" i="13"/>
  <c r="E58" i="13"/>
  <c r="J22" i="13"/>
  <c r="E22" i="13"/>
  <c r="F63" i="13" s="1"/>
  <c r="J21" i="13"/>
  <c r="J16" i="13"/>
  <c r="J87" i="13" s="1"/>
  <c r="E7" i="13"/>
  <c r="E79" i="13" s="1"/>
  <c r="J41" i="12"/>
  <c r="J40" i="12"/>
  <c r="AY68" i="1" s="1"/>
  <c r="J39" i="12"/>
  <c r="AX68" i="1"/>
  <c r="BI112" i="12"/>
  <c r="BH112" i="12"/>
  <c r="BG112" i="12"/>
  <c r="BE112" i="12"/>
  <c r="T112" i="12"/>
  <c r="R112" i="12"/>
  <c r="P112" i="12"/>
  <c r="BI109" i="12"/>
  <c r="BH109" i="12"/>
  <c r="BG109" i="12"/>
  <c r="BE109" i="12"/>
  <c r="T109" i="12"/>
  <c r="R109" i="12"/>
  <c r="P109" i="12"/>
  <c r="BI106" i="12"/>
  <c r="BH106" i="12"/>
  <c r="BG106" i="12"/>
  <c r="BE106" i="12"/>
  <c r="T106" i="12"/>
  <c r="R106" i="12"/>
  <c r="P106" i="12"/>
  <c r="BI102" i="12"/>
  <c r="BH102" i="12"/>
  <c r="BG102" i="12"/>
  <c r="BE102" i="12"/>
  <c r="T102" i="12"/>
  <c r="R102" i="12"/>
  <c r="P102" i="12"/>
  <c r="BI100" i="12"/>
  <c r="BH100" i="12"/>
  <c r="BG100" i="12"/>
  <c r="BE100" i="12"/>
  <c r="T100" i="12"/>
  <c r="R100" i="12"/>
  <c r="P100" i="12"/>
  <c r="BI98" i="12"/>
  <c r="BH98" i="12"/>
  <c r="BG98" i="12"/>
  <c r="BE98" i="12"/>
  <c r="T98" i="12"/>
  <c r="R98" i="12"/>
  <c r="P98" i="12"/>
  <c r="BI96" i="12"/>
  <c r="BH96" i="12"/>
  <c r="BG96" i="12"/>
  <c r="BE96" i="12"/>
  <c r="T96" i="12"/>
  <c r="R96" i="12"/>
  <c r="P96" i="12"/>
  <c r="BI94" i="12"/>
  <c r="BH94" i="12"/>
  <c r="BG94" i="12"/>
  <c r="BE94" i="12"/>
  <c r="J37" i="12" s="1"/>
  <c r="T94" i="12"/>
  <c r="R94" i="12"/>
  <c r="P94" i="12"/>
  <c r="J90" i="12"/>
  <c r="J89" i="12"/>
  <c r="F89" i="12"/>
  <c r="F87" i="12"/>
  <c r="E85" i="12"/>
  <c r="J63" i="12"/>
  <c r="J62" i="12"/>
  <c r="F62" i="12"/>
  <c r="F60" i="12"/>
  <c r="E58" i="12"/>
  <c r="J22" i="12"/>
  <c r="E22" i="12"/>
  <c r="F90" i="12"/>
  <c r="J21" i="12"/>
  <c r="J16" i="12"/>
  <c r="J87" i="12" s="1"/>
  <c r="E7" i="12"/>
  <c r="E52" i="12"/>
  <c r="J41" i="11"/>
  <c r="J40" i="11"/>
  <c r="AY67" i="1"/>
  <c r="J39" i="11"/>
  <c r="AX67" i="1" s="1"/>
  <c r="BI133" i="11"/>
  <c r="BH133" i="11"/>
  <c r="BG133" i="11"/>
  <c r="BE133" i="11"/>
  <c r="T133" i="11"/>
  <c r="R133" i="11"/>
  <c r="P133" i="11"/>
  <c r="BI130" i="11"/>
  <c r="BH130" i="11"/>
  <c r="BG130" i="11"/>
  <c r="BE130" i="11"/>
  <c r="T130" i="11"/>
  <c r="R130" i="11"/>
  <c r="P130" i="11"/>
  <c r="BI127" i="11"/>
  <c r="BH127" i="11"/>
  <c r="BG127" i="11"/>
  <c r="BE127" i="11"/>
  <c r="T127" i="11"/>
  <c r="R127" i="11"/>
  <c r="P127" i="11"/>
  <c r="BI124" i="11"/>
  <c r="BH124" i="11"/>
  <c r="BG124" i="11"/>
  <c r="BE124" i="11"/>
  <c r="T124" i="11"/>
  <c r="R124" i="11"/>
  <c r="P124" i="11"/>
  <c r="BI121" i="11"/>
  <c r="BH121" i="11"/>
  <c r="BG121" i="11"/>
  <c r="BE121" i="11"/>
  <c r="T121" i="11"/>
  <c r="R121" i="11"/>
  <c r="P121" i="11"/>
  <c r="BI118" i="11"/>
  <c r="BH118" i="11"/>
  <c r="BG118" i="11"/>
  <c r="BE118" i="11"/>
  <c r="T118" i="11"/>
  <c r="R118" i="11"/>
  <c r="P118" i="11"/>
  <c r="BI115" i="11"/>
  <c r="BH115" i="11"/>
  <c r="BG115" i="11"/>
  <c r="BE115" i="11"/>
  <c r="T115" i="11"/>
  <c r="R115" i="11"/>
  <c r="P115" i="11"/>
  <c r="BI112" i="11"/>
  <c r="BH112" i="11"/>
  <c r="BG112" i="11"/>
  <c r="BE112" i="11"/>
  <c r="T112" i="11"/>
  <c r="R112" i="11"/>
  <c r="P112" i="11"/>
  <c r="BI108" i="11"/>
  <c r="BH108" i="11"/>
  <c r="BG108" i="11"/>
  <c r="BE108" i="11"/>
  <c r="T108" i="11"/>
  <c r="R108" i="11"/>
  <c r="P108" i="11"/>
  <c r="BI106" i="11"/>
  <c r="BH106" i="11"/>
  <c r="BG106" i="11"/>
  <c r="BE106" i="11"/>
  <c r="T106" i="11"/>
  <c r="R106" i="11"/>
  <c r="P106" i="11"/>
  <c r="BI104" i="11"/>
  <c r="BH104" i="11"/>
  <c r="BG104" i="11"/>
  <c r="BE104" i="11"/>
  <c r="T104" i="11"/>
  <c r="R104" i="11"/>
  <c r="P104" i="11"/>
  <c r="BI102" i="11"/>
  <c r="BH102" i="11"/>
  <c r="BG102" i="11"/>
  <c r="BE102" i="11"/>
  <c r="T102" i="11"/>
  <c r="R102" i="11"/>
  <c r="P102" i="11"/>
  <c r="BI100" i="11"/>
  <c r="BH100" i="11"/>
  <c r="BG100" i="11"/>
  <c r="BE100" i="11"/>
  <c r="T100" i="11"/>
  <c r="R100" i="11"/>
  <c r="P100" i="11"/>
  <c r="BI98" i="11"/>
  <c r="BH98" i="11"/>
  <c r="BG98" i="11"/>
  <c r="BE98" i="11"/>
  <c r="T98" i="11"/>
  <c r="R98" i="11"/>
  <c r="P98" i="11"/>
  <c r="BI96" i="11"/>
  <c r="BH96" i="11"/>
  <c r="BG96" i="11"/>
  <c r="BE96" i="11"/>
  <c r="T96" i="11"/>
  <c r="R96" i="11"/>
  <c r="P96" i="11"/>
  <c r="BI94" i="11"/>
  <c r="BH94" i="11"/>
  <c r="BG94" i="11"/>
  <c r="BE94" i="11"/>
  <c r="T94" i="11"/>
  <c r="R94" i="11"/>
  <c r="P94" i="11"/>
  <c r="J90" i="11"/>
  <c r="J89" i="11"/>
  <c r="F89" i="11"/>
  <c r="F87" i="11"/>
  <c r="E85" i="11"/>
  <c r="J63" i="11"/>
  <c r="J62" i="11"/>
  <c r="F62" i="11"/>
  <c r="F60" i="11"/>
  <c r="E58" i="11"/>
  <c r="J22" i="11"/>
  <c r="E22" i="11"/>
  <c r="F63" i="11"/>
  <c r="J21" i="11"/>
  <c r="J16" i="11"/>
  <c r="J87" i="11" s="1"/>
  <c r="E7" i="11"/>
  <c r="E52" i="11" s="1"/>
  <c r="J41" i="10"/>
  <c r="J40" i="10"/>
  <c r="AY66" i="1"/>
  <c r="J39" i="10"/>
  <c r="AX66" i="1" s="1"/>
  <c r="BI133" i="10"/>
  <c r="BH133" i="10"/>
  <c r="BG133" i="10"/>
  <c r="BE133" i="10"/>
  <c r="T133" i="10"/>
  <c r="R133" i="10"/>
  <c r="P133" i="10"/>
  <c r="BI130" i="10"/>
  <c r="BH130" i="10"/>
  <c r="BG130" i="10"/>
  <c r="BE130" i="10"/>
  <c r="T130" i="10"/>
  <c r="R130" i="10"/>
  <c r="P130" i="10"/>
  <c r="BI127" i="10"/>
  <c r="BH127" i="10"/>
  <c r="BG127" i="10"/>
  <c r="BE127" i="10"/>
  <c r="T127" i="10"/>
  <c r="R127" i="10"/>
  <c r="P127" i="10"/>
  <c r="BI124" i="10"/>
  <c r="BH124" i="10"/>
  <c r="BG124" i="10"/>
  <c r="BE124" i="10"/>
  <c r="T124" i="10"/>
  <c r="R124" i="10"/>
  <c r="P124" i="10"/>
  <c r="BI121" i="10"/>
  <c r="BH121" i="10"/>
  <c r="BG121" i="10"/>
  <c r="BE121" i="10"/>
  <c r="T121" i="10"/>
  <c r="R121" i="10"/>
  <c r="P121" i="10"/>
  <c r="BI118" i="10"/>
  <c r="BH118" i="10"/>
  <c r="BG118" i="10"/>
  <c r="BE118" i="10"/>
  <c r="T118" i="10"/>
  <c r="R118" i="10"/>
  <c r="P118" i="10"/>
  <c r="BI115" i="10"/>
  <c r="BH115" i="10"/>
  <c r="BG115" i="10"/>
  <c r="BE115" i="10"/>
  <c r="T115" i="10"/>
  <c r="R115" i="10"/>
  <c r="P115" i="10"/>
  <c r="BI112" i="10"/>
  <c r="BH112" i="10"/>
  <c r="BG112" i="10"/>
  <c r="BE112" i="10"/>
  <c r="T112" i="10"/>
  <c r="R112" i="10"/>
  <c r="P112" i="10"/>
  <c r="BI108" i="10"/>
  <c r="BH108" i="10"/>
  <c r="BG108" i="10"/>
  <c r="BE108" i="10"/>
  <c r="T108" i="10"/>
  <c r="R108" i="10"/>
  <c r="P108" i="10"/>
  <c r="BI106" i="10"/>
  <c r="BH106" i="10"/>
  <c r="BG106" i="10"/>
  <c r="BE106" i="10"/>
  <c r="T106" i="10"/>
  <c r="R106" i="10"/>
  <c r="P106" i="10"/>
  <c r="BI104" i="10"/>
  <c r="BH104" i="10"/>
  <c r="BG104" i="10"/>
  <c r="BE104" i="10"/>
  <c r="T104" i="10"/>
  <c r="R104" i="10"/>
  <c r="P104" i="10"/>
  <c r="BI102" i="10"/>
  <c r="BH102" i="10"/>
  <c r="BG102" i="10"/>
  <c r="BE102" i="10"/>
  <c r="T102" i="10"/>
  <c r="R102" i="10"/>
  <c r="P102" i="10"/>
  <c r="BI100" i="10"/>
  <c r="BH100" i="10"/>
  <c r="BG100" i="10"/>
  <c r="BE100" i="10"/>
  <c r="T100" i="10"/>
  <c r="R100" i="10"/>
  <c r="P100" i="10"/>
  <c r="BI98" i="10"/>
  <c r="BH98" i="10"/>
  <c r="BG98" i="10"/>
  <c r="BE98" i="10"/>
  <c r="T98" i="10"/>
  <c r="R98" i="10"/>
  <c r="P98" i="10"/>
  <c r="BI96" i="10"/>
  <c r="BH96" i="10"/>
  <c r="BG96" i="10"/>
  <c r="BE96" i="10"/>
  <c r="T96" i="10"/>
  <c r="R96" i="10"/>
  <c r="P96" i="10"/>
  <c r="BI94" i="10"/>
  <c r="BH94" i="10"/>
  <c r="BG94" i="10"/>
  <c r="BE94" i="10"/>
  <c r="T94" i="10"/>
  <c r="R94" i="10"/>
  <c r="P94" i="10"/>
  <c r="J90" i="10"/>
  <c r="J89" i="10"/>
  <c r="F89" i="10"/>
  <c r="F87" i="10"/>
  <c r="E85" i="10"/>
  <c r="J63" i="10"/>
  <c r="J62" i="10"/>
  <c r="F62" i="10"/>
  <c r="F60" i="10"/>
  <c r="E58" i="10"/>
  <c r="J22" i="10"/>
  <c r="E22" i="10"/>
  <c r="F90" i="10" s="1"/>
  <c r="J21" i="10"/>
  <c r="J16" i="10"/>
  <c r="J60" i="10" s="1"/>
  <c r="E7" i="10"/>
  <c r="E52" i="10"/>
  <c r="J41" i="9"/>
  <c r="J40" i="9"/>
  <c r="AY65" i="1" s="1"/>
  <c r="J39" i="9"/>
  <c r="AX65" i="1"/>
  <c r="BI133" i="9"/>
  <c r="BH133" i="9"/>
  <c r="BG133" i="9"/>
  <c r="BE133" i="9"/>
  <c r="T133" i="9"/>
  <c r="R133" i="9"/>
  <c r="P133" i="9"/>
  <c r="BI130" i="9"/>
  <c r="BH130" i="9"/>
  <c r="BG130" i="9"/>
  <c r="BE130" i="9"/>
  <c r="T130" i="9"/>
  <c r="R130" i="9"/>
  <c r="P130" i="9"/>
  <c r="BI127" i="9"/>
  <c r="BH127" i="9"/>
  <c r="BG127" i="9"/>
  <c r="BE127" i="9"/>
  <c r="T127" i="9"/>
  <c r="R127" i="9"/>
  <c r="P127" i="9"/>
  <c r="BI124" i="9"/>
  <c r="BH124" i="9"/>
  <c r="BG124" i="9"/>
  <c r="BE124" i="9"/>
  <c r="T124" i="9"/>
  <c r="R124" i="9"/>
  <c r="P124" i="9"/>
  <c r="BI121" i="9"/>
  <c r="BH121" i="9"/>
  <c r="BG121" i="9"/>
  <c r="BE121" i="9"/>
  <c r="T121" i="9"/>
  <c r="R121" i="9"/>
  <c r="P121" i="9"/>
  <c r="BI118" i="9"/>
  <c r="BH118" i="9"/>
  <c r="BG118" i="9"/>
  <c r="BE118" i="9"/>
  <c r="T118" i="9"/>
  <c r="R118" i="9"/>
  <c r="P118" i="9"/>
  <c r="BI115" i="9"/>
  <c r="BH115" i="9"/>
  <c r="BG115" i="9"/>
  <c r="BE115" i="9"/>
  <c r="T115" i="9"/>
  <c r="R115" i="9"/>
  <c r="P115" i="9"/>
  <c r="BI112" i="9"/>
  <c r="BH112" i="9"/>
  <c r="BG112" i="9"/>
  <c r="BE112" i="9"/>
  <c r="T112" i="9"/>
  <c r="R112" i="9"/>
  <c r="P112" i="9"/>
  <c r="BI108" i="9"/>
  <c r="BH108" i="9"/>
  <c r="BG108" i="9"/>
  <c r="BE108" i="9"/>
  <c r="T108" i="9"/>
  <c r="R108" i="9"/>
  <c r="P108" i="9"/>
  <c r="BI106" i="9"/>
  <c r="BH106" i="9"/>
  <c r="BG106" i="9"/>
  <c r="BE106" i="9"/>
  <c r="T106" i="9"/>
  <c r="R106" i="9"/>
  <c r="P106" i="9"/>
  <c r="BI104" i="9"/>
  <c r="BH104" i="9"/>
  <c r="BG104" i="9"/>
  <c r="BE104" i="9"/>
  <c r="T104" i="9"/>
  <c r="R104" i="9"/>
  <c r="P104" i="9"/>
  <c r="BI102" i="9"/>
  <c r="BH102" i="9"/>
  <c r="BG102" i="9"/>
  <c r="BE102" i="9"/>
  <c r="T102" i="9"/>
  <c r="R102" i="9"/>
  <c r="P102" i="9"/>
  <c r="BI100" i="9"/>
  <c r="BH100" i="9"/>
  <c r="BG100" i="9"/>
  <c r="BE100" i="9"/>
  <c r="T100" i="9"/>
  <c r="R100" i="9"/>
  <c r="P100" i="9"/>
  <c r="BI98" i="9"/>
  <c r="BH98" i="9"/>
  <c r="BG98" i="9"/>
  <c r="BE98" i="9"/>
  <c r="T98" i="9"/>
  <c r="R98" i="9"/>
  <c r="P98" i="9"/>
  <c r="BI96" i="9"/>
  <c r="BH96" i="9"/>
  <c r="BG96" i="9"/>
  <c r="BE96" i="9"/>
  <c r="T96" i="9"/>
  <c r="R96" i="9"/>
  <c r="P96" i="9"/>
  <c r="BI94" i="9"/>
  <c r="BH94" i="9"/>
  <c r="BG94" i="9"/>
  <c r="BE94" i="9"/>
  <c r="T94" i="9"/>
  <c r="R94" i="9"/>
  <c r="P94" i="9"/>
  <c r="J90" i="9"/>
  <c r="J89" i="9"/>
  <c r="F89" i="9"/>
  <c r="F87" i="9"/>
  <c r="E85" i="9"/>
  <c r="J63" i="9"/>
  <c r="J62" i="9"/>
  <c r="F62" i="9"/>
  <c r="F60" i="9"/>
  <c r="E58" i="9"/>
  <c r="J22" i="9"/>
  <c r="E22" i="9"/>
  <c r="F90" i="9"/>
  <c r="J21" i="9"/>
  <c r="J16" i="9"/>
  <c r="J87" i="9"/>
  <c r="E7" i="9"/>
  <c r="E79" i="9" s="1"/>
  <c r="J41" i="8"/>
  <c r="J40" i="8"/>
  <c r="AY64" i="1"/>
  <c r="J39" i="8"/>
  <c r="AX64" i="1"/>
  <c r="BI133" i="8"/>
  <c r="BH133" i="8"/>
  <c r="BG133" i="8"/>
  <c r="BE133" i="8"/>
  <c r="T133" i="8"/>
  <c r="R133" i="8"/>
  <c r="P133" i="8"/>
  <c r="BI130" i="8"/>
  <c r="BH130" i="8"/>
  <c r="BG130" i="8"/>
  <c r="BE130" i="8"/>
  <c r="T130" i="8"/>
  <c r="R130" i="8"/>
  <c r="P130" i="8"/>
  <c r="BI127" i="8"/>
  <c r="BH127" i="8"/>
  <c r="BG127" i="8"/>
  <c r="BE127" i="8"/>
  <c r="T127" i="8"/>
  <c r="R127" i="8"/>
  <c r="P127" i="8"/>
  <c r="BI124" i="8"/>
  <c r="BH124" i="8"/>
  <c r="BG124" i="8"/>
  <c r="BE124" i="8"/>
  <c r="T124" i="8"/>
  <c r="R124" i="8"/>
  <c r="P124" i="8"/>
  <c r="BI121" i="8"/>
  <c r="BH121" i="8"/>
  <c r="BG121" i="8"/>
  <c r="BE121" i="8"/>
  <c r="T121" i="8"/>
  <c r="R121" i="8"/>
  <c r="P121" i="8"/>
  <c r="BI118" i="8"/>
  <c r="BH118" i="8"/>
  <c r="BG118" i="8"/>
  <c r="BE118" i="8"/>
  <c r="T118" i="8"/>
  <c r="R118" i="8"/>
  <c r="P118" i="8"/>
  <c r="BI115" i="8"/>
  <c r="BH115" i="8"/>
  <c r="BG115" i="8"/>
  <c r="BE115" i="8"/>
  <c r="T115" i="8"/>
  <c r="R115" i="8"/>
  <c r="P115" i="8"/>
  <c r="BI112" i="8"/>
  <c r="BH112" i="8"/>
  <c r="BG112" i="8"/>
  <c r="BE112" i="8"/>
  <c r="T112" i="8"/>
  <c r="R112" i="8"/>
  <c r="P112" i="8"/>
  <c r="BI108" i="8"/>
  <c r="BH108" i="8"/>
  <c r="BG108" i="8"/>
  <c r="BE108" i="8"/>
  <c r="T108" i="8"/>
  <c r="R108" i="8"/>
  <c r="P108" i="8"/>
  <c r="BI106" i="8"/>
  <c r="BH106" i="8"/>
  <c r="BG106" i="8"/>
  <c r="BE106" i="8"/>
  <c r="T106" i="8"/>
  <c r="R106" i="8"/>
  <c r="P106" i="8"/>
  <c r="BI104" i="8"/>
  <c r="BH104" i="8"/>
  <c r="BG104" i="8"/>
  <c r="BE104" i="8"/>
  <c r="T104" i="8"/>
  <c r="R104" i="8"/>
  <c r="P104" i="8"/>
  <c r="BI102" i="8"/>
  <c r="BH102" i="8"/>
  <c r="BG102" i="8"/>
  <c r="BE102" i="8"/>
  <c r="T102" i="8"/>
  <c r="R102" i="8"/>
  <c r="P102" i="8"/>
  <c r="BI100" i="8"/>
  <c r="BH100" i="8"/>
  <c r="BG100" i="8"/>
  <c r="BE100" i="8"/>
  <c r="T100" i="8"/>
  <c r="R100" i="8"/>
  <c r="P100" i="8"/>
  <c r="BI98" i="8"/>
  <c r="BH98" i="8"/>
  <c r="BG98" i="8"/>
  <c r="BE98" i="8"/>
  <c r="T98" i="8"/>
  <c r="R98" i="8"/>
  <c r="P98" i="8"/>
  <c r="BI96" i="8"/>
  <c r="BH96" i="8"/>
  <c r="BG96" i="8"/>
  <c r="BE96" i="8"/>
  <c r="T96" i="8"/>
  <c r="R96" i="8"/>
  <c r="P96" i="8"/>
  <c r="BI94" i="8"/>
  <c r="BH94" i="8"/>
  <c r="BG94" i="8"/>
  <c r="BE94" i="8"/>
  <c r="T94" i="8"/>
  <c r="R94" i="8"/>
  <c r="P94" i="8"/>
  <c r="J90" i="8"/>
  <c r="J89" i="8"/>
  <c r="F89" i="8"/>
  <c r="F87" i="8"/>
  <c r="E85" i="8"/>
  <c r="J63" i="8"/>
  <c r="J62" i="8"/>
  <c r="F62" i="8"/>
  <c r="F60" i="8"/>
  <c r="E58" i="8"/>
  <c r="J22" i="8"/>
  <c r="E22" i="8"/>
  <c r="F90" i="8" s="1"/>
  <c r="J21" i="8"/>
  <c r="J16" i="8"/>
  <c r="J60" i="8"/>
  <c r="E7" i="8"/>
  <c r="E52" i="8" s="1"/>
  <c r="J41" i="7"/>
  <c r="J40" i="7"/>
  <c r="AY63" i="1" s="1"/>
  <c r="J39" i="7"/>
  <c r="AX63" i="1" s="1"/>
  <c r="BI108" i="7"/>
  <c r="BH108" i="7"/>
  <c r="BG108" i="7"/>
  <c r="BE108" i="7"/>
  <c r="T108" i="7"/>
  <c r="R108" i="7"/>
  <c r="P108" i="7"/>
  <c r="BI106" i="7"/>
  <c r="BH106" i="7"/>
  <c r="BG106" i="7"/>
  <c r="BE106" i="7"/>
  <c r="T106" i="7"/>
  <c r="R106" i="7"/>
  <c r="P106" i="7"/>
  <c r="BI103" i="7"/>
  <c r="BH103" i="7"/>
  <c r="BG103" i="7"/>
  <c r="BE103" i="7"/>
  <c r="T103" i="7"/>
  <c r="R103" i="7"/>
  <c r="P103" i="7"/>
  <c r="BI100" i="7"/>
  <c r="BH100" i="7"/>
  <c r="BG100" i="7"/>
  <c r="BE100" i="7"/>
  <c r="T100" i="7"/>
  <c r="R100" i="7"/>
  <c r="P100" i="7"/>
  <c r="BI96" i="7"/>
  <c r="BH96" i="7"/>
  <c r="BG96" i="7"/>
  <c r="BE96" i="7"/>
  <c r="T96" i="7"/>
  <c r="R96" i="7"/>
  <c r="P96" i="7"/>
  <c r="BI94" i="7"/>
  <c r="BH94" i="7"/>
  <c r="BG94" i="7"/>
  <c r="BE94" i="7"/>
  <c r="T94" i="7"/>
  <c r="R94" i="7"/>
  <c r="P94" i="7"/>
  <c r="J90" i="7"/>
  <c r="J89" i="7"/>
  <c r="F89" i="7"/>
  <c r="F87" i="7"/>
  <c r="E85" i="7"/>
  <c r="J63" i="7"/>
  <c r="J62" i="7"/>
  <c r="F62" i="7"/>
  <c r="F60" i="7"/>
  <c r="E58" i="7"/>
  <c r="J22" i="7"/>
  <c r="E22" i="7"/>
  <c r="F63" i="7"/>
  <c r="J21" i="7"/>
  <c r="J16" i="7"/>
  <c r="J87" i="7"/>
  <c r="E7" i="7"/>
  <c r="E79" i="7" s="1"/>
  <c r="J41" i="6"/>
  <c r="J40" i="6"/>
  <c r="AY62" i="1"/>
  <c r="J39" i="6"/>
  <c r="AX62" i="1"/>
  <c r="BI156" i="6"/>
  <c r="BH156" i="6"/>
  <c r="BG156" i="6"/>
  <c r="BE156" i="6"/>
  <c r="T156" i="6"/>
  <c r="R156" i="6"/>
  <c r="P156" i="6"/>
  <c r="BI154" i="6"/>
  <c r="BH154" i="6"/>
  <c r="BG154" i="6"/>
  <c r="BE154" i="6"/>
  <c r="T154" i="6"/>
  <c r="R154" i="6"/>
  <c r="P154" i="6"/>
  <c r="BI151" i="6"/>
  <c r="BH151" i="6"/>
  <c r="BG151" i="6"/>
  <c r="BE151" i="6"/>
  <c r="T151" i="6"/>
  <c r="R151" i="6"/>
  <c r="P151" i="6"/>
  <c r="BI148" i="6"/>
  <c r="BH148" i="6"/>
  <c r="BG148" i="6"/>
  <c r="BE148" i="6"/>
  <c r="T148" i="6"/>
  <c r="R148" i="6"/>
  <c r="P148" i="6"/>
  <c r="BI145" i="6"/>
  <c r="BH145" i="6"/>
  <c r="BG145" i="6"/>
  <c r="BE145" i="6"/>
  <c r="T145" i="6"/>
  <c r="R145" i="6"/>
  <c r="P145" i="6"/>
  <c r="BI142" i="6"/>
  <c r="BH142" i="6"/>
  <c r="BG142" i="6"/>
  <c r="BE142" i="6"/>
  <c r="T142" i="6"/>
  <c r="R142" i="6"/>
  <c r="P142" i="6"/>
  <c r="BI139" i="6"/>
  <c r="BH139" i="6"/>
  <c r="BG139" i="6"/>
  <c r="BE139" i="6"/>
  <c r="T139" i="6"/>
  <c r="R139" i="6"/>
  <c r="P139" i="6"/>
  <c r="BI136" i="6"/>
  <c r="BH136" i="6"/>
  <c r="BG136" i="6"/>
  <c r="BE136" i="6"/>
  <c r="T136" i="6"/>
  <c r="R136" i="6"/>
  <c r="P136" i="6"/>
  <c r="BI132" i="6"/>
  <c r="BH132" i="6"/>
  <c r="BG132" i="6"/>
  <c r="BE132" i="6"/>
  <c r="T132" i="6"/>
  <c r="R132" i="6"/>
  <c r="P132" i="6"/>
  <c r="BI130" i="6"/>
  <c r="BH130" i="6"/>
  <c r="BG130" i="6"/>
  <c r="BE130" i="6"/>
  <c r="T130" i="6"/>
  <c r="R130" i="6"/>
  <c r="P130" i="6"/>
  <c r="BI128" i="6"/>
  <c r="BH128" i="6"/>
  <c r="BG128" i="6"/>
  <c r="BE128" i="6"/>
  <c r="T128" i="6"/>
  <c r="R128" i="6"/>
  <c r="P128" i="6"/>
  <c r="BI126" i="6"/>
  <c r="BH126" i="6"/>
  <c r="BG126" i="6"/>
  <c r="BE126" i="6"/>
  <c r="T126" i="6"/>
  <c r="R126" i="6"/>
  <c r="P126" i="6"/>
  <c r="BI124" i="6"/>
  <c r="BH124" i="6"/>
  <c r="BG124" i="6"/>
  <c r="BE124" i="6"/>
  <c r="T124" i="6"/>
  <c r="R124" i="6"/>
  <c r="P124" i="6"/>
  <c r="BI122" i="6"/>
  <c r="BH122" i="6"/>
  <c r="BG122" i="6"/>
  <c r="BE122" i="6"/>
  <c r="T122" i="6"/>
  <c r="R122" i="6"/>
  <c r="P122" i="6"/>
  <c r="BI120" i="6"/>
  <c r="BH120" i="6"/>
  <c r="BG120" i="6"/>
  <c r="BE120" i="6"/>
  <c r="T120" i="6"/>
  <c r="R120" i="6"/>
  <c r="P120" i="6"/>
  <c r="BI118" i="6"/>
  <c r="BH118" i="6"/>
  <c r="BG118" i="6"/>
  <c r="BE118" i="6"/>
  <c r="T118" i="6"/>
  <c r="R118" i="6"/>
  <c r="P118" i="6"/>
  <c r="BI116" i="6"/>
  <c r="BH116" i="6"/>
  <c r="BG116" i="6"/>
  <c r="BE116" i="6"/>
  <c r="T116" i="6"/>
  <c r="R116" i="6"/>
  <c r="P116" i="6"/>
  <c r="BI114" i="6"/>
  <c r="BH114" i="6"/>
  <c r="BG114" i="6"/>
  <c r="BE114" i="6"/>
  <c r="T114" i="6"/>
  <c r="R114" i="6"/>
  <c r="P114" i="6"/>
  <c r="BI112" i="6"/>
  <c r="BH112" i="6"/>
  <c r="BG112" i="6"/>
  <c r="BE112" i="6"/>
  <c r="T112" i="6"/>
  <c r="R112" i="6"/>
  <c r="P112" i="6"/>
  <c r="BI110" i="6"/>
  <c r="BH110" i="6"/>
  <c r="BG110" i="6"/>
  <c r="BE110" i="6"/>
  <c r="T110" i="6"/>
  <c r="R110" i="6"/>
  <c r="P110" i="6"/>
  <c r="BI108" i="6"/>
  <c r="BH108" i="6"/>
  <c r="BG108" i="6"/>
  <c r="BE108" i="6"/>
  <c r="T108" i="6"/>
  <c r="R108" i="6"/>
  <c r="P108" i="6"/>
  <c r="BI106" i="6"/>
  <c r="BH106" i="6"/>
  <c r="BG106" i="6"/>
  <c r="BE106" i="6"/>
  <c r="T106" i="6"/>
  <c r="R106" i="6"/>
  <c r="P106" i="6"/>
  <c r="BI104" i="6"/>
  <c r="BH104" i="6"/>
  <c r="BG104" i="6"/>
  <c r="BE104" i="6"/>
  <c r="T104" i="6"/>
  <c r="R104" i="6"/>
  <c r="P104" i="6"/>
  <c r="BI102" i="6"/>
  <c r="BH102" i="6"/>
  <c r="BG102" i="6"/>
  <c r="BE102" i="6"/>
  <c r="T102" i="6"/>
  <c r="R102" i="6"/>
  <c r="P102" i="6"/>
  <c r="BI100" i="6"/>
  <c r="BH100" i="6"/>
  <c r="BG100" i="6"/>
  <c r="BE100" i="6"/>
  <c r="T100" i="6"/>
  <c r="R100" i="6"/>
  <c r="P100" i="6"/>
  <c r="BI98" i="6"/>
  <c r="BH98" i="6"/>
  <c r="BG98" i="6"/>
  <c r="BE98" i="6"/>
  <c r="T98" i="6"/>
  <c r="R98" i="6"/>
  <c r="P98" i="6"/>
  <c r="BI96" i="6"/>
  <c r="BH96" i="6"/>
  <c r="BG96" i="6"/>
  <c r="BE96" i="6"/>
  <c r="T96" i="6"/>
  <c r="R96" i="6"/>
  <c r="P96" i="6"/>
  <c r="BI94" i="6"/>
  <c r="BH94" i="6"/>
  <c r="BG94" i="6"/>
  <c r="BE94" i="6"/>
  <c r="T94" i="6"/>
  <c r="R94" i="6"/>
  <c r="P94" i="6"/>
  <c r="J90" i="6"/>
  <c r="J89" i="6"/>
  <c r="F89" i="6"/>
  <c r="F87" i="6"/>
  <c r="E85" i="6"/>
  <c r="J63" i="6"/>
  <c r="J62" i="6"/>
  <c r="F62" i="6"/>
  <c r="F60" i="6"/>
  <c r="E58" i="6"/>
  <c r="J22" i="6"/>
  <c r="E22" i="6"/>
  <c r="F63" i="6"/>
  <c r="J21" i="6"/>
  <c r="J16" i="6"/>
  <c r="J87" i="6" s="1"/>
  <c r="E7" i="6"/>
  <c r="E79" i="6"/>
  <c r="J41" i="5"/>
  <c r="J40" i="5"/>
  <c r="AY61" i="1"/>
  <c r="J39" i="5"/>
  <c r="AX61" i="1" s="1"/>
  <c r="BI102" i="5"/>
  <c r="BH102" i="5"/>
  <c r="BG102" i="5"/>
  <c r="BE102" i="5"/>
  <c r="T102" i="5"/>
  <c r="R102" i="5"/>
  <c r="P102" i="5"/>
  <c r="BI99" i="5"/>
  <c r="BH99" i="5"/>
  <c r="BG99" i="5"/>
  <c r="BE99" i="5"/>
  <c r="T99" i="5"/>
  <c r="R99" i="5"/>
  <c r="P99" i="5"/>
  <c r="BI96" i="5"/>
  <c r="BH96" i="5"/>
  <c r="BG96" i="5"/>
  <c r="BE96" i="5"/>
  <c r="T96" i="5"/>
  <c r="R96" i="5"/>
  <c r="P96" i="5"/>
  <c r="J90" i="5"/>
  <c r="J89" i="5"/>
  <c r="F89" i="5"/>
  <c r="F87" i="5"/>
  <c r="E85" i="5"/>
  <c r="J63" i="5"/>
  <c r="J62" i="5"/>
  <c r="F62" i="5"/>
  <c r="F60" i="5"/>
  <c r="E58" i="5"/>
  <c r="J22" i="5"/>
  <c r="E22" i="5"/>
  <c r="F90" i="5" s="1"/>
  <c r="J21" i="5"/>
  <c r="J16" i="5"/>
  <c r="J60" i="5" s="1"/>
  <c r="E7" i="5"/>
  <c r="E79" i="5" s="1"/>
  <c r="J37" i="4"/>
  <c r="J36" i="4"/>
  <c r="AY57" i="1"/>
  <c r="J35" i="4"/>
  <c r="AX57" i="1" s="1"/>
  <c r="BI317" i="4"/>
  <c r="BH317" i="4"/>
  <c r="BG317" i="4"/>
  <c r="BF317" i="4"/>
  <c r="T317" i="4"/>
  <c r="R317" i="4"/>
  <c r="P317" i="4"/>
  <c r="BI314" i="4"/>
  <c r="BH314" i="4"/>
  <c r="BG314" i="4"/>
  <c r="BF314" i="4"/>
  <c r="T314" i="4"/>
  <c r="R314" i="4"/>
  <c r="P314" i="4"/>
  <c r="BI312" i="4"/>
  <c r="BH312" i="4"/>
  <c r="BG312" i="4"/>
  <c r="BF312" i="4"/>
  <c r="T312" i="4"/>
  <c r="R312" i="4"/>
  <c r="P312" i="4"/>
  <c r="BI309" i="4"/>
  <c r="BH309" i="4"/>
  <c r="BG309" i="4"/>
  <c r="BF309" i="4"/>
  <c r="T309" i="4"/>
  <c r="R309" i="4"/>
  <c r="P309" i="4"/>
  <c r="BI306" i="4"/>
  <c r="BH306" i="4"/>
  <c r="BG306" i="4"/>
  <c r="BF306" i="4"/>
  <c r="T306" i="4"/>
  <c r="R306" i="4"/>
  <c r="P306" i="4"/>
  <c r="BI303" i="4"/>
  <c r="BH303" i="4"/>
  <c r="BG303" i="4"/>
  <c r="BF303" i="4"/>
  <c r="T303" i="4"/>
  <c r="R303" i="4"/>
  <c r="P303" i="4"/>
  <c r="BI299" i="4"/>
  <c r="BH299" i="4"/>
  <c r="BG299" i="4"/>
  <c r="BF299" i="4"/>
  <c r="T299" i="4"/>
  <c r="R299" i="4"/>
  <c r="P299" i="4"/>
  <c r="BI296" i="4"/>
  <c r="BH296" i="4"/>
  <c r="BG296" i="4"/>
  <c r="BF296" i="4"/>
  <c r="T296" i="4"/>
  <c r="R296" i="4"/>
  <c r="P296" i="4"/>
  <c r="BI293" i="4"/>
  <c r="BH293" i="4"/>
  <c r="BG293" i="4"/>
  <c r="BF293" i="4"/>
  <c r="T293" i="4"/>
  <c r="R293" i="4"/>
  <c r="P293" i="4"/>
  <c r="BI290" i="4"/>
  <c r="BH290" i="4"/>
  <c r="BG290" i="4"/>
  <c r="BF290" i="4"/>
  <c r="T290" i="4"/>
  <c r="R290" i="4"/>
  <c r="P290" i="4"/>
  <c r="BI287" i="4"/>
  <c r="BH287" i="4"/>
  <c r="BG287" i="4"/>
  <c r="BF287" i="4"/>
  <c r="T287" i="4"/>
  <c r="R287" i="4"/>
  <c r="P287" i="4"/>
  <c r="BI284" i="4"/>
  <c r="BH284" i="4"/>
  <c r="BG284" i="4"/>
  <c r="BF284" i="4"/>
  <c r="T284" i="4"/>
  <c r="R284" i="4"/>
  <c r="P284" i="4"/>
  <c r="BI281" i="4"/>
  <c r="BH281" i="4"/>
  <c r="BG281" i="4"/>
  <c r="BF281" i="4"/>
  <c r="T281" i="4"/>
  <c r="R281" i="4"/>
  <c r="P281" i="4"/>
  <c r="BI278" i="4"/>
  <c r="BH278" i="4"/>
  <c r="BG278" i="4"/>
  <c r="BF278" i="4"/>
  <c r="T278" i="4"/>
  <c r="R278" i="4"/>
  <c r="P278" i="4"/>
  <c r="BI275" i="4"/>
  <c r="BH275" i="4"/>
  <c r="BG275" i="4"/>
  <c r="BF275" i="4"/>
  <c r="T275" i="4"/>
  <c r="R275" i="4"/>
  <c r="P275" i="4"/>
  <c r="BI272" i="4"/>
  <c r="BH272" i="4"/>
  <c r="BG272" i="4"/>
  <c r="BF272" i="4"/>
  <c r="T272" i="4"/>
  <c r="R272" i="4"/>
  <c r="P272" i="4"/>
  <c r="BI269" i="4"/>
  <c r="BH269" i="4"/>
  <c r="BG269" i="4"/>
  <c r="BF269" i="4"/>
  <c r="T269" i="4"/>
  <c r="R269" i="4"/>
  <c r="P269" i="4"/>
  <c r="BI266" i="4"/>
  <c r="BH266" i="4"/>
  <c r="BG266" i="4"/>
  <c r="BF266" i="4"/>
  <c r="T266" i="4"/>
  <c r="R266" i="4"/>
  <c r="P266" i="4"/>
  <c r="BI263" i="4"/>
  <c r="BH263" i="4"/>
  <c r="BG263" i="4"/>
  <c r="BF263" i="4"/>
  <c r="T263" i="4"/>
  <c r="R263" i="4"/>
  <c r="P263" i="4"/>
  <c r="BI260" i="4"/>
  <c r="BH260" i="4"/>
  <c r="BG260" i="4"/>
  <c r="BF260" i="4"/>
  <c r="T260" i="4"/>
  <c r="R260" i="4"/>
  <c r="P260" i="4"/>
  <c r="BI257" i="4"/>
  <c r="BH257" i="4"/>
  <c r="BG257" i="4"/>
  <c r="BF257" i="4"/>
  <c r="T257" i="4"/>
  <c r="R257" i="4"/>
  <c r="P257" i="4"/>
  <c r="BI254" i="4"/>
  <c r="BH254" i="4"/>
  <c r="BG254" i="4"/>
  <c r="BF254" i="4"/>
  <c r="T254" i="4"/>
  <c r="R254" i="4"/>
  <c r="P254" i="4"/>
  <c r="BI251" i="4"/>
  <c r="BH251" i="4"/>
  <c r="BG251" i="4"/>
  <c r="BF251" i="4"/>
  <c r="T251" i="4"/>
  <c r="R251" i="4"/>
  <c r="P251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R245" i="4"/>
  <c r="P245" i="4"/>
  <c r="BI242" i="4"/>
  <c r="BH242" i="4"/>
  <c r="BG242" i="4"/>
  <c r="BF242" i="4"/>
  <c r="T242" i="4"/>
  <c r="R242" i="4"/>
  <c r="P242" i="4"/>
  <c r="BI239" i="4"/>
  <c r="BH239" i="4"/>
  <c r="BG239" i="4"/>
  <c r="BF239" i="4"/>
  <c r="T239" i="4"/>
  <c r="R239" i="4"/>
  <c r="P239" i="4"/>
  <c r="BI236" i="4"/>
  <c r="BH236" i="4"/>
  <c r="BG236" i="4"/>
  <c r="BF236" i="4"/>
  <c r="T236" i="4"/>
  <c r="R236" i="4"/>
  <c r="P236" i="4"/>
  <c r="BI233" i="4"/>
  <c r="BH233" i="4"/>
  <c r="BG233" i="4"/>
  <c r="BF233" i="4"/>
  <c r="T233" i="4"/>
  <c r="R233" i="4"/>
  <c r="P233" i="4"/>
  <c r="BI230" i="4"/>
  <c r="BH230" i="4"/>
  <c r="BG230" i="4"/>
  <c r="BF230" i="4"/>
  <c r="T230" i="4"/>
  <c r="R230" i="4"/>
  <c r="P230" i="4"/>
  <c r="BI227" i="4"/>
  <c r="BH227" i="4"/>
  <c r="BG227" i="4"/>
  <c r="BF227" i="4"/>
  <c r="T227" i="4"/>
  <c r="R227" i="4"/>
  <c r="P227" i="4"/>
  <c r="BI223" i="4"/>
  <c r="BH223" i="4"/>
  <c r="BG223" i="4"/>
  <c r="BF223" i="4"/>
  <c r="T223" i="4"/>
  <c r="R223" i="4"/>
  <c r="P223" i="4"/>
  <c r="BI220" i="4"/>
  <c r="BH220" i="4"/>
  <c r="BG220" i="4"/>
  <c r="BF220" i="4"/>
  <c r="T220" i="4"/>
  <c r="R220" i="4"/>
  <c r="P220" i="4"/>
  <c r="BI216" i="4"/>
  <c r="BH216" i="4"/>
  <c r="BG216" i="4"/>
  <c r="BF216" i="4"/>
  <c r="T216" i="4"/>
  <c r="R216" i="4"/>
  <c r="P216" i="4"/>
  <c r="BI213" i="4"/>
  <c r="BH213" i="4"/>
  <c r="BG213" i="4"/>
  <c r="BF213" i="4"/>
  <c r="T213" i="4"/>
  <c r="R213" i="4"/>
  <c r="P213" i="4"/>
  <c r="BI210" i="4"/>
  <c r="BH210" i="4"/>
  <c r="BG210" i="4"/>
  <c r="BF210" i="4"/>
  <c r="T210" i="4"/>
  <c r="R210" i="4"/>
  <c r="P210" i="4"/>
  <c r="BI207" i="4"/>
  <c r="BH207" i="4"/>
  <c r="BG207" i="4"/>
  <c r="BF207" i="4"/>
  <c r="T207" i="4"/>
  <c r="R207" i="4"/>
  <c r="P207" i="4"/>
  <c r="BI204" i="4"/>
  <c r="BH204" i="4"/>
  <c r="BG204" i="4"/>
  <c r="BF204" i="4"/>
  <c r="T204" i="4"/>
  <c r="R204" i="4"/>
  <c r="P204" i="4"/>
  <c r="BI201" i="4"/>
  <c r="BH201" i="4"/>
  <c r="BG201" i="4"/>
  <c r="BF201" i="4"/>
  <c r="T201" i="4"/>
  <c r="R201" i="4"/>
  <c r="P201" i="4"/>
  <c r="BI198" i="4"/>
  <c r="BH198" i="4"/>
  <c r="BG198" i="4"/>
  <c r="BF198" i="4"/>
  <c r="T198" i="4"/>
  <c r="R198" i="4"/>
  <c r="P198" i="4"/>
  <c r="BI194" i="4"/>
  <c r="BH194" i="4"/>
  <c r="BG194" i="4"/>
  <c r="BF194" i="4"/>
  <c r="T194" i="4"/>
  <c r="R194" i="4"/>
  <c r="P194" i="4"/>
  <c r="BI190" i="4"/>
  <c r="BH190" i="4"/>
  <c r="BG190" i="4"/>
  <c r="BF190" i="4"/>
  <c r="T190" i="4"/>
  <c r="R190" i="4"/>
  <c r="P190" i="4"/>
  <c r="BI183" i="4"/>
  <c r="BH183" i="4"/>
  <c r="BG183" i="4"/>
  <c r="BF183" i="4"/>
  <c r="T183" i="4"/>
  <c r="R183" i="4"/>
  <c r="P183" i="4"/>
  <c r="BI174" i="4"/>
  <c r="BH174" i="4"/>
  <c r="BG174" i="4"/>
  <c r="BF174" i="4"/>
  <c r="T174" i="4"/>
  <c r="R174" i="4"/>
  <c r="P174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R157" i="4"/>
  <c r="P157" i="4"/>
  <c r="BI153" i="4"/>
  <c r="BH153" i="4"/>
  <c r="BG153" i="4"/>
  <c r="BF153" i="4"/>
  <c r="T153" i="4"/>
  <c r="R153" i="4"/>
  <c r="P153" i="4"/>
  <c r="BI150" i="4"/>
  <c r="BH150" i="4"/>
  <c r="BG150" i="4"/>
  <c r="BF150" i="4"/>
  <c r="T150" i="4"/>
  <c r="R150" i="4"/>
  <c r="P150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4" i="4"/>
  <c r="BH134" i="4"/>
  <c r="BG134" i="4"/>
  <c r="BF134" i="4"/>
  <c r="T134" i="4"/>
  <c r="R134" i="4"/>
  <c r="P134" i="4"/>
  <c r="BI126" i="4"/>
  <c r="BH126" i="4"/>
  <c r="BG126" i="4"/>
  <c r="BF126" i="4"/>
  <c r="T126" i="4"/>
  <c r="R126" i="4"/>
  <c r="P126" i="4"/>
  <c r="BI123" i="4"/>
  <c r="BH123" i="4"/>
  <c r="BG123" i="4"/>
  <c r="BF123" i="4"/>
  <c r="T123" i="4"/>
  <c r="R123" i="4"/>
  <c r="P123" i="4"/>
  <c r="BI116" i="4"/>
  <c r="BH116" i="4"/>
  <c r="BG116" i="4"/>
  <c r="BF116" i="4"/>
  <c r="T116" i="4"/>
  <c r="R116" i="4"/>
  <c r="P116" i="4"/>
  <c r="BI110" i="4"/>
  <c r="BH110" i="4"/>
  <c r="BG110" i="4"/>
  <c r="BF110" i="4"/>
  <c r="T110" i="4"/>
  <c r="R110" i="4"/>
  <c r="P110" i="4"/>
  <c r="BI102" i="4"/>
  <c r="BH102" i="4"/>
  <c r="BG102" i="4"/>
  <c r="BF102" i="4"/>
  <c r="T102" i="4"/>
  <c r="R102" i="4"/>
  <c r="P102" i="4"/>
  <c r="BI94" i="4"/>
  <c r="BH94" i="4"/>
  <c r="BG94" i="4"/>
  <c r="BF94" i="4"/>
  <c r="T94" i="4"/>
  <c r="R94" i="4"/>
  <c r="P94" i="4"/>
  <c r="BI90" i="4"/>
  <c r="BH90" i="4"/>
  <c r="BG90" i="4"/>
  <c r="BF90" i="4"/>
  <c r="T90" i="4"/>
  <c r="R90" i="4"/>
  <c r="P90" i="4"/>
  <c r="BI87" i="4"/>
  <c r="BH87" i="4"/>
  <c r="BG87" i="4"/>
  <c r="BF87" i="4"/>
  <c r="T87" i="4"/>
  <c r="R87" i="4"/>
  <c r="P87" i="4"/>
  <c r="J80" i="4"/>
  <c r="F80" i="4"/>
  <c r="F78" i="4"/>
  <c r="E76" i="4"/>
  <c r="J54" i="4"/>
  <c r="F54" i="4"/>
  <c r="F52" i="4"/>
  <c r="E50" i="4"/>
  <c r="J24" i="4"/>
  <c r="E24" i="4"/>
  <c r="J81" i="4" s="1"/>
  <c r="J23" i="4"/>
  <c r="J18" i="4"/>
  <c r="E18" i="4"/>
  <c r="F81" i="4" s="1"/>
  <c r="J17" i="4"/>
  <c r="J12" i="4"/>
  <c r="J78" i="4" s="1"/>
  <c r="E7" i="4"/>
  <c r="E48" i="4"/>
  <c r="J37" i="3"/>
  <c r="J36" i="3"/>
  <c r="AY56" i="1" s="1"/>
  <c r="J35" i="3"/>
  <c r="AX56" i="1"/>
  <c r="BI267" i="3"/>
  <c r="BH267" i="3"/>
  <c r="BG267" i="3"/>
  <c r="BF267" i="3"/>
  <c r="T267" i="3"/>
  <c r="T266" i="3" s="1"/>
  <c r="R267" i="3"/>
  <c r="R266" i="3"/>
  <c r="P267" i="3"/>
  <c r="P266" i="3" s="1"/>
  <c r="BI264" i="3"/>
  <c r="BH264" i="3"/>
  <c r="BG264" i="3"/>
  <c r="BF264" i="3"/>
  <c r="T264" i="3"/>
  <c r="T263" i="3"/>
  <c r="T262" i="3" s="1"/>
  <c r="R264" i="3"/>
  <c r="R263" i="3"/>
  <c r="R262" i="3" s="1"/>
  <c r="P264" i="3"/>
  <c r="P263" i="3" s="1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6" i="3"/>
  <c r="BH246" i="3"/>
  <c r="BG246" i="3"/>
  <c r="BF246" i="3"/>
  <c r="T246" i="3"/>
  <c r="R246" i="3"/>
  <c r="P246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7" i="3"/>
  <c r="BH237" i="3"/>
  <c r="BG237" i="3"/>
  <c r="BF237" i="3"/>
  <c r="T237" i="3"/>
  <c r="R237" i="3"/>
  <c r="P237" i="3"/>
  <c r="BI234" i="3"/>
  <c r="BH234" i="3"/>
  <c r="BG234" i="3"/>
  <c r="BF234" i="3"/>
  <c r="T234" i="3"/>
  <c r="R234" i="3"/>
  <c r="P234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47" i="3"/>
  <c r="BH147" i="3"/>
  <c r="BG147" i="3"/>
  <c r="BF147" i="3"/>
  <c r="T147" i="3"/>
  <c r="R147" i="3"/>
  <c r="P147" i="3"/>
  <c r="BI139" i="3"/>
  <c r="BH139" i="3"/>
  <c r="BG139" i="3"/>
  <c r="BF139" i="3"/>
  <c r="T139" i="3"/>
  <c r="R139" i="3"/>
  <c r="P139" i="3"/>
  <c r="BI131" i="3"/>
  <c r="BH131" i="3"/>
  <c r="BG131" i="3"/>
  <c r="BF131" i="3"/>
  <c r="T131" i="3"/>
  <c r="R131" i="3"/>
  <c r="P131" i="3"/>
  <c r="BI123" i="3"/>
  <c r="BH123" i="3"/>
  <c r="BG123" i="3"/>
  <c r="BF123" i="3"/>
  <c r="T123" i="3"/>
  <c r="R123" i="3"/>
  <c r="P123" i="3"/>
  <c r="BI114" i="3"/>
  <c r="BH114" i="3"/>
  <c r="BG114" i="3"/>
  <c r="BF114" i="3"/>
  <c r="T114" i="3"/>
  <c r="R114" i="3"/>
  <c r="P114" i="3"/>
  <c r="BI111" i="3"/>
  <c r="BH111" i="3"/>
  <c r="BG111" i="3"/>
  <c r="BF111" i="3"/>
  <c r="T111" i="3"/>
  <c r="R111" i="3"/>
  <c r="P111" i="3"/>
  <c r="BI104" i="3"/>
  <c r="BH104" i="3"/>
  <c r="BG104" i="3"/>
  <c r="BF104" i="3"/>
  <c r="T104" i="3"/>
  <c r="R104" i="3"/>
  <c r="P104" i="3"/>
  <c r="BI100" i="3"/>
  <c r="BH100" i="3"/>
  <c r="BG100" i="3"/>
  <c r="BF100" i="3"/>
  <c r="T100" i="3"/>
  <c r="R100" i="3"/>
  <c r="P100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1" i="3"/>
  <c r="BH91" i="3"/>
  <c r="BG91" i="3"/>
  <c r="BF91" i="3"/>
  <c r="T91" i="3"/>
  <c r="R91" i="3"/>
  <c r="P91" i="3"/>
  <c r="J84" i="3"/>
  <c r="F84" i="3"/>
  <c r="F82" i="3"/>
  <c r="E80" i="3"/>
  <c r="J54" i="3"/>
  <c r="F54" i="3"/>
  <c r="F52" i="3"/>
  <c r="E50" i="3"/>
  <c r="J24" i="3"/>
  <c r="E24" i="3"/>
  <c r="J55" i="3" s="1"/>
  <c r="J23" i="3"/>
  <c r="J18" i="3"/>
  <c r="E18" i="3"/>
  <c r="F55" i="3"/>
  <c r="J17" i="3"/>
  <c r="J12" i="3"/>
  <c r="J52" i="3" s="1"/>
  <c r="E7" i="3"/>
  <c r="E48" i="3" s="1"/>
  <c r="J37" i="2"/>
  <c r="J36" i="2"/>
  <c r="AY55" i="1"/>
  <c r="J35" i="2"/>
  <c r="AX55" i="1" s="1"/>
  <c r="BI813" i="2"/>
  <c r="BH813" i="2"/>
  <c r="BG813" i="2"/>
  <c r="BF813" i="2"/>
  <c r="T813" i="2"/>
  <c r="T812" i="2"/>
  <c r="R813" i="2"/>
  <c r="R812" i="2" s="1"/>
  <c r="P813" i="2"/>
  <c r="P812" i="2" s="1"/>
  <c r="BI809" i="2"/>
  <c r="BH809" i="2"/>
  <c r="BG809" i="2"/>
  <c r="BF809" i="2"/>
  <c r="T809" i="2"/>
  <c r="R809" i="2"/>
  <c r="P809" i="2"/>
  <c r="BI806" i="2"/>
  <c r="BH806" i="2"/>
  <c r="BG806" i="2"/>
  <c r="BF806" i="2"/>
  <c r="T806" i="2"/>
  <c r="R806" i="2"/>
  <c r="P806" i="2"/>
  <c r="BI802" i="2"/>
  <c r="BH802" i="2"/>
  <c r="BG802" i="2"/>
  <c r="BF802" i="2"/>
  <c r="T802" i="2"/>
  <c r="T801" i="2"/>
  <c r="R802" i="2"/>
  <c r="R801" i="2" s="1"/>
  <c r="P802" i="2"/>
  <c r="P801" i="2"/>
  <c r="BI793" i="2"/>
  <c r="BH793" i="2"/>
  <c r="BG793" i="2"/>
  <c r="BF793" i="2"/>
  <c r="T793" i="2"/>
  <c r="R793" i="2"/>
  <c r="P793" i="2"/>
  <c r="BI781" i="2"/>
  <c r="BH781" i="2"/>
  <c r="BG781" i="2"/>
  <c r="BF781" i="2"/>
  <c r="T781" i="2"/>
  <c r="R781" i="2"/>
  <c r="P781" i="2"/>
  <c r="BI774" i="2"/>
  <c r="BH774" i="2"/>
  <c r="BG774" i="2"/>
  <c r="BF774" i="2"/>
  <c r="T774" i="2"/>
  <c r="R774" i="2"/>
  <c r="P774" i="2"/>
  <c r="BI766" i="2"/>
  <c r="BH766" i="2"/>
  <c r="BG766" i="2"/>
  <c r="BF766" i="2"/>
  <c r="T766" i="2"/>
  <c r="R766" i="2"/>
  <c r="P766" i="2"/>
  <c r="BI762" i="2"/>
  <c r="BH762" i="2"/>
  <c r="BG762" i="2"/>
  <c r="BF762" i="2"/>
  <c r="T762" i="2"/>
  <c r="R762" i="2"/>
  <c r="P762" i="2"/>
  <c r="BI759" i="2"/>
  <c r="BH759" i="2"/>
  <c r="BG759" i="2"/>
  <c r="BF759" i="2"/>
  <c r="T759" i="2"/>
  <c r="R759" i="2"/>
  <c r="P759" i="2"/>
  <c r="BI755" i="2"/>
  <c r="BH755" i="2"/>
  <c r="BG755" i="2"/>
  <c r="BF755" i="2"/>
  <c r="T755" i="2"/>
  <c r="R755" i="2"/>
  <c r="P755" i="2"/>
  <c r="BI752" i="2"/>
  <c r="BH752" i="2"/>
  <c r="BG752" i="2"/>
  <c r="BF752" i="2"/>
  <c r="T752" i="2"/>
  <c r="R752" i="2"/>
  <c r="P752" i="2"/>
  <c r="BI749" i="2"/>
  <c r="BH749" i="2"/>
  <c r="BG749" i="2"/>
  <c r="BF749" i="2"/>
  <c r="T749" i="2"/>
  <c r="R749" i="2"/>
  <c r="P749" i="2"/>
  <c r="BI746" i="2"/>
  <c r="BH746" i="2"/>
  <c r="BG746" i="2"/>
  <c r="BF746" i="2"/>
  <c r="T746" i="2"/>
  <c r="R746" i="2"/>
  <c r="P746" i="2"/>
  <c r="BI743" i="2"/>
  <c r="BH743" i="2"/>
  <c r="BG743" i="2"/>
  <c r="BF743" i="2"/>
  <c r="T743" i="2"/>
  <c r="R743" i="2"/>
  <c r="P743" i="2"/>
  <c r="BI740" i="2"/>
  <c r="BH740" i="2"/>
  <c r="BG740" i="2"/>
  <c r="BF740" i="2"/>
  <c r="T740" i="2"/>
  <c r="R740" i="2"/>
  <c r="P740" i="2"/>
  <c r="BI731" i="2"/>
  <c r="BH731" i="2"/>
  <c r="BG731" i="2"/>
  <c r="BF731" i="2"/>
  <c r="T731" i="2"/>
  <c r="R731" i="2"/>
  <c r="P731" i="2"/>
  <c r="BI721" i="2"/>
  <c r="BH721" i="2"/>
  <c r="BG721" i="2"/>
  <c r="BF721" i="2"/>
  <c r="T721" i="2"/>
  <c r="R721" i="2"/>
  <c r="P721" i="2"/>
  <c r="BI717" i="2"/>
  <c r="BH717" i="2"/>
  <c r="BG717" i="2"/>
  <c r="BF717" i="2"/>
  <c r="T717" i="2"/>
  <c r="R717" i="2"/>
  <c r="P717" i="2"/>
  <c r="BI714" i="2"/>
  <c r="BH714" i="2"/>
  <c r="BG714" i="2"/>
  <c r="BF714" i="2"/>
  <c r="T714" i="2"/>
  <c r="R714" i="2"/>
  <c r="P714" i="2"/>
  <c r="BI711" i="2"/>
  <c r="BH711" i="2"/>
  <c r="BG711" i="2"/>
  <c r="BF711" i="2"/>
  <c r="T711" i="2"/>
  <c r="R711" i="2"/>
  <c r="P711" i="2"/>
  <c r="BI700" i="2"/>
  <c r="BH700" i="2"/>
  <c r="BG700" i="2"/>
  <c r="BF700" i="2"/>
  <c r="T700" i="2"/>
  <c r="R700" i="2"/>
  <c r="P700" i="2"/>
  <c r="BI693" i="2"/>
  <c r="BH693" i="2"/>
  <c r="BG693" i="2"/>
  <c r="BF693" i="2"/>
  <c r="T693" i="2"/>
  <c r="R693" i="2"/>
  <c r="P693" i="2"/>
  <c r="BI689" i="2"/>
  <c r="BH689" i="2"/>
  <c r="BG689" i="2"/>
  <c r="BF689" i="2"/>
  <c r="T689" i="2"/>
  <c r="R689" i="2"/>
  <c r="P689" i="2"/>
  <c r="BI686" i="2"/>
  <c r="BH686" i="2"/>
  <c r="BG686" i="2"/>
  <c r="BF686" i="2"/>
  <c r="T686" i="2"/>
  <c r="R686" i="2"/>
  <c r="P686" i="2"/>
  <c r="BI683" i="2"/>
  <c r="BH683" i="2"/>
  <c r="BG683" i="2"/>
  <c r="BF683" i="2"/>
  <c r="T683" i="2"/>
  <c r="R683" i="2"/>
  <c r="P683" i="2"/>
  <c r="BI679" i="2"/>
  <c r="BH679" i="2"/>
  <c r="BG679" i="2"/>
  <c r="BF679" i="2"/>
  <c r="T679" i="2"/>
  <c r="R679" i="2"/>
  <c r="P679" i="2"/>
  <c r="BI676" i="2"/>
  <c r="BH676" i="2"/>
  <c r="BG676" i="2"/>
  <c r="BF676" i="2"/>
  <c r="T676" i="2"/>
  <c r="R676" i="2"/>
  <c r="P676" i="2"/>
  <c r="BI673" i="2"/>
  <c r="BH673" i="2"/>
  <c r="BG673" i="2"/>
  <c r="BF673" i="2"/>
  <c r="T673" i="2"/>
  <c r="R673" i="2"/>
  <c r="P673" i="2"/>
  <c r="BI669" i="2"/>
  <c r="BH669" i="2"/>
  <c r="BG669" i="2"/>
  <c r="BF669" i="2"/>
  <c r="T669" i="2"/>
  <c r="R669" i="2"/>
  <c r="P669" i="2"/>
  <c r="BI663" i="2"/>
  <c r="BH663" i="2"/>
  <c r="BG663" i="2"/>
  <c r="BF663" i="2"/>
  <c r="T663" i="2"/>
  <c r="R663" i="2"/>
  <c r="P663" i="2"/>
  <c r="BI660" i="2"/>
  <c r="BH660" i="2"/>
  <c r="BG660" i="2"/>
  <c r="BF660" i="2"/>
  <c r="T660" i="2"/>
  <c r="R660" i="2"/>
  <c r="P660" i="2"/>
  <c r="BI656" i="2"/>
  <c r="BH656" i="2"/>
  <c r="BG656" i="2"/>
  <c r="BF656" i="2"/>
  <c r="T656" i="2"/>
  <c r="R656" i="2"/>
  <c r="P656" i="2"/>
  <c r="BI653" i="2"/>
  <c r="BH653" i="2"/>
  <c r="BG653" i="2"/>
  <c r="BF653" i="2"/>
  <c r="T653" i="2"/>
  <c r="R653" i="2"/>
  <c r="P653" i="2"/>
  <c r="BI650" i="2"/>
  <c r="BH650" i="2"/>
  <c r="BG650" i="2"/>
  <c r="BF650" i="2"/>
  <c r="T650" i="2"/>
  <c r="R650" i="2"/>
  <c r="P650" i="2"/>
  <c r="BI643" i="2"/>
  <c r="BH643" i="2"/>
  <c r="BG643" i="2"/>
  <c r="BF643" i="2"/>
  <c r="T643" i="2"/>
  <c r="R643" i="2"/>
  <c r="P643" i="2"/>
  <c r="BI640" i="2"/>
  <c r="BH640" i="2"/>
  <c r="BG640" i="2"/>
  <c r="BF640" i="2"/>
  <c r="T640" i="2"/>
  <c r="R640" i="2"/>
  <c r="P640" i="2"/>
  <c r="BI636" i="2"/>
  <c r="BH636" i="2"/>
  <c r="BG636" i="2"/>
  <c r="BF636" i="2"/>
  <c r="T636" i="2"/>
  <c r="R636" i="2"/>
  <c r="P636" i="2"/>
  <c r="BI632" i="2"/>
  <c r="BH632" i="2"/>
  <c r="BG632" i="2"/>
  <c r="BF632" i="2"/>
  <c r="T632" i="2"/>
  <c r="R632" i="2"/>
  <c r="P632" i="2"/>
  <c r="BI625" i="2"/>
  <c r="BH625" i="2"/>
  <c r="BG625" i="2"/>
  <c r="BF625" i="2"/>
  <c r="T625" i="2"/>
  <c r="R625" i="2"/>
  <c r="P625" i="2"/>
  <c r="BI618" i="2"/>
  <c r="BH618" i="2"/>
  <c r="BG618" i="2"/>
  <c r="BF618" i="2"/>
  <c r="T618" i="2"/>
  <c r="R618" i="2"/>
  <c r="P618" i="2"/>
  <c r="BI614" i="2"/>
  <c r="BH614" i="2"/>
  <c r="BG614" i="2"/>
  <c r="BF614" i="2"/>
  <c r="T614" i="2"/>
  <c r="R614" i="2"/>
  <c r="P614" i="2"/>
  <c r="BI611" i="2"/>
  <c r="BH611" i="2"/>
  <c r="BG611" i="2"/>
  <c r="BF611" i="2"/>
  <c r="T611" i="2"/>
  <c r="R611" i="2"/>
  <c r="P611" i="2"/>
  <c r="BI605" i="2"/>
  <c r="BH605" i="2"/>
  <c r="BG605" i="2"/>
  <c r="BF605" i="2"/>
  <c r="T605" i="2"/>
  <c r="R605" i="2"/>
  <c r="P605" i="2"/>
  <c r="BI602" i="2"/>
  <c r="BH602" i="2"/>
  <c r="BG602" i="2"/>
  <c r="BF602" i="2"/>
  <c r="T602" i="2"/>
  <c r="R602" i="2"/>
  <c r="P602" i="2"/>
  <c r="BI599" i="2"/>
  <c r="BH599" i="2"/>
  <c r="BG599" i="2"/>
  <c r="BF599" i="2"/>
  <c r="T599" i="2"/>
  <c r="R599" i="2"/>
  <c r="P599" i="2"/>
  <c r="BI596" i="2"/>
  <c r="BH596" i="2"/>
  <c r="BG596" i="2"/>
  <c r="BF596" i="2"/>
  <c r="T596" i="2"/>
  <c r="R596" i="2"/>
  <c r="P596" i="2"/>
  <c r="BI592" i="2"/>
  <c r="BH592" i="2"/>
  <c r="BG592" i="2"/>
  <c r="BF592" i="2"/>
  <c r="T592" i="2"/>
  <c r="R592" i="2"/>
  <c r="P592" i="2"/>
  <c r="BI589" i="2"/>
  <c r="BH589" i="2"/>
  <c r="BG589" i="2"/>
  <c r="BF589" i="2"/>
  <c r="T589" i="2"/>
  <c r="R589" i="2"/>
  <c r="P589" i="2"/>
  <c r="BI585" i="2"/>
  <c r="BH585" i="2"/>
  <c r="BG585" i="2"/>
  <c r="BF585" i="2"/>
  <c r="T585" i="2"/>
  <c r="R585" i="2"/>
  <c r="P585" i="2"/>
  <c r="BI582" i="2"/>
  <c r="BH582" i="2"/>
  <c r="BG582" i="2"/>
  <c r="BF582" i="2"/>
  <c r="T582" i="2"/>
  <c r="R582" i="2"/>
  <c r="P582" i="2"/>
  <c r="BI579" i="2"/>
  <c r="BH579" i="2"/>
  <c r="BG579" i="2"/>
  <c r="BF579" i="2"/>
  <c r="T579" i="2"/>
  <c r="R579" i="2"/>
  <c r="P579" i="2"/>
  <c r="BI575" i="2"/>
  <c r="BH575" i="2"/>
  <c r="BG575" i="2"/>
  <c r="BF575" i="2"/>
  <c r="T575" i="2"/>
  <c r="R575" i="2"/>
  <c r="P575" i="2"/>
  <c r="BI572" i="2"/>
  <c r="BH572" i="2"/>
  <c r="BG572" i="2"/>
  <c r="BF572" i="2"/>
  <c r="T572" i="2"/>
  <c r="R572" i="2"/>
  <c r="P572" i="2"/>
  <c r="BI569" i="2"/>
  <c r="BH569" i="2"/>
  <c r="BG569" i="2"/>
  <c r="BF569" i="2"/>
  <c r="T569" i="2"/>
  <c r="R569" i="2"/>
  <c r="P569" i="2"/>
  <c r="BI565" i="2"/>
  <c r="BH565" i="2"/>
  <c r="BG565" i="2"/>
  <c r="BF565" i="2"/>
  <c r="T565" i="2"/>
  <c r="R565" i="2"/>
  <c r="P565" i="2"/>
  <c r="BI562" i="2"/>
  <c r="BH562" i="2"/>
  <c r="BG562" i="2"/>
  <c r="BF562" i="2"/>
  <c r="T562" i="2"/>
  <c r="R562" i="2"/>
  <c r="P562" i="2"/>
  <c r="BI558" i="2"/>
  <c r="BH558" i="2"/>
  <c r="BG558" i="2"/>
  <c r="BF558" i="2"/>
  <c r="T558" i="2"/>
  <c r="R558" i="2"/>
  <c r="P558" i="2"/>
  <c r="BI555" i="2"/>
  <c r="BH555" i="2"/>
  <c r="BG555" i="2"/>
  <c r="BF555" i="2"/>
  <c r="T555" i="2"/>
  <c r="R555" i="2"/>
  <c r="P555" i="2"/>
  <c r="BI551" i="2"/>
  <c r="BH551" i="2"/>
  <c r="BG551" i="2"/>
  <c r="BF551" i="2"/>
  <c r="T551" i="2"/>
  <c r="R551" i="2"/>
  <c r="P551" i="2"/>
  <c r="BI547" i="2"/>
  <c r="BH547" i="2"/>
  <c r="BG547" i="2"/>
  <c r="BF547" i="2"/>
  <c r="T547" i="2"/>
  <c r="R547" i="2"/>
  <c r="P547" i="2"/>
  <c r="BI544" i="2"/>
  <c r="BH544" i="2"/>
  <c r="BG544" i="2"/>
  <c r="BF544" i="2"/>
  <c r="T544" i="2"/>
  <c r="R544" i="2"/>
  <c r="P544" i="2"/>
  <c r="BI540" i="2"/>
  <c r="BH540" i="2"/>
  <c r="BG540" i="2"/>
  <c r="BF540" i="2"/>
  <c r="T540" i="2"/>
  <c r="R540" i="2"/>
  <c r="P540" i="2"/>
  <c r="BI529" i="2"/>
  <c r="BH529" i="2"/>
  <c r="BG529" i="2"/>
  <c r="BF529" i="2"/>
  <c r="T529" i="2"/>
  <c r="R529" i="2"/>
  <c r="P529" i="2"/>
  <c r="BI526" i="2"/>
  <c r="BH526" i="2"/>
  <c r="BG526" i="2"/>
  <c r="BF526" i="2"/>
  <c r="T526" i="2"/>
  <c r="R526" i="2"/>
  <c r="P526" i="2"/>
  <c r="BI522" i="2"/>
  <c r="BH522" i="2"/>
  <c r="BG522" i="2"/>
  <c r="BF522" i="2"/>
  <c r="T522" i="2"/>
  <c r="R522" i="2"/>
  <c r="P522" i="2"/>
  <c r="BI518" i="2"/>
  <c r="BH518" i="2"/>
  <c r="BG518" i="2"/>
  <c r="BF518" i="2"/>
  <c r="T518" i="2"/>
  <c r="R518" i="2"/>
  <c r="P518" i="2"/>
  <c r="BI514" i="2"/>
  <c r="BH514" i="2"/>
  <c r="BG514" i="2"/>
  <c r="BF514" i="2"/>
  <c r="T514" i="2"/>
  <c r="R514" i="2"/>
  <c r="P514" i="2"/>
  <c r="BI511" i="2"/>
  <c r="BH511" i="2"/>
  <c r="BG511" i="2"/>
  <c r="BF511" i="2"/>
  <c r="T511" i="2"/>
  <c r="R511" i="2"/>
  <c r="P511" i="2"/>
  <c r="BI509" i="2"/>
  <c r="BH509" i="2"/>
  <c r="BG509" i="2"/>
  <c r="BF509" i="2"/>
  <c r="T509" i="2"/>
  <c r="R509" i="2"/>
  <c r="P509" i="2"/>
  <c r="BI506" i="2"/>
  <c r="BH506" i="2"/>
  <c r="BG506" i="2"/>
  <c r="BF506" i="2"/>
  <c r="T506" i="2"/>
  <c r="R506" i="2"/>
  <c r="P506" i="2"/>
  <c r="BI502" i="2"/>
  <c r="BH502" i="2"/>
  <c r="BG502" i="2"/>
  <c r="BF502" i="2"/>
  <c r="T502" i="2"/>
  <c r="R502" i="2"/>
  <c r="P502" i="2"/>
  <c r="BI499" i="2"/>
  <c r="BH499" i="2"/>
  <c r="BG499" i="2"/>
  <c r="BF499" i="2"/>
  <c r="T499" i="2"/>
  <c r="R499" i="2"/>
  <c r="P499" i="2"/>
  <c r="BI496" i="2"/>
  <c r="BH496" i="2"/>
  <c r="BG496" i="2"/>
  <c r="BF496" i="2"/>
  <c r="T496" i="2"/>
  <c r="R496" i="2"/>
  <c r="P496" i="2"/>
  <c r="BI494" i="2"/>
  <c r="BH494" i="2"/>
  <c r="BG494" i="2"/>
  <c r="BF494" i="2"/>
  <c r="T494" i="2"/>
  <c r="R494" i="2"/>
  <c r="P494" i="2"/>
  <c r="BI491" i="2"/>
  <c r="BH491" i="2"/>
  <c r="BG491" i="2"/>
  <c r="BF491" i="2"/>
  <c r="T491" i="2"/>
  <c r="R491" i="2"/>
  <c r="P491" i="2"/>
  <c r="BI488" i="2"/>
  <c r="BH488" i="2"/>
  <c r="BG488" i="2"/>
  <c r="BF488" i="2"/>
  <c r="T488" i="2"/>
  <c r="R488" i="2"/>
  <c r="P488" i="2"/>
  <c r="BI485" i="2"/>
  <c r="BH485" i="2"/>
  <c r="BG485" i="2"/>
  <c r="BF485" i="2"/>
  <c r="T485" i="2"/>
  <c r="R485" i="2"/>
  <c r="P485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6" i="2"/>
  <c r="BH476" i="2"/>
  <c r="BG476" i="2"/>
  <c r="BF476" i="2"/>
  <c r="T476" i="2"/>
  <c r="R476" i="2"/>
  <c r="P476" i="2"/>
  <c r="BI474" i="2"/>
  <c r="BH474" i="2"/>
  <c r="BG474" i="2"/>
  <c r="BF474" i="2"/>
  <c r="T474" i="2"/>
  <c r="R474" i="2"/>
  <c r="P474" i="2"/>
  <c r="BI471" i="2"/>
  <c r="BH471" i="2"/>
  <c r="BG471" i="2"/>
  <c r="BF471" i="2"/>
  <c r="T471" i="2"/>
  <c r="R471" i="2"/>
  <c r="P471" i="2"/>
  <c r="BI468" i="2"/>
  <c r="BH468" i="2"/>
  <c r="BG468" i="2"/>
  <c r="BF468" i="2"/>
  <c r="T468" i="2"/>
  <c r="R468" i="2"/>
  <c r="P468" i="2"/>
  <c r="BI465" i="2"/>
  <c r="BH465" i="2"/>
  <c r="BG465" i="2"/>
  <c r="BF465" i="2"/>
  <c r="T465" i="2"/>
  <c r="R465" i="2"/>
  <c r="P465" i="2"/>
  <c r="BI462" i="2"/>
  <c r="BH462" i="2"/>
  <c r="BG462" i="2"/>
  <c r="BF462" i="2"/>
  <c r="T462" i="2"/>
  <c r="R462" i="2"/>
  <c r="P462" i="2"/>
  <c r="BI460" i="2"/>
  <c r="BH460" i="2"/>
  <c r="BG460" i="2"/>
  <c r="BF460" i="2"/>
  <c r="T460" i="2"/>
  <c r="R460" i="2"/>
  <c r="P460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52" i="2"/>
  <c r="BH452" i="2"/>
  <c r="BG452" i="2"/>
  <c r="BF452" i="2"/>
  <c r="T452" i="2"/>
  <c r="R452" i="2"/>
  <c r="P452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R445" i="2"/>
  <c r="P445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R433" i="2"/>
  <c r="P433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5" i="2"/>
  <c r="BH425" i="2"/>
  <c r="BG425" i="2"/>
  <c r="BF425" i="2"/>
  <c r="T425" i="2"/>
  <c r="R425" i="2"/>
  <c r="P425" i="2"/>
  <c r="BI423" i="2"/>
  <c r="BH423" i="2"/>
  <c r="BG423" i="2"/>
  <c r="BF423" i="2"/>
  <c r="T423" i="2"/>
  <c r="R423" i="2"/>
  <c r="P423" i="2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7" i="2"/>
  <c r="BH387" i="2"/>
  <c r="BG387" i="2"/>
  <c r="BF387" i="2"/>
  <c r="T387" i="2"/>
  <c r="R387" i="2"/>
  <c r="P387" i="2"/>
  <c r="BI383" i="2"/>
  <c r="BH383" i="2"/>
  <c r="BG383" i="2"/>
  <c r="BF383" i="2"/>
  <c r="T383" i="2"/>
  <c r="R383" i="2"/>
  <c r="P383" i="2"/>
  <c r="BI379" i="2"/>
  <c r="BH379" i="2"/>
  <c r="BG379" i="2"/>
  <c r="BF379" i="2"/>
  <c r="T379" i="2"/>
  <c r="R379" i="2"/>
  <c r="P379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2" i="2"/>
  <c r="BH362" i="2"/>
  <c r="BG362" i="2"/>
  <c r="BF362" i="2"/>
  <c r="T362" i="2"/>
  <c r="R362" i="2"/>
  <c r="P362" i="2"/>
  <c r="BI356" i="2"/>
  <c r="BH356" i="2"/>
  <c r="BG356" i="2"/>
  <c r="BF356" i="2"/>
  <c r="T356" i="2"/>
  <c r="R356" i="2"/>
  <c r="P356" i="2"/>
  <c r="BI353" i="2"/>
  <c r="BH353" i="2"/>
  <c r="BG353" i="2"/>
  <c r="BF353" i="2"/>
  <c r="T353" i="2"/>
  <c r="R353" i="2"/>
  <c r="P353" i="2"/>
  <c r="BI349" i="2"/>
  <c r="BH349" i="2"/>
  <c r="BG349" i="2"/>
  <c r="BF349" i="2"/>
  <c r="T349" i="2"/>
  <c r="R349" i="2"/>
  <c r="P349" i="2"/>
  <c r="BI343" i="2"/>
  <c r="BH343" i="2"/>
  <c r="BG343" i="2"/>
  <c r="BF343" i="2"/>
  <c r="T343" i="2"/>
  <c r="R343" i="2"/>
  <c r="P343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27" i="2"/>
  <c r="BH327" i="2"/>
  <c r="BG327" i="2"/>
  <c r="BF327" i="2"/>
  <c r="T327" i="2"/>
  <c r="R327" i="2"/>
  <c r="P327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88" i="2"/>
  <c r="BH288" i="2"/>
  <c r="BG288" i="2"/>
  <c r="BF288" i="2"/>
  <c r="T288" i="2"/>
  <c r="R288" i="2"/>
  <c r="P288" i="2"/>
  <c r="BI283" i="2"/>
  <c r="BH283" i="2"/>
  <c r="BG283" i="2"/>
  <c r="BF283" i="2"/>
  <c r="T283" i="2"/>
  <c r="T282" i="2" s="1"/>
  <c r="R283" i="2"/>
  <c r="R282" i="2" s="1"/>
  <c r="P283" i="2"/>
  <c r="P282" i="2" s="1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4" i="2"/>
  <c r="BH264" i="2"/>
  <c r="BG264" i="2"/>
  <c r="BF264" i="2"/>
  <c r="T264" i="2"/>
  <c r="R264" i="2"/>
  <c r="P264" i="2"/>
  <c r="BI258" i="2"/>
  <c r="BH258" i="2"/>
  <c r="BG258" i="2"/>
  <c r="BF258" i="2"/>
  <c r="T258" i="2"/>
  <c r="R258" i="2"/>
  <c r="P258" i="2"/>
  <c r="BI248" i="2"/>
  <c r="BH248" i="2"/>
  <c r="BG248" i="2"/>
  <c r="BF248" i="2"/>
  <c r="T248" i="2"/>
  <c r="R248" i="2"/>
  <c r="P248" i="2"/>
  <c r="BI244" i="2"/>
  <c r="BH244" i="2"/>
  <c r="BG244" i="2"/>
  <c r="BF244" i="2"/>
  <c r="T244" i="2"/>
  <c r="R244" i="2"/>
  <c r="P244" i="2"/>
  <c r="BI238" i="2"/>
  <c r="BH238" i="2"/>
  <c r="BG238" i="2"/>
  <c r="BF238" i="2"/>
  <c r="T238" i="2"/>
  <c r="R238" i="2"/>
  <c r="P238" i="2"/>
  <c r="BI232" i="2"/>
  <c r="BH232" i="2"/>
  <c r="BG232" i="2"/>
  <c r="BF232" i="2"/>
  <c r="T232" i="2"/>
  <c r="R232" i="2"/>
  <c r="P232" i="2"/>
  <c r="BI225" i="2"/>
  <c r="BH225" i="2"/>
  <c r="BG225" i="2"/>
  <c r="BF225" i="2"/>
  <c r="T225" i="2"/>
  <c r="R225" i="2"/>
  <c r="P225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BI135" i="2"/>
  <c r="BH135" i="2"/>
  <c r="F36" i="2" s="1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4" i="2"/>
  <c r="F37" i="2" s="1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4" i="2"/>
  <c r="BH114" i="2"/>
  <c r="BG114" i="2"/>
  <c r="F35" i="2" s="1"/>
  <c r="BF114" i="2"/>
  <c r="T114" i="2"/>
  <c r="R114" i="2"/>
  <c r="P114" i="2"/>
  <c r="BI108" i="2"/>
  <c r="BH108" i="2"/>
  <c r="BG108" i="2"/>
  <c r="BF108" i="2"/>
  <c r="J34" i="2" s="1"/>
  <c r="T108" i="2"/>
  <c r="R108" i="2"/>
  <c r="P108" i="2"/>
  <c r="BI104" i="2"/>
  <c r="BH104" i="2"/>
  <c r="BG104" i="2"/>
  <c r="BF104" i="2"/>
  <c r="T104" i="2"/>
  <c r="R104" i="2"/>
  <c r="P104" i="2"/>
  <c r="J97" i="2"/>
  <c r="F97" i="2"/>
  <c r="F95" i="2"/>
  <c r="E93" i="2"/>
  <c r="J54" i="2"/>
  <c r="F54" i="2"/>
  <c r="F52" i="2"/>
  <c r="E50" i="2"/>
  <c r="J24" i="2"/>
  <c r="E24" i="2"/>
  <c r="J98" i="2" s="1"/>
  <c r="J23" i="2"/>
  <c r="J18" i="2"/>
  <c r="E18" i="2"/>
  <c r="F98" i="2" s="1"/>
  <c r="J17" i="2"/>
  <c r="J12" i="2"/>
  <c r="J95" i="2" s="1"/>
  <c r="E7" i="2"/>
  <c r="E48" i="2"/>
  <c r="L50" i="1"/>
  <c r="AM50" i="1"/>
  <c r="AM49" i="1"/>
  <c r="L49" i="1"/>
  <c r="AM47" i="1"/>
  <c r="L47" i="1"/>
  <c r="L45" i="1"/>
  <c r="L44" i="1"/>
  <c r="BK547" i="2"/>
  <c r="BK717" i="2"/>
  <c r="J526" i="2"/>
  <c r="BK540" i="2"/>
  <c r="J145" i="6"/>
  <c r="BK102" i="10"/>
  <c r="BK119" i="13"/>
  <c r="BK133" i="15"/>
  <c r="BK650" i="2"/>
  <c r="BK663" i="2"/>
  <c r="BK181" i="2"/>
  <c r="BK511" i="2"/>
  <c r="J640" i="2"/>
  <c r="J319" i="2"/>
  <c r="BK234" i="3"/>
  <c r="J110" i="4"/>
  <c r="J201" i="4"/>
  <c r="J118" i="8"/>
  <c r="J174" i="13"/>
  <c r="J203" i="15"/>
  <c r="BK366" i="2"/>
  <c r="BK244" i="2"/>
  <c r="BK248" i="2"/>
  <c r="J104" i="2"/>
  <c r="BK334" i="2"/>
  <c r="BK237" i="3"/>
  <c r="J181" i="3"/>
  <c r="BK272" i="4"/>
  <c r="BK126" i="4"/>
  <c r="BK115" i="8"/>
  <c r="J121" i="11"/>
  <c r="J144" i="13"/>
  <c r="J101" i="17"/>
  <c r="BK167" i="3"/>
  <c r="J245" i="4"/>
  <c r="J102" i="4"/>
  <c r="J104" i="8"/>
  <c r="J112" i="13"/>
  <c r="J157" i="15"/>
  <c r="BK100" i="19"/>
  <c r="J465" i="2"/>
  <c r="BK579" i="2"/>
  <c r="BK120" i="2"/>
  <c r="J260" i="3"/>
  <c r="J236" i="4"/>
  <c r="J230" i="4"/>
  <c r="J127" i="9"/>
  <c r="J119" i="13"/>
  <c r="BK120" i="15"/>
  <c r="BK618" i="2"/>
  <c r="J482" i="2"/>
  <c r="BK172" i="2"/>
  <c r="J145" i="2"/>
  <c r="BK312" i="2"/>
  <c r="BK110" i="4"/>
  <c r="BK102" i="5"/>
  <c r="J124" i="9"/>
  <c r="BK108" i="11"/>
  <c r="BK131" i="13"/>
  <c r="BK116" i="14"/>
  <c r="BK144" i="19"/>
  <c r="J653" i="2"/>
  <c r="J169" i="2"/>
  <c r="J166" i="2"/>
  <c r="BK98" i="6"/>
  <c r="J106" i="12"/>
  <c r="BK113" i="14"/>
  <c r="J129" i="19"/>
  <c r="J410" i="2"/>
  <c r="BK476" i="2"/>
  <c r="BK418" i="2"/>
  <c r="BK298" i="2"/>
  <c r="J555" i="2"/>
  <c r="BK254" i="3"/>
  <c r="BK269" i="4"/>
  <c r="J136" i="6"/>
  <c r="BK102" i="9"/>
  <c r="J118" i="11"/>
  <c r="BK99" i="14"/>
  <c r="J106" i="19"/>
  <c r="J428" i="2"/>
  <c r="BK327" i="2"/>
  <c r="J547" i="2"/>
  <c r="J406" i="2"/>
  <c r="BK196" i="2"/>
  <c r="BK263" i="4"/>
  <c r="BK157" i="4"/>
  <c r="BK190" i="4"/>
  <c r="J130" i="8"/>
  <c r="J102" i="11"/>
  <c r="J155" i="13"/>
  <c r="J101" i="18"/>
  <c r="J104" i="3"/>
  <c r="BK266" i="4"/>
  <c r="BK118" i="9"/>
  <c r="BK96" i="11"/>
  <c r="J110" i="14"/>
  <c r="BK106" i="17"/>
  <c r="BK391" i="2"/>
  <c r="BK165" i="3"/>
  <c r="J155" i="3"/>
  <c r="BK207" i="4"/>
  <c r="J204" i="4"/>
  <c r="J100" i="8"/>
  <c r="BK106" i="10"/>
  <c r="J96" i="12"/>
  <c r="J142" i="15"/>
  <c r="J106" i="17"/>
  <c r="J491" i="2"/>
  <c r="BK397" i="2"/>
  <c r="BK485" i="2"/>
  <c r="J650" i="2"/>
  <c r="BK315" i="2"/>
  <c r="BK582" i="2"/>
  <c r="J430" i="2"/>
  <c r="J198" i="2"/>
  <c r="J231" i="3"/>
  <c r="BK245" i="4"/>
  <c r="J207" i="4"/>
  <c r="BK116" i="6"/>
  <c r="J108" i="9"/>
  <c r="J124" i="11"/>
  <c r="BK122" i="14"/>
  <c r="J194" i="15"/>
  <c r="J565" i="2"/>
  <c r="J471" i="2"/>
  <c r="J191" i="2"/>
  <c r="BK592" i="2"/>
  <c r="BK211" i="2"/>
  <c r="J131" i="3"/>
  <c r="BK124" i="6"/>
  <c r="J127" i="10"/>
  <c r="J95" i="13"/>
  <c r="BK110" i="15"/>
  <c r="J114" i="3"/>
  <c r="BK213" i="4"/>
  <c r="BK160" i="4"/>
  <c r="J148" i="6"/>
  <c r="BK127" i="8"/>
  <c r="BK112" i="11"/>
  <c r="BK174" i="13"/>
  <c r="BK157" i="15"/>
  <c r="BK136" i="15"/>
  <c r="BK731" i="2"/>
  <c r="BK319" i="2"/>
  <c r="BK455" i="2"/>
  <c r="BK660" i="2"/>
  <c r="BK184" i="2"/>
  <c r="J225" i="2"/>
  <c r="BK228" i="3"/>
  <c r="BK198" i="4"/>
  <c r="BK121" i="8"/>
  <c r="BK100" i="11"/>
  <c r="J108" i="14"/>
  <c r="J96" i="18"/>
  <c r="J468" i="2"/>
  <c r="BK135" i="2"/>
  <c r="BK194" i="2"/>
  <c r="BK387" i="2"/>
  <c r="BK491" i="2"/>
  <c r="BK220" i="4"/>
  <c r="J153" i="4"/>
  <c r="BK137" i="4"/>
  <c r="J133" i="8"/>
  <c r="J112" i="11"/>
  <c r="J158" i="13"/>
  <c r="J148" i="15"/>
  <c r="BK120" i="19"/>
  <c r="J494" i="2"/>
  <c r="BK124" i="2"/>
  <c r="J200" i="2"/>
  <c r="J445" i="2"/>
  <c r="BK124" i="9"/>
  <c r="BK144" i="13"/>
  <c r="J116" i="14"/>
  <c r="BK127" i="19"/>
  <c r="BK305" i="2"/>
  <c r="BK258" i="2"/>
  <c r="J178" i="2"/>
  <c r="BK410" i="2"/>
  <c r="BK569" i="2"/>
  <c r="BK219" i="2"/>
  <c r="BK185" i="3"/>
  <c r="BK230" i="4"/>
  <c r="J140" i="4"/>
  <c r="BK118" i="8"/>
  <c r="J94" i="11"/>
  <c r="BK200" i="15"/>
  <c r="BK99" i="18"/>
  <c r="BK700" i="2"/>
  <c r="J813" i="2"/>
  <c r="BK200" i="2"/>
  <c r="J376" i="2"/>
  <c r="J198" i="3"/>
  <c r="BK281" i="4"/>
  <c r="J257" i="4"/>
  <c r="BK108" i="6"/>
  <c r="J96" i="10"/>
  <c r="J139" i="15"/>
  <c r="BK112" i="19"/>
  <c r="J167" i="3"/>
  <c r="J166" i="4"/>
  <c r="J118" i="6"/>
  <c r="BK112" i="8"/>
  <c r="J102" i="10"/>
  <c r="J172" i="13"/>
  <c r="J145" i="15"/>
  <c r="BK103" i="19"/>
  <c r="BK558" i="2"/>
  <c r="BK204" i="3"/>
  <c r="BK170" i="3"/>
  <c r="J275" i="4"/>
  <c r="BK96" i="7"/>
  <c r="BK100" i="10"/>
  <c r="BK160" i="13"/>
  <c r="J154" i="15"/>
  <c r="J131" i="19"/>
  <c r="J569" i="2"/>
  <c r="BK809" i="2"/>
  <c r="J305" i="2"/>
  <c r="BK408" i="2"/>
  <c r="J114" i="2"/>
  <c r="J162" i="2"/>
  <c r="J283" i="2"/>
  <c r="BK246" i="3"/>
  <c r="J228" i="3"/>
  <c r="BK299" i="4"/>
  <c r="BK106" i="6"/>
  <c r="J102" i="9"/>
  <c r="J115" i="11"/>
  <c r="BK128" i="13"/>
  <c r="BK187" i="15"/>
  <c r="J147" i="19"/>
  <c r="BK721" i="2"/>
  <c r="BK496" i="2"/>
  <c r="BK468" i="2"/>
  <c r="J356" i="2"/>
  <c r="J267" i="3"/>
  <c r="J194" i="4"/>
  <c r="BK108" i="7"/>
  <c r="J122" i="13"/>
  <c r="J135" i="19"/>
  <c r="BK225" i="3"/>
  <c r="J210" i="4"/>
  <c r="BK99" i="5"/>
  <c r="BK130" i="8"/>
  <c r="J100" i="10"/>
  <c r="J109" i="12"/>
  <c r="BK105" i="14"/>
  <c r="BK90" i="16"/>
  <c r="J562" i="2"/>
  <c r="J755" i="2"/>
  <c r="J440" i="2"/>
  <c r="J391" i="2"/>
  <c r="J366" i="2"/>
  <c r="J222" i="3"/>
  <c r="BK287" i="4"/>
  <c r="BK126" i="6"/>
  <c r="BK130" i="10"/>
  <c r="J162" i="13"/>
  <c r="J129" i="15"/>
  <c r="BK679" i="2"/>
  <c r="BK225" i="2"/>
  <c r="BK506" i="2"/>
  <c r="BK349" i="2"/>
  <c r="J150" i="4"/>
  <c r="BK118" i="6"/>
  <c r="J96" i="8"/>
  <c r="BK94" i="10"/>
  <c r="J140" i="13"/>
  <c r="J136" i="15"/>
  <c r="BK109" i="19"/>
  <c r="BK442" i="2"/>
  <c r="BK488" i="2"/>
  <c r="J476" i="2"/>
  <c r="J309" i="2"/>
  <c r="BK108" i="9"/>
  <c r="BK112" i="13"/>
  <c r="BK142" i="15"/>
  <c r="J437" i="2"/>
  <c r="J740" i="2"/>
  <c r="BK813" i="2"/>
  <c r="BK151" i="2"/>
  <c r="BK383" i="2"/>
  <c r="BK474" i="2"/>
  <c r="J243" i="3"/>
  <c r="J264" i="3"/>
  <c r="BK254" i="4"/>
  <c r="J120" i="6"/>
  <c r="BK115" i="11"/>
  <c r="J128" i="13"/>
  <c r="BK575" i="2"/>
  <c r="J207" i="2"/>
  <c r="J108" i="2"/>
  <c r="J480" i="2"/>
  <c r="J288" i="2"/>
  <c r="BK462" i="2"/>
  <c r="J246" i="3"/>
  <c r="J210" i="3"/>
  <c r="J223" i="4"/>
  <c r="J266" i="4"/>
  <c r="J96" i="7"/>
  <c r="BK127" i="9"/>
  <c r="BK169" i="13"/>
  <c r="J197" i="15"/>
  <c r="J109" i="19"/>
  <c r="J147" i="3"/>
  <c r="J278" i="4"/>
  <c r="J94" i="6"/>
  <c r="J104" i="9"/>
  <c r="J299" i="4"/>
  <c r="J96" i="5"/>
  <c r="BK106" i="8"/>
  <c r="BK127" i="11"/>
  <c r="J105" i="14"/>
  <c r="J104" i="17"/>
  <c r="BK689" i="2"/>
  <c r="J433" i="2"/>
  <c r="J611" i="2"/>
  <c r="J558" i="2"/>
  <c r="BK599" i="2"/>
  <c r="BK139" i="2"/>
  <c r="BK562" i="2"/>
  <c r="J238" i="2"/>
  <c r="BK195" i="3"/>
  <c r="J91" i="3"/>
  <c r="BK216" i="4"/>
  <c r="J293" i="4"/>
  <c r="J106" i="7"/>
  <c r="BK108" i="10"/>
  <c r="BK135" i="13"/>
  <c r="BK113" i="15"/>
  <c r="BK116" i="15"/>
  <c r="J137" i="19"/>
  <c r="J264" i="2"/>
  <c r="J721" i="2"/>
  <c r="BK176" i="3"/>
  <c r="BK163" i="4"/>
  <c r="J102" i="6"/>
  <c r="J106" i="11"/>
  <c r="J122" i="14"/>
  <c r="BK125" i="19"/>
  <c r="BK104" i="3"/>
  <c r="BK100" i="3"/>
  <c r="J174" i="4"/>
  <c r="J239" i="4"/>
  <c r="BK94" i="7"/>
  <c r="J98" i="9"/>
  <c r="BK118" i="11"/>
  <c r="J107" i="13"/>
  <c r="J102" i="14"/>
  <c r="BK169" i="15"/>
  <c r="J142" i="19"/>
  <c r="BK369" i="2"/>
  <c r="J401" i="2"/>
  <c r="BK169" i="2"/>
  <c r="BK793" i="2"/>
  <c r="BK301" i="2"/>
  <c r="BK267" i="3"/>
  <c r="J254" i="4"/>
  <c r="BK120" i="6"/>
  <c r="J115" i="8"/>
  <c r="J112" i="12"/>
  <c r="BK102" i="14"/>
  <c r="BK139" i="19"/>
  <c r="BK802" i="2"/>
  <c r="BK502" i="2"/>
  <c r="BK460" i="2"/>
  <c r="J460" i="2"/>
  <c r="J137" i="4"/>
  <c r="J306" i="4"/>
  <c r="J104" i="6"/>
  <c r="BK100" i="7"/>
  <c r="J96" i="9"/>
  <c r="BK142" i="13"/>
  <c r="J166" i="15"/>
  <c r="BK131" i="19"/>
  <c r="BK275" i="2"/>
  <c r="J275" i="2"/>
  <c r="BK108" i="2"/>
  <c r="J132" i="6"/>
  <c r="BK96" i="10"/>
  <c r="BK140" i="13"/>
  <c r="J110" i="15"/>
  <c r="J120" i="19"/>
  <c r="J353" i="2"/>
  <c r="BK406" i="2"/>
  <c r="BK614" i="2"/>
  <c r="BK215" i="2"/>
  <c r="J514" i="2"/>
  <c r="J234" i="3"/>
  <c r="BK155" i="3"/>
  <c r="J314" i="4"/>
  <c r="J106" i="6"/>
  <c r="J115" i="10"/>
  <c r="BK162" i="13"/>
  <c r="BK154" i="15"/>
  <c r="BK115" i="19"/>
  <c r="J731" i="2"/>
  <c r="J518" i="2"/>
  <c r="BK430" i="2"/>
  <c r="BK440" i="2"/>
  <c r="J237" i="3"/>
  <c r="BK139" i="3"/>
  <c r="BK174" i="4"/>
  <c r="J146" i="4"/>
  <c r="BK104" i="6"/>
  <c r="BK124" i="10"/>
  <c r="J153" i="13"/>
  <c r="J181" i="15"/>
  <c r="BK133" i="19"/>
  <c r="J216" i="3"/>
  <c r="BK210" i="4"/>
  <c r="BK110" i="6"/>
  <c r="BK98" i="8"/>
  <c r="J112" i="10"/>
  <c r="J114" i="13"/>
  <c r="J100" i="15"/>
  <c r="BK743" i="2"/>
  <c r="J244" i="2"/>
  <c r="J219" i="3"/>
  <c r="BK204" i="4"/>
  <c r="BK136" i="6"/>
  <c r="J106" i="8"/>
  <c r="BK124" i="11"/>
  <c r="J96" i="14"/>
  <c r="J126" i="15"/>
  <c r="J766" i="2"/>
  <c r="J759" i="2"/>
  <c r="J455" i="2"/>
  <c r="BK514" i="2"/>
  <c r="J656" i="2"/>
  <c r="J387" i="2"/>
  <c r="BK162" i="3"/>
  <c r="BK260" i="4"/>
  <c r="BK309" i="4"/>
  <c r="J142" i="6"/>
  <c r="BK108" i="8"/>
  <c r="BK112" i="12"/>
  <c r="BK146" i="13"/>
  <c r="J120" i="15"/>
  <c r="J97" i="19"/>
  <c r="BK774" i="2"/>
  <c r="J148" i="2"/>
  <c r="BK555" i="2"/>
  <c r="J509" i="2"/>
  <c r="J252" i="3"/>
  <c r="BK143" i="4"/>
  <c r="BK104" i="8"/>
  <c r="J118" i="10"/>
  <c r="BK151" i="13"/>
  <c r="J100" i="19"/>
  <c r="BK264" i="3"/>
  <c r="J272" i="4"/>
  <c r="BK112" i="6"/>
  <c r="J112" i="9"/>
  <c r="BK109" i="12"/>
  <c r="J146" i="13"/>
  <c r="BK206" i="15"/>
  <c r="J125" i="19"/>
  <c r="J496" i="2"/>
  <c r="J582" i="2"/>
  <c r="BK544" i="2"/>
  <c r="J579" i="2"/>
  <c r="J673" i="2"/>
  <c r="BK131" i="3"/>
  <c r="J216" i="4"/>
  <c r="J151" i="6"/>
  <c r="J130" i="11"/>
  <c r="BK114" i="13"/>
  <c r="J123" i="15"/>
  <c r="J793" i="2"/>
  <c r="BK404" i="2"/>
  <c r="BK131" i="2"/>
  <c r="BK636" i="2"/>
  <c r="J131" i="2"/>
  <c r="J143" i="4"/>
  <c r="J100" i="6"/>
  <c r="J112" i="8"/>
  <c r="J104" i="11"/>
  <c r="BK117" i="13"/>
  <c r="J92" i="16"/>
  <c r="J802" i="2"/>
  <c r="J399" i="2"/>
  <c r="J127" i="8"/>
  <c r="BK102" i="12"/>
  <c r="BK184" i="15"/>
  <c r="J99" i="17"/>
  <c r="J488" i="2"/>
  <c r="J298" i="2"/>
  <c r="BK331" i="2"/>
  <c r="J447" i="2"/>
  <c r="J743" i="2"/>
  <c r="BK433" i="2"/>
  <c r="BK210" i="3"/>
  <c r="J97" i="3"/>
  <c r="BK242" i="4"/>
  <c r="J102" i="8"/>
  <c r="BK133" i="10"/>
  <c r="BK149" i="13"/>
  <c r="BK194" i="15"/>
  <c r="BK118" i="19"/>
  <c r="J420" i="2"/>
  <c r="J408" i="2"/>
  <c r="J450" i="2"/>
  <c r="BK653" i="2"/>
  <c r="J232" i="2"/>
  <c r="BK94" i="3"/>
  <c r="BK239" i="4"/>
  <c r="BK284" i="4"/>
  <c r="J94" i="9"/>
  <c r="BK121" i="11"/>
  <c r="J99" i="14"/>
  <c r="BK111" i="3"/>
  <c r="J251" i="4"/>
  <c r="J87" i="4"/>
  <c r="BK128" i="6"/>
  <c r="J124" i="10"/>
  <c r="BK110" i="14"/>
  <c r="BK172" i="15"/>
  <c r="J700" i="2"/>
  <c r="BK256" i="3"/>
  <c r="BK260" i="3"/>
  <c r="BK296" i="4"/>
  <c r="BK116" i="4"/>
  <c r="J103" i="7"/>
  <c r="BK115" i="9"/>
  <c r="J98" i="11"/>
  <c r="J160" i="13"/>
  <c r="J184" i="15"/>
  <c r="J112" i="19"/>
  <c r="BK343" i="2"/>
  <c r="BK572" i="2"/>
  <c r="BK272" i="2"/>
  <c r="BK278" i="2"/>
  <c r="BK356" i="2"/>
  <c r="BK683" i="2"/>
  <c r="BK526" i="2"/>
  <c r="BK373" i="2"/>
  <c r="J185" i="3"/>
  <c r="J195" i="3"/>
  <c r="J134" i="4"/>
  <c r="J122" i="6"/>
  <c r="BK102" i="8"/>
  <c r="BK130" i="11"/>
  <c r="BK176" i="13"/>
  <c r="J106" i="15"/>
  <c r="J123" i="19"/>
  <c r="J215" i="2"/>
  <c r="BK413" i="2"/>
  <c r="J423" i="2"/>
  <c r="J204" i="3"/>
  <c r="J94" i="3"/>
  <c r="J154" i="6"/>
  <c r="J100" i="9"/>
  <c r="J165" i="13"/>
  <c r="BK203" i="15"/>
  <c r="J173" i="3"/>
  <c r="J248" i="4"/>
  <c r="J317" i="4"/>
  <c r="BK100" i="6"/>
  <c r="J133" i="9"/>
  <c r="BK98" i="11"/>
  <c r="J169" i="13"/>
  <c r="BK175" i="15"/>
  <c r="J669" i="2"/>
  <c r="J181" i="2"/>
  <c r="J158" i="2"/>
  <c r="BK420" i="2"/>
  <c r="BK231" i="3"/>
  <c r="J192" i="3"/>
  <c r="BK94" i="4"/>
  <c r="BK132" i="6"/>
  <c r="BK115" i="10"/>
  <c r="BK109" i="13"/>
  <c r="BK145" i="15"/>
  <c r="J103" i="19"/>
  <c r="J379" i="2"/>
  <c r="BK283" i="2"/>
  <c r="J327" i="2"/>
  <c r="J331" i="2"/>
  <c r="J540" i="2"/>
  <c r="BK207" i="2"/>
  <c r="J163" i="4"/>
  <c r="BK312" i="4"/>
  <c r="J110" i="6"/>
  <c r="BK100" i="9"/>
  <c r="BK100" i="12"/>
  <c r="J119" i="14"/>
  <c r="BK151" i="15"/>
  <c r="J334" i="2"/>
  <c r="J442" i="2"/>
  <c r="BK611" i="2"/>
  <c r="J100" i="7"/>
  <c r="BK94" i="11"/>
  <c r="J142" i="13"/>
  <c r="J206" i="15"/>
  <c r="BK142" i="19"/>
  <c r="BK518" i="2"/>
  <c r="J184" i="2"/>
  <c r="BK522" i="2"/>
  <c r="BK471" i="2"/>
  <c r="J625" i="2"/>
  <c r="BK401" i="2"/>
  <c r="J176" i="3"/>
  <c r="BK207" i="3"/>
  <c r="BK290" i="4"/>
  <c r="BK142" i="6"/>
  <c r="J115" i="9"/>
  <c r="J94" i="12"/>
  <c r="BK105" i="13"/>
  <c r="BK673" i="2"/>
  <c r="BK499" i="2"/>
  <c r="BK640" i="2"/>
  <c r="J551" i="2"/>
  <c r="BK213" i="3"/>
  <c r="J242" i="4"/>
  <c r="BK150" i="4"/>
  <c r="BK96" i="5"/>
  <c r="J121" i="8"/>
  <c r="BK98" i="12"/>
  <c r="BK96" i="14"/>
  <c r="J511" i="2"/>
  <c r="J258" i="2"/>
  <c r="J522" i="2"/>
  <c r="BK219" i="3"/>
  <c r="J178" i="3"/>
  <c r="J269" i="4"/>
  <c r="J108" i="7"/>
  <c r="J94" i="10"/>
  <c r="BK100" i="13"/>
  <c r="J144" i="19"/>
  <c r="BK762" i="2"/>
  <c r="BK585" i="2"/>
  <c r="BK415" i="2"/>
  <c r="J602" i="2"/>
  <c r="J585" i="2"/>
  <c r="BK264" i="2"/>
  <c r="BK97" i="3"/>
  <c r="J183" i="4"/>
  <c r="BK94" i="6"/>
  <c r="BK98" i="9"/>
  <c r="BK102" i="13"/>
  <c r="J113" i="14"/>
  <c r="BK99" i="17"/>
  <c r="J643" i="2"/>
  <c r="J809" i="2"/>
  <c r="J572" i="2"/>
  <c r="J135" i="2"/>
  <c r="J676" i="2"/>
  <c r="BK250" i="3"/>
  <c r="J258" i="3"/>
  <c r="J198" i="4"/>
  <c r="BK293" i="4"/>
  <c r="BK96" i="6"/>
  <c r="BK121" i="10"/>
  <c r="BK155" i="13"/>
  <c r="J103" i="15"/>
  <c r="BK240" i="3"/>
  <c r="J303" i="4"/>
  <c r="BK133" i="9"/>
  <c r="J137" i="13"/>
  <c r="J178" i="15"/>
  <c r="BK123" i="19"/>
  <c r="BK425" i="2"/>
  <c r="BK123" i="3"/>
  <c r="BK147" i="3"/>
  <c r="BK146" i="4"/>
  <c r="J263" i="4"/>
  <c r="BK151" i="6"/>
  <c r="J118" i="9"/>
  <c r="J102" i="13"/>
  <c r="BK100" i="15"/>
  <c r="BK97" i="19"/>
  <c r="J774" i="2"/>
  <c r="J689" i="2"/>
  <c r="BK435" i="2"/>
  <c r="BK759" i="2"/>
  <c r="J506" i="2"/>
  <c r="J315" i="2"/>
  <c r="BK201" i="3"/>
  <c r="BK201" i="4"/>
  <c r="J296" i="4"/>
  <c r="BK87" i="4"/>
  <c r="BK124" i="8"/>
  <c r="J102" i="12"/>
  <c r="J126" i="13"/>
  <c r="J172" i="15"/>
  <c r="BK104" i="17"/>
  <c r="BK457" i="2"/>
  <c r="BK686" i="2"/>
  <c r="BK191" i="2"/>
  <c r="BK437" i="2"/>
  <c r="J165" i="3"/>
  <c r="BK303" i="4"/>
  <c r="J156" i="6"/>
  <c r="BK106" i="12"/>
  <c r="BK126" i="15"/>
  <c r="BK238" i="2"/>
  <c r="J120" i="2"/>
  <c r="J485" i="2"/>
  <c r="J225" i="3"/>
  <c r="J260" i="4"/>
  <c r="J124" i="8"/>
  <c r="J96" i="11"/>
  <c r="BK153" i="13"/>
  <c r="BK163" i="15"/>
  <c r="J127" i="19"/>
  <c r="J632" i="2"/>
  <c r="BK428" i="2"/>
  <c r="J194" i="2"/>
  <c r="J248" i="2"/>
  <c r="J94" i="4"/>
  <c r="J749" i="2"/>
  <c r="J599" i="2"/>
  <c r="J413" i="2"/>
  <c r="J108" i="8"/>
  <c r="BK104" i="11"/>
  <c r="J135" i="13"/>
  <c r="J113" i="15"/>
  <c r="BK693" i="2"/>
  <c r="J592" i="2"/>
  <c r="J605" i="2"/>
  <c r="BK589" i="2"/>
  <c r="BK781" i="2"/>
  <c r="J452" i="2"/>
  <c r="BK114" i="2"/>
  <c r="J123" i="3"/>
  <c r="J157" i="4"/>
  <c r="BK133" i="8"/>
  <c r="BK133" i="11"/>
  <c r="BK160" i="15"/>
  <c r="BK135" i="19"/>
  <c r="BK551" i="2"/>
  <c r="BK353" i="2"/>
  <c r="J397" i="2"/>
  <c r="J575" i="2"/>
  <c r="BK295" i="2"/>
  <c r="BK178" i="3"/>
  <c r="J290" i="4"/>
  <c r="BK134" i="4"/>
  <c r="BK130" i="6"/>
  <c r="J94" i="8"/>
  <c r="BK104" i="10"/>
  <c r="BK95" i="13"/>
  <c r="BK197" i="15"/>
  <c r="J118" i="19"/>
  <c r="J240" i="3"/>
  <c r="BK275" i="4"/>
  <c r="J220" i="4"/>
  <c r="BK106" i="7"/>
  <c r="J133" i="13"/>
  <c r="J175" i="15"/>
  <c r="BK106" i="19"/>
  <c r="J474" i="2"/>
  <c r="J213" i="3"/>
  <c r="BK140" i="4"/>
  <c r="J112" i="6"/>
  <c r="BK96" i="8"/>
  <c r="BK106" i="11"/>
  <c r="J100" i="13"/>
  <c r="BK103" i="15"/>
  <c r="J115" i="19"/>
  <c r="BK394" i="2"/>
  <c r="J425" i="2"/>
  <c r="J139" i="2"/>
  <c r="J362" i="2"/>
  <c r="J499" i="2"/>
  <c r="BK714" i="2"/>
  <c r="BK399" i="2"/>
  <c r="BK104" i="2"/>
  <c r="J162" i="3"/>
  <c r="J233" i="4"/>
  <c r="J116" i="6"/>
  <c r="BK127" i="10"/>
  <c r="BK133" i="13"/>
  <c r="BK119" i="14"/>
  <c r="BK129" i="19"/>
  <c r="J373" i="2"/>
  <c r="BK288" i="2"/>
  <c r="J660" i="2"/>
  <c r="BK175" i="2"/>
  <c r="BK198" i="3"/>
  <c r="BK251" i="4"/>
  <c r="BK94" i="8"/>
  <c r="BK102" i="11"/>
  <c r="BK107" i="13"/>
  <c r="BK96" i="17"/>
  <c r="BK91" i="3"/>
  <c r="J287" i="4"/>
  <c r="J160" i="4"/>
  <c r="J139" i="6"/>
  <c r="J121" i="10"/>
  <c r="J167" i="13"/>
  <c r="J116" i="15"/>
  <c r="BK752" i="2"/>
  <c r="J683" i="2"/>
  <c r="J714" i="2"/>
  <c r="BK509" i="2"/>
  <c r="BK711" i="2"/>
  <c r="BK178" i="2"/>
  <c r="J254" i="3"/>
  <c r="J90" i="4"/>
  <c r="J130" i="6"/>
  <c r="BK112" i="9"/>
  <c r="BK165" i="13"/>
  <c r="J200" i="15"/>
  <c r="J544" i="2"/>
  <c r="J686" i="2"/>
  <c r="J457" i="2"/>
  <c r="BK755" i="2"/>
  <c r="J394" i="2"/>
  <c r="J281" i="4"/>
  <c r="BK227" i="4"/>
  <c r="J114" i="6"/>
  <c r="BK96" i="9"/>
  <c r="BK96" i="12"/>
  <c r="J109" i="13"/>
  <c r="J160" i="15"/>
  <c r="BK740" i="2"/>
  <c r="J383" i="2"/>
  <c r="J312" i="2"/>
  <c r="J151" i="2"/>
  <c r="J106" i="10"/>
  <c r="J149" i="13"/>
  <c r="J151" i="15"/>
  <c r="BK749" i="2"/>
  <c r="BK766" i="2"/>
  <c r="BK480" i="2"/>
  <c r="BK148" i="2"/>
  <c r="J172" i="2"/>
  <c r="BK252" i="3"/>
  <c r="BK314" i="4"/>
  <c r="BK103" i="7"/>
  <c r="BK98" i="10"/>
  <c r="J117" i="13"/>
  <c r="J169" i="15"/>
  <c r="J762" i="2"/>
  <c r="J636" i="2"/>
  <c r="BK450" i="2"/>
  <c r="BK746" i="2"/>
  <c r="BK166" i="2"/>
  <c r="BK192" i="3"/>
  <c r="BK236" i="4"/>
  <c r="J213" i="4"/>
  <c r="BK114" i="6"/>
  <c r="J98" i="8"/>
  <c r="BK94" i="12"/>
  <c r="BK123" i="15"/>
  <c r="J207" i="3"/>
  <c r="J100" i="3"/>
  <c r="BK183" i="4"/>
  <c r="J128" i="6"/>
  <c r="J133" i="10"/>
  <c r="BK98" i="13"/>
  <c r="J90" i="16"/>
  <c r="BK605" i="2"/>
  <c r="BK114" i="3"/>
  <c r="BK216" i="3"/>
  <c r="BK248" i="4"/>
  <c r="J116" i="4"/>
  <c r="J126" i="6"/>
  <c r="BK104" i="9"/>
  <c r="J98" i="13"/>
  <c r="BK148" i="15"/>
  <c r="BK656" i="2"/>
  <c r="J301" i="2"/>
  <c r="BK494" i="2"/>
  <c r="J781" i="2"/>
  <c r="BK198" i="2"/>
  <c r="J462" i="2"/>
  <c r="J589" i="2"/>
  <c r="BK465" i="2"/>
  <c r="BK145" i="2"/>
  <c r="BK181" i="3"/>
  <c r="BK123" i="4"/>
  <c r="BK153" i="4"/>
  <c r="J94" i="7"/>
  <c r="J108" i="10"/>
  <c r="BK167" i="13"/>
  <c r="J96" i="17"/>
  <c r="J746" i="2"/>
  <c r="BK602" i="2"/>
  <c r="J124" i="2"/>
  <c r="J343" i="2"/>
  <c r="J272" i="2"/>
  <c r="J284" i="4"/>
  <c r="J99" i="5"/>
  <c r="BK121" i="9"/>
  <c r="J127" i="11"/>
  <c r="J133" i="15"/>
  <c r="J250" i="3"/>
  <c r="BK257" i="4"/>
  <c r="BK317" i="4"/>
  <c r="BK102" i="6"/>
  <c r="J130" i="10"/>
  <c r="BK158" i="13"/>
  <c r="BK122" i="13"/>
  <c r="BK101" i="17"/>
  <c r="J614" i="2"/>
  <c r="J806" i="2"/>
  <c r="J369" i="2"/>
  <c r="J278" i="2"/>
  <c r="BK445" i="2"/>
  <c r="BK243" i="3"/>
  <c r="J123" i="4"/>
  <c r="J102" i="5"/>
  <c r="J121" i="9"/>
  <c r="J176" i="13"/>
  <c r="J187" i="15"/>
  <c r="BK137" i="19"/>
  <c r="BK423" i="2"/>
  <c r="BK529" i="2"/>
  <c r="J211" i="2"/>
  <c r="J679" i="2"/>
  <c r="J415" i="2"/>
  <c r="BK223" i="4"/>
  <c r="BK306" i="4"/>
  <c r="J108" i="6"/>
  <c r="J98" i="10"/>
  <c r="J151" i="13"/>
  <c r="BK106" i="15"/>
  <c r="J133" i="19"/>
  <c r="J418" i="2"/>
  <c r="BK596" i="2"/>
  <c r="J435" i="2"/>
  <c r="BK482" i="2"/>
  <c r="BK148" i="6"/>
  <c r="BK130" i="9"/>
  <c r="J124" i="13"/>
  <c r="BK139" i="15"/>
  <c r="J596" i="2"/>
  <c r="BK806" i="2"/>
  <c r="BK376" i="2"/>
  <c r="J529" i="2"/>
  <c r="BK669" i="2"/>
  <c r="J693" i="2"/>
  <c r="BK379" i="2"/>
  <c r="J201" i="3"/>
  <c r="BK194" i="4"/>
  <c r="J124" i="6"/>
  <c r="BK118" i="10"/>
  <c r="BK126" i="13"/>
  <c r="J191" i="15"/>
  <c r="BK147" i="19"/>
  <c r="BK309" i="2"/>
  <c r="BK162" i="2"/>
  <c r="J175" i="2"/>
  <c r="J349" i="2"/>
  <c r="J502" i="2"/>
  <c r="J111" i="3"/>
  <c r="J227" i="4"/>
  <c r="BK166" i="4"/>
  <c r="BK90" i="4"/>
  <c r="BK156" i="6"/>
  <c r="BK94" i="9"/>
  <c r="J131" i="13"/>
  <c r="BK129" i="15"/>
  <c r="J170" i="3"/>
  <c r="J256" i="3"/>
  <c r="J126" i="4"/>
  <c r="J96" i="6"/>
  <c r="BK100" i="8"/>
  <c r="J100" i="11"/>
  <c r="BK178" i="15"/>
  <c r="J99" i="18"/>
  <c r="J663" i="2"/>
  <c r="AS73" i="1"/>
  <c r="J312" i="4"/>
  <c r="BK154" i="6"/>
  <c r="J104" i="10"/>
  <c r="J100" i="12"/>
  <c r="BK108" i="14"/>
  <c r="BK101" i="18"/>
  <c r="BK625" i="2"/>
  <c r="J711" i="2"/>
  <c r="J196" i="2"/>
  <c r="BK158" i="2"/>
  <c r="BK232" i="2"/>
  <c r="BK632" i="2"/>
  <c r="BK447" i="2"/>
  <c r="J158" i="3"/>
  <c r="BK258" i="3"/>
  <c r="BK102" i="4"/>
  <c r="BK145" i="6"/>
  <c r="J130" i="9"/>
  <c r="J108" i="11"/>
  <c r="BK124" i="13"/>
  <c r="J163" i="15"/>
  <c r="BK676" i="2"/>
  <c r="BK362" i="2"/>
  <c r="BK643" i="2"/>
  <c r="BK565" i="2"/>
  <c r="BK222" i="3"/>
  <c r="J309" i="4"/>
  <c r="J106" i="9"/>
  <c r="BK172" i="13"/>
  <c r="BK166" i="15"/>
  <c r="BK173" i="3"/>
  <c r="J139" i="3"/>
  <c r="BK122" i="6"/>
  <c r="BK106" i="9"/>
  <c r="J133" i="11"/>
  <c r="J105" i="13"/>
  <c r="BK191" i="15"/>
  <c r="J139" i="19"/>
  <c r="BK452" i="2"/>
  <c r="J295" i="2"/>
  <c r="J618" i="2"/>
  <c r="J752" i="2"/>
  <c r="J404" i="2"/>
  <c r="BK158" i="3"/>
  <c r="BK278" i="4"/>
  <c r="BK139" i="6"/>
  <c r="J98" i="12"/>
  <c r="BK92" i="16"/>
  <c r="J219" i="2"/>
  <c r="J717" i="2"/>
  <c r="AS60" i="1"/>
  <c r="BK233" i="4"/>
  <c r="J190" i="4"/>
  <c r="J98" i="6"/>
  <c r="BK112" i="10"/>
  <c r="BK137" i="13"/>
  <c r="BK181" i="15"/>
  <c r="BK96" i="18"/>
  <c r="P262" i="3" l="1"/>
  <c r="F34" i="2"/>
  <c r="T103" i="3"/>
  <c r="R180" i="2"/>
  <c r="R287" i="2"/>
  <c r="P304" i="2"/>
  <c r="T304" i="2"/>
  <c r="P517" i="2"/>
  <c r="T568" i="2"/>
  <c r="BK720" i="2"/>
  <c r="J720" i="2" s="1"/>
  <c r="J76" i="2" s="1"/>
  <c r="P226" i="4"/>
  <c r="P135" i="6"/>
  <c r="P134" i="6"/>
  <c r="P93" i="6"/>
  <c r="AU62" i="1" s="1"/>
  <c r="T99" i="7"/>
  <c r="T98" i="7" s="1"/>
  <c r="T93" i="7" s="1"/>
  <c r="BK111" i="8"/>
  <c r="BK110" i="8" s="1"/>
  <c r="BK111" i="9"/>
  <c r="BK110" i="9" s="1"/>
  <c r="T111" i="10"/>
  <c r="T110" i="10"/>
  <c r="T93" i="10"/>
  <c r="T111" i="11"/>
  <c r="T110" i="11"/>
  <c r="T93" i="11" s="1"/>
  <c r="R97" i="13"/>
  <c r="R94" i="13"/>
  <c r="R93" i="13" s="1"/>
  <c r="BK95" i="14"/>
  <c r="BK94" i="14"/>
  <c r="BK93" i="14" s="1"/>
  <c r="J93" i="14" s="1"/>
  <c r="T180" i="2"/>
  <c r="T318" i="2"/>
  <c r="R505" i="2"/>
  <c r="BK617" i="2"/>
  <c r="J617" i="2"/>
  <c r="J74" i="2" s="1"/>
  <c r="R720" i="2"/>
  <c r="R90" i="3"/>
  <c r="BK184" i="3"/>
  <c r="J184" i="3"/>
  <c r="J64" i="3" s="1"/>
  <c r="R86" i="4"/>
  <c r="BK302" i="4"/>
  <c r="J302" i="4" s="1"/>
  <c r="J64" i="4" s="1"/>
  <c r="R111" i="8"/>
  <c r="R110" i="8"/>
  <c r="R93" i="8"/>
  <c r="P111" i="9"/>
  <c r="P110" i="9"/>
  <c r="P93" i="9"/>
  <c r="AU65" i="1" s="1"/>
  <c r="BK132" i="15"/>
  <c r="J132" i="15" s="1"/>
  <c r="J72" i="15" s="1"/>
  <c r="P103" i="2"/>
  <c r="R103" i="2"/>
  <c r="BK382" i="2"/>
  <c r="J382" i="2"/>
  <c r="J70" i="2" s="1"/>
  <c r="BK505" i="2"/>
  <c r="J505" i="2" s="1"/>
  <c r="J71" i="2" s="1"/>
  <c r="P617" i="2"/>
  <c r="T682" i="2"/>
  <c r="BK103" i="3"/>
  <c r="BK89" i="3" s="1"/>
  <c r="J89" i="3" s="1"/>
  <c r="J60" i="3" s="1"/>
  <c r="J103" i="3"/>
  <c r="J62" i="3" s="1"/>
  <c r="P161" i="3"/>
  <c r="BK249" i="3"/>
  <c r="J249" i="3"/>
  <c r="J65" i="3"/>
  <c r="T156" i="4"/>
  <c r="BK95" i="5"/>
  <c r="BK94" i="5" s="1"/>
  <c r="BK93" i="5" s="1"/>
  <c r="J93" i="5" s="1"/>
  <c r="J34" i="5" s="1"/>
  <c r="J95" i="5"/>
  <c r="J69" i="5" s="1"/>
  <c r="P111" i="8"/>
  <c r="P110" i="8" s="1"/>
  <c r="P93" i="8" s="1"/>
  <c r="AU64" i="1" s="1"/>
  <c r="P132" i="15"/>
  <c r="T95" i="18"/>
  <c r="T94" i="18"/>
  <c r="T93" i="18" s="1"/>
  <c r="T130" i="2"/>
  <c r="T271" i="2"/>
  <c r="BK318" i="2"/>
  <c r="J318" i="2"/>
  <c r="J69" i="2" s="1"/>
  <c r="P568" i="2"/>
  <c r="P720" i="2"/>
  <c r="R103" i="3"/>
  <c r="R161" i="3"/>
  <c r="P249" i="3"/>
  <c r="T86" i="4"/>
  <c r="P302" i="4"/>
  <c r="T95" i="5"/>
  <c r="T94" i="5"/>
  <c r="T93" i="5"/>
  <c r="T135" i="6"/>
  <c r="T134" i="6"/>
  <c r="T93" i="6" s="1"/>
  <c r="T111" i="8"/>
  <c r="T110" i="8"/>
  <c r="T93" i="8" s="1"/>
  <c r="BK105" i="12"/>
  <c r="BK104" i="12"/>
  <c r="BK93" i="12" s="1"/>
  <c r="J93" i="12" s="1"/>
  <c r="T99" i="15"/>
  <c r="T109" i="15"/>
  <c r="BK190" i="15"/>
  <c r="J190" i="15" s="1"/>
  <c r="J73" i="15" s="1"/>
  <c r="P89" i="16"/>
  <c r="P88" i="16" s="1"/>
  <c r="P87" i="16" s="1"/>
  <c r="AU72" i="1" s="1"/>
  <c r="BK95" i="17"/>
  <c r="J95" i="17"/>
  <c r="J69" i="17" s="1"/>
  <c r="BK130" i="2"/>
  <c r="J130" i="2"/>
  <c r="J62" i="2" s="1"/>
  <c r="T382" i="2"/>
  <c r="R517" i="2"/>
  <c r="BK682" i="2"/>
  <c r="J682" i="2"/>
  <c r="J75" i="2" s="1"/>
  <c r="R765" i="2"/>
  <c r="R805" i="2"/>
  <c r="R800" i="2" s="1"/>
  <c r="P103" i="3"/>
  <c r="T161" i="3"/>
  <c r="R249" i="3"/>
  <c r="BK156" i="4"/>
  <c r="J156" i="4" s="1"/>
  <c r="J62" i="4" s="1"/>
  <c r="R302" i="4"/>
  <c r="P95" i="5"/>
  <c r="P94" i="5"/>
  <c r="P93" i="5" s="1"/>
  <c r="AU61" i="1" s="1"/>
  <c r="BK99" i="7"/>
  <c r="J99" i="7" s="1"/>
  <c r="J69" i="7" s="1"/>
  <c r="R111" i="11"/>
  <c r="R110" i="11" s="1"/>
  <c r="R93" i="11" s="1"/>
  <c r="R105" i="12"/>
  <c r="R104" i="12"/>
  <c r="R93" i="12"/>
  <c r="BK97" i="13"/>
  <c r="J97" i="13"/>
  <c r="J69" i="13"/>
  <c r="P109" i="15"/>
  <c r="R119" i="15"/>
  <c r="BK89" i="16"/>
  <c r="J89" i="16"/>
  <c r="J65" i="16"/>
  <c r="P90" i="3"/>
  <c r="T184" i="3"/>
  <c r="BK226" i="4"/>
  <c r="J226" i="4" s="1"/>
  <c r="J63" i="4" s="1"/>
  <c r="R111" i="10"/>
  <c r="R110" i="10"/>
  <c r="R93" i="10"/>
  <c r="P95" i="14"/>
  <c r="P94" i="14"/>
  <c r="P93" i="14"/>
  <c r="AU70" i="1" s="1"/>
  <c r="T132" i="15"/>
  <c r="P95" i="17"/>
  <c r="P94" i="17"/>
  <c r="P93" i="17"/>
  <c r="AU74" i="1" s="1"/>
  <c r="BK180" i="2"/>
  <c r="J180" i="2"/>
  <c r="J63" i="2" s="1"/>
  <c r="P271" i="2"/>
  <c r="P287" i="2"/>
  <c r="R318" i="2"/>
  <c r="P505" i="2"/>
  <c r="R617" i="2"/>
  <c r="T765" i="2"/>
  <c r="T805" i="2"/>
  <c r="T800" i="2" s="1"/>
  <c r="BK161" i="3"/>
  <c r="J161" i="3" s="1"/>
  <c r="J63" i="3" s="1"/>
  <c r="BK86" i="4"/>
  <c r="BK85" i="4" s="1"/>
  <c r="T226" i="4"/>
  <c r="R99" i="7"/>
  <c r="R98" i="7"/>
  <c r="R93" i="7"/>
  <c r="P111" i="10"/>
  <c r="P110" i="10"/>
  <c r="P93" i="10"/>
  <c r="AU66" i="1" s="1"/>
  <c r="P105" i="12"/>
  <c r="P104" i="12" s="1"/>
  <c r="P93" i="12" s="1"/>
  <c r="AU68" i="1" s="1"/>
  <c r="P97" i="13"/>
  <c r="P94" i="13"/>
  <c r="P93" i="13"/>
  <c r="AU69" i="1" s="1"/>
  <c r="R132" i="15"/>
  <c r="P180" i="2"/>
  <c r="R271" i="2"/>
  <c r="T287" i="2"/>
  <c r="BK304" i="2"/>
  <c r="J304" i="2"/>
  <c r="J68" i="2"/>
  <c r="R304" i="2"/>
  <c r="BK517" i="2"/>
  <c r="J517" i="2" s="1"/>
  <c r="J72" i="2" s="1"/>
  <c r="T617" i="2"/>
  <c r="BK765" i="2"/>
  <c r="J765" i="2"/>
  <c r="J77" i="2"/>
  <c r="BK805" i="2"/>
  <c r="J805" i="2"/>
  <c r="J80" i="2" s="1"/>
  <c r="BK90" i="3"/>
  <c r="R184" i="3"/>
  <c r="P156" i="4"/>
  <c r="R135" i="6"/>
  <c r="R134" i="6" s="1"/>
  <c r="R93" i="6" s="1"/>
  <c r="R111" i="9"/>
  <c r="R110" i="9" s="1"/>
  <c r="R93" i="9" s="1"/>
  <c r="P111" i="11"/>
  <c r="P110" i="11" s="1"/>
  <c r="P93" i="11" s="1"/>
  <c r="AU67" i="1" s="1"/>
  <c r="T105" i="12"/>
  <c r="T104" i="12"/>
  <c r="T93" i="12" s="1"/>
  <c r="T97" i="13"/>
  <c r="T94" i="13"/>
  <c r="T93" i="13" s="1"/>
  <c r="R95" i="14"/>
  <c r="R94" i="14" s="1"/>
  <c r="R93" i="14" s="1"/>
  <c r="BK99" i="15"/>
  <c r="J99" i="15" s="1"/>
  <c r="J69" i="15" s="1"/>
  <c r="R109" i="15"/>
  <c r="T119" i="15"/>
  <c r="R95" i="18"/>
  <c r="R94" i="18" s="1"/>
  <c r="R93" i="18" s="1"/>
  <c r="BK96" i="19"/>
  <c r="J96" i="19" s="1"/>
  <c r="J69" i="19" s="1"/>
  <c r="T103" i="2"/>
  <c r="T102" i="2" s="1"/>
  <c r="R382" i="2"/>
  <c r="T517" i="2"/>
  <c r="R682" i="2"/>
  <c r="T249" i="3"/>
  <c r="R156" i="4"/>
  <c r="BK135" i="6"/>
  <c r="J135" i="6" s="1"/>
  <c r="J69" i="6" s="1"/>
  <c r="BK134" i="6"/>
  <c r="J134" i="6" s="1"/>
  <c r="J68" i="6" s="1"/>
  <c r="T111" i="9"/>
  <c r="T110" i="9"/>
  <c r="T93" i="9"/>
  <c r="BK111" i="11"/>
  <c r="BK110" i="11"/>
  <c r="J110" i="11" s="1"/>
  <c r="J68" i="11" s="1"/>
  <c r="BK93" i="11"/>
  <c r="J93" i="11" s="1"/>
  <c r="BK109" i="15"/>
  <c r="J109" i="15" s="1"/>
  <c r="J70" i="15" s="1"/>
  <c r="R190" i="15"/>
  <c r="R89" i="16"/>
  <c r="R88" i="16"/>
  <c r="R87" i="16"/>
  <c r="T96" i="19"/>
  <c r="BK103" i="2"/>
  <c r="J103" i="2" s="1"/>
  <c r="J61" i="2" s="1"/>
  <c r="P130" i="2"/>
  <c r="P382" i="2"/>
  <c r="BK568" i="2"/>
  <c r="J568" i="2"/>
  <c r="J73" i="2" s="1"/>
  <c r="P682" i="2"/>
  <c r="P765" i="2"/>
  <c r="P805" i="2"/>
  <c r="P800" i="2"/>
  <c r="T90" i="3"/>
  <c r="T89" i="3"/>
  <c r="T88" i="3"/>
  <c r="P184" i="3"/>
  <c r="P86" i="4"/>
  <c r="P85" i="4" s="1"/>
  <c r="P84" i="4" s="1"/>
  <c r="AU57" i="1" s="1"/>
  <c r="T302" i="4"/>
  <c r="P99" i="15"/>
  <c r="BK119" i="15"/>
  <c r="J119" i="15" s="1"/>
  <c r="J71" i="15" s="1"/>
  <c r="P190" i="15"/>
  <c r="R95" i="17"/>
  <c r="R94" i="17"/>
  <c r="R93" i="17" s="1"/>
  <c r="BK95" i="18"/>
  <c r="J95" i="18" s="1"/>
  <c r="J69" i="18" s="1"/>
  <c r="BK94" i="18"/>
  <c r="J94" i="18" s="1"/>
  <c r="J68" i="18" s="1"/>
  <c r="P102" i="19"/>
  <c r="R130" i="2"/>
  <c r="BK271" i="2"/>
  <c r="J271" i="2" s="1"/>
  <c r="J64" i="2" s="1"/>
  <c r="BK287" i="2"/>
  <c r="J287" i="2" s="1"/>
  <c r="J67" i="2" s="1"/>
  <c r="P318" i="2"/>
  <c r="T505" i="2"/>
  <c r="R568" i="2"/>
  <c r="T720" i="2"/>
  <c r="P96" i="19"/>
  <c r="R102" i="19"/>
  <c r="R95" i="19" s="1"/>
  <c r="R94" i="19" s="1"/>
  <c r="R226" i="4"/>
  <c r="R95" i="5"/>
  <c r="R94" i="5" s="1"/>
  <c r="R93" i="5" s="1"/>
  <c r="P99" i="7"/>
  <c r="P98" i="7" s="1"/>
  <c r="P93" i="7" s="1"/>
  <c r="AU63" i="1" s="1"/>
  <c r="BK111" i="10"/>
  <c r="J111" i="10"/>
  <c r="J69" i="10" s="1"/>
  <c r="T95" i="14"/>
  <c r="T94" i="14"/>
  <c r="T93" i="14" s="1"/>
  <c r="R99" i="15"/>
  <c r="R98" i="15"/>
  <c r="R97" i="15" s="1"/>
  <c r="P119" i="15"/>
  <c r="T190" i="15"/>
  <c r="T89" i="16"/>
  <c r="T88" i="16"/>
  <c r="T87" i="16" s="1"/>
  <c r="T95" i="17"/>
  <c r="T94" i="17"/>
  <c r="T93" i="17" s="1"/>
  <c r="P95" i="18"/>
  <c r="P94" i="18" s="1"/>
  <c r="P93" i="18" s="1"/>
  <c r="AU75" i="1" s="1"/>
  <c r="R96" i="19"/>
  <c r="BK102" i="19"/>
  <c r="J102" i="19"/>
  <c r="J70" i="19" s="1"/>
  <c r="T102" i="19"/>
  <c r="BK282" i="2"/>
  <c r="J282" i="2" s="1"/>
  <c r="J65" i="2" s="1"/>
  <c r="BK801" i="2"/>
  <c r="J801" i="2" s="1"/>
  <c r="J79" i="2" s="1"/>
  <c r="BK812" i="2"/>
  <c r="J812" i="2"/>
  <c r="J81" i="2"/>
  <c r="BK266" i="3"/>
  <c r="J266" i="3"/>
  <c r="J68" i="3"/>
  <c r="BK263" i="3"/>
  <c r="J263" i="3"/>
  <c r="J67" i="3" s="1"/>
  <c r="BF97" i="19"/>
  <c r="BF103" i="19"/>
  <c r="BF109" i="19"/>
  <c r="BF118" i="19"/>
  <c r="E80" i="19"/>
  <c r="F91" i="19"/>
  <c r="BF100" i="19"/>
  <c r="BF106" i="19"/>
  <c r="BF120" i="19"/>
  <c r="BF127" i="19"/>
  <c r="BF115" i="19"/>
  <c r="BF129" i="19"/>
  <c r="BF131" i="19"/>
  <c r="BF135" i="19"/>
  <c r="J88" i="19"/>
  <c r="BF125" i="19"/>
  <c r="BF142" i="19"/>
  <c r="BF144" i="19"/>
  <c r="BF112" i="19"/>
  <c r="BF123" i="19"/>
  <c r="BF133" i="19"/>
  <c r="BF137" i="19"/>
  <c r="BF139" i="19"/>
  <c r="BF147" i="19"/>
  <c r="E52" i="18"/>
  <c r="F90" i="18"/>
  <c r="BK94" i="17"/>
  <c r="BK93" i="17" s="1"/>
  <c r="J93" i="17" s="1"/>
  <c r="J34" i="17" s="1"/>
  <c r="BF101" i="18"/>
  <c r="J60" i="18"/>
  <c r="BF96" i="18"/>
  <c r="BF99" i="18"/>
  <c r="F63" i="17"/>
  <c r="BF101" i="17"/>
  <c r="J60" i="17"/>
  <c r="BK88" i="16"/>
  <c r="BK87" i="16"/>
  <c r="J87" i="16" s="1"/>
  <c r="J32" i="16" s="1"/>
  <c r="BF99" i="17"/>
  <c r="E52" i="17"/>
  <c r="BF104" i="17"/>
  <c r="BF96" i="17"/>
  <c r="BF106" i="17"/>
  <c r="E50" i="16"/>
  <c r="BF90" i="16"/>
  <c r="J81" i="16"/>
  <c r="F84" i="16"/>
  <c r="BF92" i="16"/>
  <c r="BF145" i="15"/>
  <c r="F94" i="15"/>
  <c r="BF106" i="15"/>
  <c r="BF116" i="15"/>
  <c r="BF133" i="15"/>
  <c r="BF172" i="15"/>
  <c r="BF139" i="15"/>
  <c r="BF157" i="15"/>
  <c r="BF194" i="15"/>
  <c r="BF206" i="15"/>
  <c r="BF100" i="15"/>
  <c r="BF110" i="15"/>
  <c r="BF163" i="15"/>
  <c r="BF203" i="15"/>
  <c r="J91" i="15"/>
  <c r="BF123" i="15"/>
  <c r="BF200" i="15"/>
  <c r="BF120" i="15"/>
  <c r="BF142" i="15"/>
  <c r="BF178" i="15"/>
  <c r="BF187" i="15"/>
  <c r="J95" i="14"/>
  <c r="J69" i="14" s="1"/>
  <c r="BF154" i="15"/>
  <c r="BF160" i="15"/>
  <c r="BF175" i="15"/>
  <c r="BF191" i="15"/>
  <c r="BF197" i="15"/>
  <c r="E52" i="15"/>
  <c r="BF103" i="15"/>
  <c r="BF129" i="15"/>
  <c r="BF136" i="15"/>
  <c r="BF151" i="15"/>
  <c r="BF169" i="15"/>
  <c r="BF126" i="15"/>
  <c r="BF148" i="15"/>
  <c r="BF113" i="15"/>
  <c r="BF166" i="15"/>
  <c r="BF181" i="15"/>
  <c r="BF184" i="15"/>
  <c r="BK94" i="13"/>
  <c r="BK93" i="13"/>
  <c r="J93" i="13"/>
  <c r="J60" i="14"/>
  <c r="BF113" i="14"/>
  <c r="E79" i="14"/>
  <c r="BF96" i="14"/>
  <c r="BF110" i="14"/>
  <c r="F63" i="14"/>
  <c r="BF102" i="14"/>
  <c r="BF108" i="14"/>
  <c r="BF116" i="14"/>
  <c r="BF122" i="14"/>
  <c r="BF99" i="14"/>
  <c r="BF105" i="14"/>
  <c r="BF119" i="14"/>
  <c r="BF124" i="13"/>
  <c r="BF109" i="13"/>
  <c r="BF135" i="13"/>
  <c r="BF144" i="13"/>
  <c r="BF105" i="13"/>
  <c r="BF133" i="13"/>
  <c r="BF162" i="13"/>
  <c r="BF165" i="13"/>
  <c r="BF167" i="13"/>
  <c r="BF176" i="13"/>
  <c r="BF102" i="13"/>
  <c r="J60" i="13"/>
  <c r="F90" i="13"/>
  <c r="BF151" i="13"/>
  <c r="E52" i="13"/>
  <c r="BF107" i="13"/>
  <c r="BF126" i="13"/>
  <c r="BF128" i="13"/>
  <c r="BF131" i="13"/>
  <c r="BF146" i="13"/>
  <c r="BF100" i="13"/>
  <c r="BF122" i="13"/>
  <c r="BF149" i="13"/>
  <c r="BF153" i="13"/>
  <c r="BF158" i="13"/>
  <c r="BF174" i="13"/>
  <c r="J105" i="12"/>
  <c r="J69" i="12" s="1"/>
  <c r="BF95" i="13"/>
  <c r="BF112" i="13"/>
  <c r="BF142" i="13"/>
  <c r="BF160" i="13"/>
  <c r="BF169" i="13"/>
  <c r="BF137" i="13"/>
  <c r="BF172" i="13"/>
  <c r="BF98" i="13"/>
  <c r="BF114" i="13"/>
  <c r="BF117" i="13"/>
  <c r="BF119" i="13"/>
  <c r="BF140" i="13"/>
  <c r="BF155" i="13"/>
  <c r="F63" i="12"/>
  <c r="J60" i="12"/>
  <c r="E79" i="12"/>
  <c r="BF96" i="12"/>
  <c r="BF100" i="12"/>
  <c r="BF109" i="12"/>
  <c r="J111" i="11"/>
  <c r="J69" i="11"/>
  <c r="BF106" i="12"/>
  <c r="BF112" i="12"/>
  <c r="BF98" i="12"/>
  <c r="BF102" i="12"/>
  <c r="AV68" i="1"/>
  <c r="BF94" i="12"/>
  <c r="BF102" i="11"/>
  <c r="BF112" i="11"/>
  <c r="F90" i="11"/>
  <c r="BF108" i="11"/>
  <c r="BF133" i="11"/>
  <c r="BK110" i="10"/>
  <c r="J110" i="10" s="1"/>
  <c r="J68" i="10" s="1"/>
  <c r="BF94" i="11"/>
  <c r="BF121" i="11"/>
  <c r="BF124" i="11"/>
  <c r="BF127" i="11"/>
  <c r="J60" i="11"/>
  <c r="BF104" i="11"/>
  <c r="BF130" i="11"/>
  <c r="BF100" i="11"/>
  <c r="E79" i="11"/>
  <c r="BF96" i="11"/>
  <c r="BF106" i="11"/>
  <c r="BF98" i="11"/>
  <c r="BF118" i="11"/>
  <c r="BF115" i="11"/>
  <c r="J111" i="9"/>
  <c r="J69" i="9"/>
  <c r="F63" i="10"/>
  <c r="BF100" i="10"/>
  <c r="BF124" i="10"/>
  <c r="BF94" i="10"/>
  <c r="BF115" i="10"/>
  <c r="BF118" i="10"/>
  <c r="BF127" i="10"/>
  <c r="J87" i="10"/>
  <c r="BF102" i="10"/>
  <c r="BF108" i="10"/>
  <c r="BF98" i="10"/>
  <c r="BF130" i="10"/>
  <c r="BF96" i="10"/>
  <c r="BF133" i="10"/>
  <c r="BF104" i="10"/>
  <c r="E79" i="10"/>
  <c r="BF106" i="10"/>
  <c r="BF121" i="10"/>
  <c r="BF112" i="10"/>
  <c r="F63" i="9"/>
  <c r="BF100" i="9"/>
  <c r="BF104" i="9"/>
  <c r="BF108" i="9"/>
  <c r="J60" i="9"/>
  <c r="BF112" i="9"/>
  <c r="BF118" i="9"/>
  <c r="BF124" i="9"/>
  <c r="J111" i="8"/>
  <c r="J69" i="8" s="1"/>
  <c r="E52" i="9"/>
  <c r="BF133" i="9"/>
  <c r="BF96" i="9"/>
  <c r="BF121" i="9"/>
  <c r="BF98" i="9"/>
  <c r="BF106" i="9"/>
  <c r="BF127" i="9"/>
  <c r="BF102" i="9"/>
  <c r="BF94" i="9"/>
  <c r="BF115" i="9"/>
  <c r="BF130" i="9"/>
  <c r="BF96" i="8"/>
  <c r="E79" i="8"/>
  <c r="BF124" i="8"/>
  <c r="BF127" i="8"/>
  <c r="F63" i="8"/>
  <c r="J87" i="8"/>
  <c r="BF115" i="8"/>
  <c r="BF121" i="8"/>
  <c r="BK98" i="7"/>
  <c r="J98" i="7" s="1"/>
  <c r="J68" i="7" s="1"/>
  <c r="BF100" i="8"/>
  <c r="BF112" i="8"/>
  <c r="BF94" i="8"/>
  <c r="BF106" i="8"/>
  <c r="BF98" i="8"/>
  <c r="BF102" i="8"/>
  <c r="BF108" i="8"/>
  <c r="BF118" i="8"/>
  <c r="BF130" i="8"/>
  <c r="BF104" i="8"/>
  <c r="BF133" i="8"/>
  <c r="BF100" i="7"/>
  <c r="E52" i="7"/>
  <c r="F90" i="7"/>
  <c r="BK93" i="6"/>
  <c r="J93" i="6" s="1"/>
  <c r="J34" i="6" s="1"/>
  <c r="BF94" i="7"/>
  <c r="BF108" i="7"/>
  <c r="BF103" i="7"/>
  <c r="J60" i="7"/>
  <c r="BF106" i="7"/>
  <c r="BF96" i="7"/>
  <c r="F90" i="6"/>
  <c r="BF100" i="6"/>
  <c r="BF108" i="6"/>
  <c r="BF122" i="6"/>
  <c r="BF110" i="6"/>
  <c r="BF118" i="6"/>
  <c r="BF130" i="6"/>
  <c r="BF94" i="6"/>
  <c r="BF98" i="6"/>
  <c r="BF102" i="6"/>
  <c r="BF124" i="6"/>
  <c r="BF136" i="6"/>
  <c r="BF142" i="6"/>
  <c r="BF154" i="6"/>
  <c r="BF116" i="6"/>
  <c r="BF139" i="6"/>
  <c r="BF104" i="6"/>
  <c r="E52" i="6"/>
  <c r="BF126" i="6"/>
  <c r="BF151" i="6"/>
  <c r="BF156" i="6"/>
  <c r="BF96" i="6"/>
  <c r="BF106" i="6"/>
  <c r="BF112" i="6"/>
  <c r="BF145" i="6"/>
  <c r="J60" i="6"/>
  <c r="BF132" i="6"/>
  <c r="BF114" i="6"/>
  <c r="BF120" i="6"/>
  <c r="BF128" i="6"/>
  <c r="BF148" i="6"/>
  <c r="F63" i="5"/>
  <c r="J87" i="5"/>
  <c r="BF99" i="5"/>
  <c r="BF102" i="5"/>
  <c r="J86" i="4"/>
  <c r="J61" i="4" s="1"/>
  <c r="E52" i="5"/>
  <c r="BF96" i="5"/>
  <c r="BK262" i="3"/>
  <c r="J262" i="3"/>
  <c r="J66" i="3" s="1"/>
  <c r="BE116" i="4"/>
  <c r="BE123" i="4"/>
  <c r="BE174" i="4"/>
  <c r="BE194" i="4"/>
  <c r="BE239" i="4"/>
  <c r="F55" i="4"/>
  <c r="BE190" i="4"/>
  <c r="BE207" i="4"/>
  <c r="BE213" i="4"/>
  <c r="BE223" i="4"/>
  <c r="J52" i="4"/>
  <c r="BE102" i="4"/>
  <c r="BE227" i="4"/>
  <c r="BE242" i="4"/>
  <c r="BE251" i="4"/>
  <c r="BE269" i="4"/>
  <c r="BE287" i="4"/>
  <c r="BE303" i="4"/>
  <c r="BE306" i="4"/>
  <c r="BE312" i="4"/>
  <c r="BE314" i="4"/>
  <c r="J90" i="3"/>
  <c r="J61" i="3"/>
  <c r="J55" i="4"/>
  <c r="BE137" i="4"/>
  <c r="BE143" i="4"/>
  <c r="BE157" i="4"/>
  <c r="BE245" i="4"/>
  <c r="BE275" i="4"/>
  <c r="BE299" i="4"/>
  <c r="BE134" i="4"/>
  <c r="BE201" i="4"/>
  <c r="BE257" i="4"/>
  <c r="BE260" i="4"/>
  <c r="BE309" i="4"/>
  <c r="BE317" i="4"/>
  <c r="BE153" i="4"/>
  <c r="BE163" i="4"/>
  <c r="BE248" i="4"/>
  <c r="E74" i="4"/>
  <c r="BE94" i="4"/>
  <c r="BE210" i="4"/>
  <c r="BE236" i="4"/>
  <c r="BE266" i="4"/>
  <c r="BE281" i="4"/>
  <c r="BE146" i="4"/>
  <c r="BE183" i="4"/>
  <c r="BE272" i="4"/>
  <c r="BE293" i="4"/>
  <c r="BE110" i="4"/>
  <c r="BE198" i="4"/>
  <c r="BE216" i="4"/>
  <c r="BE290" i="4"/>
  <c r="BE278" i="4"/>
  <c r="BE284" i="4"/>
  <c r="BE87" i="4"/>
  <c r="BE126" i="4"/>
  <c r="BE160" i="4"/>
  <c r="BE230" i="4"/>
  <c r="BE254" i="4"/>
  <c r="BE296" i="4"/>
  <c r="BE90" i="4"/>
  <c r="BE140" i="4"/>
  <c r="BE150" i="4"/>
  <c r="BE166" i="4"/>
  <c r="BE204" i="4"/>
  <c r="BE220" i="4"/>
  <c r="BE233" i="4"/>
  <c r="BE263" i="4"/>
  <c r="F85" i="3"/>
  <c r="E78" i="3"/>
  <c r="BE165" i="3"/>
  <c r="BE173" i="3"/>
  <c r="BE195" i="3"/>
  <c r="BE210" i="3"/>
  <c r="BE219" i="3"/>
  <c r="BE240" i="3"/>
  <c r="BE91" i="3"/>
  <c r="BE100" i="3"/>
  <c r="BE167" i="3"/>
  <c r="BE176" i="3"/>
  <c r="BE222" i="3"/>
  <c r="BE231" i="3"/>
  <c r="BE234" i="3"/>
  <c r="BE246" i="3"/>
  <c r="BE258" i="3"/>
  <c r="BE139" i="3"/>
  <c r="BE158" i="3"/>
  <c r="BE162" i="3"/>
  <c r="BE181" i="3"/>
  <c r="BE201" i="3"/>
  <c r="BE237" i="3"/>
  <c r="BE250" i="3"/>
  <c r="BE252" i="3"/>
  <c r="BE94" i="3"/>
  <c r="BE114" i="3"/>
  <c r="BE170" i="3"/>
  <c r="BE198" i="3"/>
  <c r="BE213" i="3"/>
  <c r="BE243" i="3"/>
  <c r="BE256" i="3"/>
  <c r="BE260" i="3"/>
  <c r="BE264" i="3"/>
  <c r="BE267" i="3"/>
  <c r="J85" i="3"/>
  <c r="BE104" i="3"/>
  <c r="BE155" i="3"/>
  <c r="BE178" i="3"/>
  <c r="BE225" i="3"/>
  <c r="BK102" i="2"/>
  <c r="J102" i="2"/>
  <c r="J60" i="2" s="1"/>
  <c r="BE147" i="3"/>
  <c r="BE228" i="3"/>
  <c r="BE254" i="3"/>
  <c r="J82" i="3"/>
  <c r="BE97" i="3"/>
  <c r="BE111" i="3"/>
  <c r="BE123" i="3"/>
  <c r="BE131" i="3"/>
  <c r="BE185" i="3"/>
  <c r="BE204" i="3"/>
  <c r="BE192" i="3"/>
  <c r="BE207" i="3"/>
  <c r="BE216" i="3"/>
  <c r="J55" i="2"/>
  <c r="BE135" i="2"/>
  <c r="BE148" i="2"/>
  <c r="BE151" i="2"/>
  <c r="BE169" i="2"/>
  <c r="BE184" i="2"/>
  <c r="BE244" i="2"/>
  <c r="BE248" i="2"/>
  <c r="BE272" i="2"/>
  <c r="BE283" i="2"/>
  <c r="BE305" i="2"/>
  <c r="BE327" i="2"/>
  <c r="BE343" i="2"/>
  <c r="BE353" i="2"/>
  <c r="BE376" i="2"/>
  <c r="BE383" i="2"/>
  <c r="BE387" i="2"/>
  <c r="BE391" i="2"/>
  <c r="BE413" i="2"/>
  <c r="BE415" i="2"/>
  <c r="BE428" i="2"/>
  <c r="BE457" i="2"/>
  <c r="BE468" i="2"/>
  <c r="BE471" i="2"/>
  <c r="BE506" i="2"/>
  <c r="BE585" i="2"/>
  <c r="BE596" i="2"/>
  <c r="BE605" i="2"/>
  <c r="BE611" i="2"/>
  <c r="BE643" i="2"/>
  <c r="BE653" i="2"/>
  <c r="BE660" i="2"/>
  <c r="BE686" i="2"/>
  <c r="BE693" i="2"/>
  <c r="BE714" i="2"/>
  <c r="BE731" i="2"/>
  <c r="BE743" i="2"/>
  <c r="BE752" i="2"/>
  <c r="BE781" i="2"/>
  <c r="BC55" i="1"/>
  <c r="J52" i="2"/>
  <c r="BE108" i="2"/>
  <c r="BE114" i="2"/>
  <c r="BE158" i="2"/>
  <c r="BE172" i="2"/>
  <c r="BE196" i="2"/>
  <c r="BE258" i="2"/>
  <c r="BE264" i="2"/>
  <c r="BE334" i="2"/>
  <c r="BE362" i="2"/>
  <c r="BE366" i="2"/>
  <c r="BE394" i="2"/>
  <c r="BE399" i="2"/>
  <c r="BE442" i="2"/>
  <c r="BE445" i="2"/>
  <c r="BE450" i="2"/>
  <c r="BE452" i="2"/>
  <c r="BE455" i="2"/>
  <c r="BE462" i="2"/>
  <c r="BE474" i="2"/>
  <c r="BE476" i="2"/>
  <c r="BE482" i="2"/>
  <c r="BE494" i="2"/>
  <c r="BE496" i="2"/>
  <c r="BE502" i="2"/>
  <c r="BE522" i="2"/>
  <c r="BE526" i="2"/>
  <c r="BE529" i="2"/>
  <c r="BE544" i="2"/>
  <c r="BE572" i="2"/>
  <c r="BE625" i="2"/>
  <c r="BE632" i="2"/>
  <c r="BE656" i="2"/>
  <c r="BE663" i="2"/>
  <c r="BE673" i="2"/>
  <c r="BB55" i="1"/>
  <c r="F55" i="2"/>
  <c r="E91" i="2"/>
  <c r="BE124" i="2"/>
  <c r="BE139" i="2"/>
  <c r="BE145" i="2"/>
  <c r="BE162" i="2"/>
  <c r="BE207" i="2"/>
  <c r="BE275" i="2"/>
  <c r="BE288" i="2"/>
  <c r="BE295" i="2"/>
  <c r="BE309" i="2"/>
  <c r="BE315" i="2"/>
  <c r="BE349" i="2"/>
  <c r="BE410" i="2"/>
  <c r="BE425" i="2"/>
  <c r="BE433" i="2"/>
  <c r="BE437" i="2"/>
  <c r="BE460" i="2"/>
  <c r="BE499" i="2"/>
  <c r="BE511" i="2"/>
  <c r="BE540" i="2"/>
  <c r="BE547" i="2"/>
  <c r="BE551" i="2"/>
  <c r="BE555" i="2"/>
  <c r="BE565" i="2"/>
  <c r="BE569" i="2"/>
  <c r="BE575" i="2"/>
  <c r="BE602" i="2"/>
  <c r="BE614" i="2"/>
  <c r="BE618" i="2"/>
  <c r="BE636" i="2"/>
  <c r="BE650" i="2"/>
  <c r="BE679" i="2"/>
  <c r="BE813" i="2"/>
  <c r="BE104" i="2"/>
  <c r="BE120" i="2"/>
  <c r="BE131" i="2"/>
  <c r="BE166" i="2"/>
  <c r="BE178" i="2"/>
  <c r="BE191" i="2"/>
  <c r="BE194" i="2"/>
  <c r="BE219" i="2"/>
  <c r="BE232" i="2"/>
  <c r="BE278" i="2"/>
  <c r="BE301" i="2"/>
  <c r="BE319" i="2"/>
  <c r="BE331" i="2"/>
  <c r="BE369" i="2"/>
  <c r="BE373" i="2"/>
  <c r="BE379" i="2"/>
  <c r="BE408" i="2"/>
  <c r="BE418" i="2"/>
  <c r="BE423" i="2"/>
  <c r="BE440" i="2"/>
  <c r="BE485" i="2"/>
  <c r="BE491" i="2"/>
  <c r="BE514" i="2"/>
  <c r="BE518" i="2"/>
  <c r="BE579" i="2"/>
  <c r="BE589" i="2"/>
  <c r="BE599" i="2"/>
  <c r="BE669" i="2"/>
  <c r="BE676" i="2"/>
  <c r="BE700" i="2"/>
  <c r="BE746" i="2"/>
  <c r="BE749" i="2"/>
  <c r="BE755" i="2"/>
  <c r="BE774" i="2"/>
  <c r="BE793" i="2"/>
  <c r="BE802" i="2"/>
  <c r="BE806" i="2"/>
  <c r="BE809" i="2"/>
  <c r="AW55" i="1"/>
  <c r="BE175" i="2"/>
  <c r="BE181" i="2"/>
  <c r="BE198" i="2"/>
  <c r="BE200" i="2"/>
  <c r="BE211" i="2"/>
  <c r="BE215" i="2"/>
  <c r="BE225" i="2"/>
  <c r="BE238" i="2"/>
  <c r="BE298" i="2"/>
  <c r="BE312" i="2"/>
  <c r="BE356" i="2"/>
  <c r="BE397" i="2"/>
  <c r="BE401" i="2"/>
  <c r="BE404" i="2"/>
  <c r="BE406" i="2"/>
  <c r="BE420" i="2"/>
  <c r="BE430" i="2"/>
  <c r="BE435" i="2"/>
  <c r="BE447" i="2"/>
  <c r="BE465" i="2"/>
  <c r="BE480" i="2"/>
  <c r="BE488" i="2"/>
  <c r="BE509" i="2"/>
  <c r="BE558" i="2"/>
  <c r="BE562" i="2"/>
  <c r="BE582" i="2"/>
  <c r="BE592" i="2"/>
  <c r="BE640" i="2"/>
  <c r="BE683" i="2"/>
  <c r="BE689" i="2"/>
  <c r="BE711" i="2"/>
  <c r="BE717" i="2"/>
  <c r="BE721" i="2"/>
  <c r="BE740" i="2"/>
  <c r="BE759" i="2"/>
  <c r="BE762" i="2"/>
  <c r="BE766" i="2"/>
  <c r="BA55" i="1"/>
  <c r="BD55" i="1"/>
  <c r="F41" i="7"/>
  <c r="BD63" i="1" s="1"/>
  <c r="J34" i="4"/>
  <c r="AW57" i="1" s="1"/>
  <c r="F37" i="19"/>
  <c r="AZ76" i="1"/>
  <c r="F41" i="12"/>
  <c r="BD68" i="1"/>
  <c r="J37" i="11"/>
  <c r="AV67" i="1" s="1"/>
  <c r="F37" i="17"/>
  <c r="AZ74" i="1" s="1"/>
  <c r="F37" i="13"/>
  <c r="AZ69" i="1"/>
  <c r="F37" i="9"/>
  <c r="AZ65" i="1"/>
  <c r="F41" i="18"/>
  <c r="BD75" i="1" s="1"/>
  <c r="J37" i="7"/>
  <c r="AV63" i="1" s="1"/>
  <c r="F39" i="15"/>
  <c r="BB71" i="1"/>
  <c r="F39" i="7"/>
  <c r="BB63" i="1"/>
  <c r="J37" i="17"/>
  <c r="AV74" i="1" s="1"/>
  <c r="F39" i="12"/>
  <c r="BB68" i="1" s="1"/>
  <c r="F39" i="16"/>
  <c r="BD72" i="1"/>
  <c r="F37" i="8"/>
  <c r="AZ64" i="1"/>
  <c r="F41" i="19"/>
  <c r="BD76" i="1" s="1"/>
  <c r="F37" i="7"/>
  <c r="AZ63" i="1" s="1"/>
  <c r="F37" i="15"/>
  <c r="AZ71" i="1"/>
  <c r="F36" i="3"/>
  <c r="BC56" i="1" s="1"/>
  <c r="F40" i="8"/>
  <c r="BC64" i="1"/>
  <c r="AS59" i="1"/>
  <c r="AS58" i="1"/>
  <c r="AS54" i="1"/>
  <c r="F39" i="5"/>
  <c r="BB61" i="1"/>
  <c r="F37" i="10"/>
  <c r="AZ66" i="1" s="1"/>
  <c r="F34" i="4"/>
  <c r="BA57" i="1" s="1"/>
  <c r="F41" i="6"/>
  <c r="BD62" i="1"/>
  <c r="J34" i="13"/>
  <c r="F40" i="12"/>
  <c r="BC68" i="1" s="1"/>
  <c r="J37" i="9"/>
  <c r="AV65" i="1"/>
  <c r="F37" i="18"/>
  <c r="AZ75" i="1"/>
  <c r="F39" i="9"/>
  <c r="BB65" i="1" s="1"/>
  <c r="F37" i="4"/>
  <c r="BD57" i="1" s="1"/>
  <c r="F37" i="11"/>
  <c r="AZ67" i="1"/>
  <c r="F39" i="10"/>
  <c r="BB66" i="1"/>
  <c r="J37" i="15"/>
  <c r="AV71" i="1" s="1"/>
  <c r="F40" i="13"/>
  <c r="BC69" i="1" s="1"/>
  <c r="F41" i="9"/>
  <c r="BD65" i="1"/>
  <c r="F40" i="19"/>
  <c r="BC76" i="1" s="1"/>
  <c r="F37" i="6"/>
  <c r="AZ62" i="1" s="1"/>
  <c r="J35" i="16"/>
  <c r="AV72" i="1"/>
  <c r="J37" i="10"/>
  <c r="AV66" i="1"/>
  <c r="F40" i="9"/>
  <c r="BC65" i="1" s="1"/>
  <c r="F41" i="15"/>
  <c r="BD71" i="1" s="1"/>
  <c r="F39" i="19"/>
  <c r="BB76" i="1" s="1"/>
  <c r="F35" i="4"/>
  <c r="BB57" i="1" s="1"/>
  <c r="F41" i="14"/>
  <c r="BD70" i="1" s="1"/>
  <c r="J37" i="19"/>
  <c r="AV76" i="1"/>
  <c r="J37" i="14"/>
  <c r="AV70" i="1"/>
  <c r="F35" i="3"/>
  <c r="BB56" i="1" s="1"/>
  <c r="F41" i="10"/>
  <c r="BD66" i="1" s="1"/>
  <c r="F40" i="11"/>
  <c r="BC67" i="1"/>
  <c r="F41" i="11"/>
  <c r="BD67" i="1"/>
  <c r="F37" i="5"/>
  <c r="AZ61" i="1"/>
  <c r="F41" i="5"/>
  <c r="BD61" i="1" s="1"/>
  <c r="F39" i="18"/>
  <c r="BB75" i="1"/>
  <c r="F40" i="15"/>
  <c r="BC71" i="1" s="1"/>
  <c r="F40" i="10"/>
  <c r="BC66" i="1" s="1"/>
  <c r="F39" i="11"/>
  <c r="BB67" i="1"/>
  <c r="F37" i="16"/>
  <c r="BB72" i="1"/>
  <c r="F39" i="6"/>
  <c r="BB62" i="1" s="1"/>
  <c r="F35" i="16"/>
  <c r="AZ72" i="1" s="1"/>
  <c r="F37" i="3"/>
  <c r="BD56" i="1"/>
  <c r="F37" i="12"/>
  <c r="AZ68" i="1"/>
  <c r="F40" i="6"/>
  <c r="BC62" i="1" s="1"/>
  <c r="J34" i="3"/>
  <c r="AW56" i="1" s="1"/>
  <c r="F36" i="4"/>
  <c r="BC57" i="1" s="1"/>
  <c r="F34" i="3"/>
  <c r="BA56" i="1"/>
  <c r="F39" i="8"/>
  <c r="BB64" i="1"/>
  <c r="F41" i="13"/>
  <c r="BD69" i="1" s="1"/>
  <c r="F38" i="16"/>
  <c r="BC72" i="1" s="1"/>
  <c r="F41" i="17"/>
  <c r="BD74" i="1"/>
  <c r="J37" i="13"/>
  <c r="AV69" i="1"/>
  <c r="J37" i="6"/>
  <c r="AV62" i="1" s="1"/>
  <c r="F40" i="5"/>
  <c r="BC61" i="1" s="1"/>
  <c r="F41" i="8"/>
  <c r="BD64" i="1" s="1"/>
  <c r="J37" i="8"/>
  <c r="AV64" i="1" s="1"/>
  <c r="F39" i="13"/>
  <c r="BB69" i="1"/>
  <c r="F39" i="14"/>
  <c r="BB70" i="1"/>
  <c r="J37" i="18"/>
  <c r="AV75" i="1" s="1"/>
  <c r="F40" i="7"/>
  <c r="BC63" i="1" s="1"/>
  <c r="F40" i="18"/>
  <c r="BC75" i="1" s="1"/>
  <c r="F40" i="17"/>
  <c r="BC74" i="1"/>
  <c r="F40" i="14"/>
  <c r="BC70" i="1"/>
  <c r="J37" i="5"/>
  <c r="AV61" i="1" s="1"/>
  <c r="F37" i="14"/>
  <c r="AZ70" i="1" s="1"/>
  <c r="F39" i="17"/>
  <c r="BB74" i="1"/>
  <c r="J34" i="12" l="1"/>
  <c r="J67" i="12"/>
  <c r="J85" i="4"/>
  <c r="J60" i="4" s="1"/>
  <c r="BK84" i="4"/>
  <c r="J84" i="4" s="1"/>
  <c r="J34" i="14"/>
  <c r="AG70" i="1" s="1"/>
  <c r="AN70" i="1" s="1"/>
  <c r="J67" i="14"/>
  <c r="J110" i="8"/>
  <c r="J68" i="8" s="1"/>
  <c r="BK93" i="8"/>
  <c r="J93" i="8" s="1"/>
  <c r="J67" i="11"/>
  <c r="J34" i="11"/>
  <c r="J110" i="9"/>
  <c r="J68" i="9" s="1"/>
  <c r="BK93" i="9"/>
  <c r="J93" i="9" s="1"/>
  <c r="J67" i="9" s="1"/>
  <c r="BK800" i="2"/>
  <c r="J800" i="2" s="1"/>
  <c r="J78" i="2" s="1"/>
  <c r="J104" i="12"/>
  <c r="J68" i="12" s="1"/>
  <c r="BK93" i="18"/>
  <c r="J93" i="18" s="1"/>
  <c r="J34" i="18" s="1"/>
  <c r="AG75" i="1" s="1"/>
  <c r="AN75" i="1" s="1"/>
  <c r="J94" i="14"/>
  <c r="J68" i="14" s="1"/>
  <c r="T286" i="2"/>
  <c r="T101" i="2"/>
  <c r="R89" i="3"/>
  <c r="R88" i="3"/>
  <c r="P286" i="2"/>
  <c r="P101" i="2" s="1"/>
  <c r="AU55" i="1" s="1"/>
  <c r="R85" i="4"/>
  <c r="R84" i="4"/>
  <c r="T95" i="19"/>
  <c r="T94" i="19" s="1"/>
  <c r="P102" i="2"/>
  <c r="T85" i="4"/>
  <c r="T84" i="4" s="1"/>
  <c r="P95" i="19"/>
  <c r="P94" i="19"/>
  <c r="AU76" i="1" s="1"/>
  <c r="AU73" i="1" s="1"/>
  <c r="R286" i="2"/>
  <c r="P98" i="15"/>
  <c r="P97" i="15"/>
  <c r="AU71" i="1"/>
  <c r="AU59" i="1" s="1"/>
  <c r="P89" i="3"/>
  <c r="P88" i="3"/>
  <c r="AU56" i="1"/>
  <c r="T98" i="15"/>
  <c r="T97" i="15"/>
  <c r="R102" i="2"/>
  <c r="R101" i="2"/>
  <c r="AG68" i="1"/>
  <c r="AN68" i="1" s="1"/>
  <c r="AG67" i="1"/>
  <c r="BK286" i="2"/>
  <c r="J286" i="2"/>
  <c r="J66" i="2" s="1"/>
  <c r="BK98" i="15"/>
  <c r="BK97" i="15"/>
  <c r="J97" i="15"/>
  <c r="BK95" i="19"/>
  <c r="BK94" i="19" s="1"/>
  <c r="J94" i="19" s="1"/>
  <c r="J67" i="19" s="1"/>
  <c r="AG74" i="1"/>
  <c r="J67" i="17"/>
  <c r="J94" i="17"/>
  <c r="J68" i="17" s="1"/>
  <c r="AG72" i="1"/>
  <c r="J63" i="16"/>
  <c r="J88" i="16"/>
  <c r="J64" i="16"/>
  <c r="AG69" i="1"/>
  <c r="J94" i="13"/>
  <c r="J68" i="13" s="1"/>
  <c r="J67" i="13"/>
  <c r="BK93" i="10"/>
  <c r="J93" i="10" s="1"/>
  <c r="J34" i="10" s="1"/>
  <c r="AG66" i="1" s="1"/>
  <c r="BK93" i="7"/>
  <c r="J93" i="7"/>
  <c r="J67" i="7"/>
  <c r="AG62" i="1"/>
  <c r="J67" i="6"/>
  <c r="AG61" i="1"/>
  <c r="AN61" i="1" s="1"/>
  <c r="J67" i="5"/>
  <c r="J94" i="5"/>
  <c r="J68" i="5"/>
  <c r="BK88" i="3"/>
  <c r="J88" i="3" s="1"/>
  <c r="J59" i="3" s="1"/>
  <c r="BK101" i="2"/>
  <c r="J101" i="2" s="1"/>
  <c r="J30" i="2" s="1"/>
  <c r="AG55" i="1" s="1"/>
  <c r="J38" i="10"/>
  <c r="AW66" i="1" s="1"/>
  <c r="AT66" i="1" s="1"/>
  <c r="F33" i="3"/>
  <c r="AZ56" i="1" s="1"/>
  <c r="J38" i="7"/>
  <c r="AW63" i="1"/>
  <c r="AT63" i="1" s="1"/>
  <c r="BD73" i="1"/>
  <c r="J38" i="5"/>
  <c r="AW61" i="1"/>
  <c r="AT61" i="1"/>
  <c r="J38" i="12"/>
  <c r="AW68" i="1"/>
  <c r="AT68" i="1" s="1"/>
  <c r="F38" i="15"/>
  <c r="BA71" i="1"/>
  <c r="F38" i="19"/>
  <c r="BA76" i="1" s="1"/>
  <c r="J36" i="16"/>
  <c r="AW72" i="1"/>
  <c r="AT72" i="1" s="1"/>
  <c r="F36" i="16"/>
  <c r="BA72" i="1"/>
  <c r="F38" i="14"/>
  <c r="BA70" i="1" s="1"/>
  <c r="F38" i="7"/>
  <c r="BA63" i="1"/>
  <c r="J38" i="15"/>
  <c r="AW71" i="1"/>
  <c r="AT71" i="1" s="1"/>
  <c r="J38" i="6"/>
  <c r="AW62" i="1"/>
  <c r="AT62" i="1" s="1"/>
  <c r="AN62" i="1" s="1"/>
  <c r="J38" i="18"/>
  <c r="AW75" i="1" s="1"/>
  <c r="AT75" i="1" s="1"/>
  <c r="BC73" i="1"/>
  <c r="AY73" i="1"/>
  <c r="J38" i="13"/>
  <c r="AW69" i="1"/>
  <c r="AT69" i="1"/>
  <c r="AN69" i="1" s="1"/>
  <c r="F38" i="13"/>
  <c r="BA69" i="1" s="1"/>
  <c r="F38" i="12"/>
  <c r="BA68" i="1" s="1"/>
  <c r="F38" i="11"/>
  <c r="BA67" i="1"/>
  <c r="AU60" i="1"/>
  <c r="J33" i="4"/>
  <c r="AV57" i="1" s="1"/>
  <c r="AT57" i="1" s="1"/>
  <c r="F38" i="6"/>
  <c r="BA62" i="1"/>
  <c r="J38" i="9"/>
  <c r="AW65" i="1"/>
  <c r="AT65" i="1"/>
  <c r="J34" i="9"/>
  <c r="AG65" i="1"/>
  <c r="F33" i="4"/>
  <c r="AZ57" i="1"/>
  <c r="F38" i="9"/>
  <c r="BA65" i="1" s="1"/>
  <c r="F38" i="17"/>
  <c r="BA74" i="1"/>
  <c r="F38" i="8"/>
  <c r="BA64" i="1"/>
  <c r="BC60" i="1"/>
  <c r="AY60" i="1"/>
  <c r="F38" i="10"/>
  <c r="BA66" i="1" s="1"/>
  <c r="F33" i="2"/>
  <c r="AZ55" i="1" s="1"/>
  <c r="J34" i="15"/>
  <c r="AG71" i="1"/>
  <c r="BD60" i="1"/>
  <c r="BB60" i="1"/>
  <c r="AX60" i="1"/>
  <c r="F38" i="18"/>
  <c r="BA75" i="1"/>
  <c r="J38" i="8"/>
  <c r="AW64" i="1" s="1"/>
  <c r="AT64" i="1" s="1"/>
  <c r="AZ73" i="1"/>
  <c r="AV73" i="1"/>
  <c r="J38" i="19"/>
  <c r="AW76" i="1"/>
  <c r="AT76" i="1"/>
  <c r="BB73" i="1"/>
  <c r="AX73" i="1"/>
  <c r="J38" i="11"/>
  <c r="AW67" i="1"/>
  <c r="AT67" i="1"/>
  <c r="AN67" i="1" s="1"/>
  <c r="J38" i="14"/>
  <c r="AW70" i="1"/>
  <c r="AT70" i="1"/>
  <c r="J33" i="3"/>
  <c r="AV56" i="1" s="1"/>
  <c r="AT56" i="1" s="1"/>
  <c r="AZ60" i="1"/>
  <c r="F38" i="5"/>
  <c r="BA61" i="1"/>
  <c r="J33" i="2"/>
  <c r="AV55" i="1" s="1"/>
  <c r="AT55" i="1" s="1"/>
  <c r="J38" i="17"/>
  <c r="AW74" i="1" s="1"/>
  <c r="AT74" i="1" s="1"/>
  <c r="AN74" i="1" s="1"/>
  <c r="AN72" i="1" l="1"/>
  <c r="J59" i="4"/>
  <c r="J30" i="4"/>
  <c r="AG57" i="1" s="1"/>
  <c r="AN57" i="1" s="1"/>
  <c r="J67" i="18"/>
  <c r="J67" i="8"/>
  <c r="J34" i="8"/>
  <c r="AG64" i="1" s="1"/>
  <c r="AN64" i="1" s="1"/>
  <c r="J98" i="15"/>
  <c r="J68" i="15"/>
  <c r="J67" i="15"/>
  <c r="J95" i="19"/>
  <c r="J68" i="19"/>
  <c r="J43" i="18"/>
  <c r="J43" i="17"/>
  <c r="J41" i="16"/>
  <c r="J43" i="15"/>
  <c r="J43" i="14"/>
  <c r="J43" i="13"/>
  <c r="J43" i="12"/>
  <c r="AN66" i="1"/>
  <c r="J67" i="10"/>
  <c r="J43" i="11"/>
  <c r="AN65" i="1"/>
  <c r="J43" i="10"/>
  <c r="J43" i="9"/>
  <c r="J43" i="6"/>
  <c r="J43" i="5"/>
  <c r="AN55" i="1"/>
  <c r="J59" i="2"/>
  <c r="J39" i="2"/>
  <c r="AN71" i="1"/>
  <c r="BB59" i="1"/>
  <c r="AX59" i="1"/>
  <c r="J34" i="19"/>
  <c r="AG76" i="1"/>
  <c r="AG73" i="1"/>
  <c r="AN73" i="1" s="1"/>
  <c r="BC59" i="1"/>
  <c r="AU58" i="1"/>
  <c r="AU54" i="1"/>
  <c r="BA60" i="1"/>
  <c r="J30" i="3"/>
  <c r="AG56" i="1"/>
  <c r="AN56" i="1"/>
  <c r="BD59" i="1"/>
  <c r="BA73" i="1"/>
  <c r="AW73" i="1"/>
  <c r="AT73" i="1"/>
  <c r="AZ59" i="1"/>
  <c r="AV59" i="1"/>
  <c r="J34" i="7"/>
  <c r="AG63" i="1"/>
  <c r="AG60" i="1"/>
  <c r="AG59" i="1"/>
  <c r="AV60" i="1"/>
  <c r="J39" i="4" l="1"/>
  <c r="J43" i="8"/>
  <c r="J43" i="19"/>
  <c r="J43" i="7"/>
  <c r="AN63" i="1"/>
  <c r="J39" i="3"/>
  <c r="AN76" i="1"/>
  <c r="AZ58" i="1"/>
  <c r="AV58" i="1" s="1"/>
  <c r="AY59" i="1"/>
  <c r="BD58" i="1"/>
  <c r="BD54" i="1"/>
  <c r="W33" i="1"/>
  <c r="BB58" i="1"/>
  <c r="AX58" i="1"/>
  <c r="BC58" i="1"/>
  <c r="AY58" i="1" s="1"/>
  <c r="BA59" i="1"/>
  <c r="AW59" i="1"/>
  <c r="AT59" i="1"/>
  <c r="AN59" i="1" s="1"/>
  <c r="AG58" i="1"/>
  <c r="AW60" i="1"/>
  <c r="AT60" i="1"/>
  <c r="AN60" i="1" s="1"/>
  <c r="BA58" i="1" l="1"/>
  <c r="AW58" i="1"/>
  <c r="AT58" i="1"/>
  <c r="AN58" i="1"/>
  <c r="AG54" i="1"/>
  <c r="BC54" i="1"/>
  <c r="W32" i="1" s="1"/>
  <c r="BB54" i="1"/>
  <c r="W31" i="1" s="1"/>
  <c r="AZ54" i="1"/>
  <c r="W29" i="1"/>
  <c r="AY54" i="1" l="1"/>
  <c r="AV54" i="1"/>
  <c r="AK29" i="1"/>
  <c r="AX54" i="1"/>
  <c r="AK26" i="1"/>
  <c r="BA54" i="1"/>
  <c r="W30" i="1"/>
  <c r="AW54" i="1" l="1"/>
  <c r="AK30" i="1"/>
  <c r="AK35" i="1"/>
  <c r="AT54" i="1" l="1"/>
  <c r="AN54" i="1" l="1"/>
</calcChain>
</file>

<file path=xl/sharedStrings.xml><?xml version="1.0" encoding="utf-8"?>
<sst xmlns="http://schemas.openxmlformats.org/spreadsheetml/2006/main" count="16815" uniqueCount="2889">
  <si>
    <t>Export Komplet</t>
  </si>
  <si>
    <t>VZ</t>
  </si>
  <si>
    <t>2.0</t>
  </si>
  <si>
    <t>ZAMOK</t>
  </si>
  <si>
    <t>False</t>
  </si>
  <si>
    <t>{405b889d-e563-4e39-905f-97a65fd3165b}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</si>
  <si>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</si>
  <si>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</si>
  <si>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</si>
  <si>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</si>
  <si>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</si>
  <si>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</si>
  <si>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</si>
  <si>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</si>
  <si>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Vys_100_byty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</si>
  <si>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</si>
  <si>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</si>
  <si>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Přestavba části objektu č.p. 100 ve Výsluní - zřízení bytových jednotek</t>
  </si>
  <si>
    <t>KSO:</t>
  </si>
  <si>
    <t/>
  </si>
  <si>
    <t>CC-CZ:</t>
  </si>
  <si>
    <t>Místo:</t>
  </si>
  <si>
    <t>Výsluní</t>
  </si>
  <si>
    <t>Datum:</t>
  </si>
  <si>
    <t>Zadavatel:</t>
  </si>
  <si>
    <t>IČ:</t>
  </si>
  <si>
    <t>00262251</t>
  </si>
  <si>
    <t>Město výsluní</t>
  </si>
  <si>
    <t>DIČ:</t>
  </si>
  <si>
    <t>Účastník:</t>
  </si>
  <si>
    <t>Vyplň údaj</t>
  </si>
  <si>
    <t>Projektant:</t>
  </si>
  <si>
    <t>28722141</t>
  </si>
  <si>
    <t>IPS Kadaň s.r.o.</t>
  </si>
  <si>
    <t>CZ28722141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</si>
  <si>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</si>
  <si>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</si>
  <si>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</si>
  <si>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</si>
  <si>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</si>
  <si>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</si>
  <si>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</si>
  <si>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</si>
  <si>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</si>
  <si>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</si>
  <si>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</si>
  <si>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</si>
  <si>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</si>
  <si>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</si>
  <si>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</si>
  <si>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</si>
  <si>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</si>
  <si>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</si>
  <si>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</si>
  <si>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</si>
  <si>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</si>
  <si>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</si>
  <si>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</si>
  <si>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</si>
  <si>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</si>
  <si>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</si>
  <si>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</si>
  <si>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</si>
  <si>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</si>
  <si>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</si>
  <si>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</si>
  <si>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</si>
  <si>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</si>
  <si>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</si>
  <si>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</si>
  <si>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</si>
  <si>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</si>
  <si>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</si>
  <si>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</si>
  <si>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</si>
  <si>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</si>
  <si>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</si>
  <si>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</si>
  <si>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</si>
  <si>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1_Vys_100_Stavební</t>
  </si>
  <si>
    <t>Přestavba části objektu č.p. 100 ve Výsluní - zřízení bytových jednotek - Stavební část</t>
  </si>
  <si>
    <t>STA</t>
  </si>
  <si>
    <t>1</t>
  </si>
  <si>
    <t>{fba96f71-8596-4507-8e19-a26c32e927ce}</t>
  </si>
  <si>
    <t>2</t>
  </si>
  <si>
    <t>2_Vys_100_VYT</t>
  </si>
  <si>
    <t>Vytápění</t>
  </si>
  <si>
    <t>{ad55d05b-66dc-485f-9607-f713f2852b78}</t>
  </si>
  <si>
    <t>3_Vys_100_ZTI</t>
  </si>
  <si>
    <t>Zdravotně technické instalace</t>
  </si>
  <si>
    <t>{2a8fd5a7-733f-4e89-9c1f-a2699ced9195}</t>
  </si>
  <si>
    <t>4_Vys_100_ELE</t>
  </si>
  <si>
    <t>Elektroinstalace</t>
  </si>
  <si>
    <t>{920e0f61-2581-4b70-b64f-889280e17de2}</t>
  </si>
  <si>
    <t>01</t>
  </si>
  <si>
    <t>Elektroinstalace - silnoproud</t>
  </si>
  <si>
    <t>Soupis</t>
  </si>
  <si>
    <t>{d435cf86-a743-4ea9-94b7-0a9fa3b5ae83}</t>
  </si>
  <si>
    <t>01-1</t>
  </si>
  <si>
    <t>Dodávky - rozváděčů</t>
  </si>
  <si>
    <t>3</t>
  </si>
  <si>
    <t>{9796764e-da72-4c2d-889a-c7cf5aa9a098}</t>
  </si>
  <si>
    <t>01-1.1</t>
  </si>
  <si>
    <t>Doplnění rozváděče ELMR1</t>
  </si>
  <si>
    <t>4</t>
  </si>
  <si>
    <t>{731ae564-aa9d-4582-ae7b-7dc40f8938b1}</t>
  </si>
  <si>
    <t>01-1.2</t>
  </si>
  <si>
    <t>Rozváděč ELMR2</t>
  </si>
  <si>
    <t>{8b6e81c0-0768-4455-ba17-2d53016ef84b}</t>
  </si>
  <si>
    <t>01-1.3</t>
  </si>
  <si>
    <t>Doplnění a úpravy rozváděče RM1</t>
  </si>
  <si>
    <t>{6ff73180-d04f-45e9-ba55-8545e7ef1b34}</t>
  </si>
  <si>
    <t>01-1.4</t>
  </si>
  <si>
    <t>Rozváděč R2.1</t>
  </si>
  <si>
    <t>{b03420fb-ca46-4f34-a5d5-c3ea4567c799}</t>
  </si>
  <si>
    <t>01-1.5</t>
  </si>
  <si>
    <t>Rozváděč R2.2</t>
  </si>
  <si>
    <t>{85a51881-b73c-4593-b0da-8f2c1350b8df}</t>
  </si>
  <si>
    <t>01-1.6</t>
  </si>
  <si>
    <t>Rozváděč R2.3</t>
  </si>
  <si>
    <t>{f27ff3c9-b388-4985-9651-42235b110ec4}</t>
  </si>
  <si>
    <t>01-1.7</t>
  </si>
  <si>
    <t>Rozváděč R2.4</t>
  </si>
  <si>
    <t>{db33e59f-1aba-44a9-8e9f-4f2b4474adc1}</t>
  </si>
  <si>
    <t>01-2</t>
  </si>
  <si>
    <t>Svítidla</t>
  </si>
  <si>
    <t>{219da83e-e4f5-4dc7-a5aa-8320afaac583}</t>
  </si>
  <si>
    <t>01-3</t>
  </si>
  <si>
    <t>Spínače, zásuvky plus příslušenství</t>
  </si>
  <si>
    <t>{8b83ae99-eee2-4777-a3bf-7b7f92914d0f}</t>
  </si>
  <si>
    <t>01-4</t>
  </si>
  <si>
    <t>Kabely a vodiče</t>
  </si>
  <si>
    <t>{fab63319-55d2-4233-8e9e-ba8ae2b00b70}</t>
  </si>
  <si>
    <t>01-5</t>
  </si>
  <si>
    <t>Bourání a začštění (otvory)</t>
  </si>
  <si>
    <t>{109e1ade-c58e-49ec-a437-8f0f7e22d6c2}</t>
  </si>
  <si>
    <t>02</t>
  </si>
  <si>
    <t>Revize</t>
  </si>
  <si>
    <t>{0e9f3080-31e6-464a-8a95-d589547b1a25}</t>
  </si>
  <si>
    <t>03</t>
  </si>
  <si>
    <t>Elektroinstalace - slaboproud</t>
  </si>
  <si>
    <t>{d11c5c1e-e3de-4ab4-8ae5-2d24c1cffa4a}</t>
  </si>
  <si>
    <t>03-1</t>
  </si>
  <si>
    <t>Bezdrátové zvonky</t>
  </si>
  <si>
    <t>{5da92efa-0351-4cc4-8d1d-303badc3b9bd}</t>
  </si>
  <si>
    <t>03-2</t>
  </si>
  <si>
    <t>Detektor kouře</t>
  </si>
  <si>
    <t>{3f1cd698-4f53-457a-80fc-c15ec6cb16c2}</t>
  </si>
  <si>
    <t>03-3</t>
  </si>
  <si>
    <t>Zásuvky datové a TV</t>
  </si>
  <si>
    <t>{d4cc6f27-35ab-42eb-8698-3eaba1e1721a}</t>
  </si>
  <si>
    <t>KRYCÍ LIST SOUPISU PRACÍ</t>
  </si>
  <si>
    <t>Objekt:</t>
  </si>
  <si>
    <t>1_Vys_100_Stavební - Přestavba části objektu č.p. 100 ve Výsluní - zřízení bytových jednotek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</si>
  <si>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</si>
  <si>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</si>
  <si>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</si>
  <si>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</si>
  <si>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</si>
  <si>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</si>
  <si>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</si>
  <si>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</si>
  <si>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</si>
  <si>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</si>
  <si>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</si>
  <si>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</si>
  <si>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</si>
  <si>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</si>
  <si>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</si>
  <si>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</si>
  <si>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</si>
  <si>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773 - Podlahy z litého teraca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</si>
  <si>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</si>
  <si>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</si>
  <si>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</si>
  <si>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</si>
  <si>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</si>
  <si>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</si>
  <si>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</si>
  <si>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</si>
  <si>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</si>
  <si>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</si>
  <si>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</si>
  <si>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</si>
  <si>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</si>
  <si>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</si>
  <si>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</si>
  <si>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</si>
  <si>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</si>
  <si>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</si>
  <si>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</si>
  <si>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</si>
  <si>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</si>
  <si>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</si>
  <si>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</si>
  <si>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</si>
  <si>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</si>
  <si>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</si>
  <si>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310239211</t>
  </si>
  <si>
    <t>Zazdívka otvorů pl přes 1 do 4 m2 ve zdivu nadzákladovém cihlami pálenými na MVC</t>
  </si>
  <si>
    <t>m3</t>
  </si>
  <si>
    <t>CS ÚRS 2025 02</t>
  </si>
  <si>
    <t>-1718966334</t>
  </si>
  <si>
    <t>PP</t>
  </si>
  <si>
    <t>Zazdívka otvorů ve zdivu nadzákladovém cihlami pálenými plochy přes 1 m2 do 4 m2 na maltu vápenocementovou</t>
  </si>
  <si>
    <t>Online PSC</t>
  </si>
  <si>
    <t>https://podminky.urs.cz/item/CS_URS_2025_02/310239211</t>
  </si>
  <si>
    <t>VV</t>
  </si>
  <si>
    <t>0,3*1,1*2,1</t>
  </si>
  <si>
    <t>317234410</t>
  </si>
  <si>
    <t>Vyzdívka mezi nosníky z cihel pálených na MC</t>
  </si>
  <si>
    <t>-1393091894</t>
  </si>
  <si>
    <t>Vyzdívka mezi nosníky cihlami pálenými na maltu cementovou</t>
  </si>
  <si>
    <t>https://podminky.urs.cz/item/CS_URS_2025_02/317234410</t>
  </si>
  <si>
    <t>0,2*1,5*0,8</t>
  </si>
  <si>
    <t>0,2*1,3*0,3</t>
  </si>
  <si>
    <t>Součet</t>
  </si>
  <si>
    <t>317944323</t>
  </si>
  <si>
    <t>Válcované nosníky výšky přes 120 do 240 mm dodatečně osazované do připravených otvorů</t>
  </si>
  <si>
    <t>t</t>
  </si>
  <si>
    <t>-1917832223</t>
  </si>
  <si>
    <t>Válcované nosníky dodatečně osazované do připravených otvorů bez zazdění hlav, výšky přes 120 do 220 mm</t>
  </si>
  <si>
    <t>https://podminky.urs.cz/item/CS_URS_2025_02/317944323</t>
  </si>
  <si>
    <t>6*1,5*0,0143</t>
  </si>
  <si>
    <t>2*1,3*0,0143</t>
  </si>
  <si>
    <t>319202331</t>
  </si>
  <si>
    <t>Vyrovnání nerovného povrchu zdiva tl přes 80 do 150 mm přizděním</t>
  </si>
  <si>
    <t>m2</t>
  </si>
  <si>
    <t>-477809941</t>
  </si>
  <si>
    <t>Vyrovnání nerovného povrchu vnitřního i vnějšího zdiva přizděním, tl. přes 80 do 150 mm</t>
  </si>
  <si>
    <t>https://podminky.urs.cz/item/CS_URS_2025_02/319202331</t>
  </si>
  <si>
    <t>0,8*2,2*2</t>
  </si>
  <si>
    <t>5</t>
  </si>
  <si>
    <t>346244381</t>
  </si>
  <si>
    <t>Plentování jednostranné v do 200 mm válcovaných nosníků cihlami</t>
  </si>
  <si>
    <t>-422893489</t>
  </si>
  <si>
    <t>Plentování ocelových válcovaných nosníků jednostranné cihlami na maltu, výška stojiny do 200 mm</t>
  </si>
  <si>
    <t>https://podminky.urs.cz/item/CS_URS_2025_02/346244381</t>
  </si>
  <si>
    <t>1,5*0,14*12</t>
  </si>
  <si>
    <t>1,3*0,14*2</t>
  </si>
  <si>
    <t>6</t>
  </si>
  <si>
    <t>Úpravy povrchů, podlahy a osazování výplní</t>
  </si>
  <si>
    <t>611142001</t>
  </si>
  <si>
    <t>Pletivo sklovláknité vnitřních stropů vtlačené do tmelu</t>
  </si>
  <si>
    <t>-192639694</t>
  </si>
  <si>
    <t>Pletivo vnitřních ploch v ploše nebo pruzích, na plném podkladu sklovláknité vtlačené do tmelu včetně tmelu stropů</t>
  </si>
  <si>
    <t>https://podminky.urs.cz/item/CS_URS_2025_02/611142001</t>
  </si>
  <si>
    <t>47,18+53,96</t>
  </si>
  <si>
    <t>7</t>
  </si>
  <si>
    <t>611321131</t>
  </si>
  <si>
    <t>Vápenocementový štuk vnitřních rovných stropů tloušťky do 3 mm</t>
  </si>
  <si>
    <t>-285744111</t>
  </si>
  <si>
    <t>Vápenocementový štuk vnitřních ploch tloušťky do 3 mm vodorovných konstrukcí stropů rovných</t>
  </si>
  <si>
    <t>https://podminky.urs.cz/item/CS_URS_2025_02/611321131</t>
  </si>
  <si>
    <t>21,47+25,71+26,74"strop 1PP</t>
  </si>
  <si>
    <t>8</t>
  </si>
  <si>
    <t>611321135</t>
  </si>
  <si>
    <t>Vápenocementový štuk vnitřních schodišťových konstrukcí tloušťky do 3 mm</t>
  </si>
  <si>
    <t>1055669828</t>
  </si>
  <si>
    <t>Vápenocementový štuk vnitřních ploch tloušťky do 3 mm schodišťových konstrukcí stropů, stěn, ramen nebo nosníků</t>
  </si>
  <si>
    <t>https://podminky.urs.cz/item/CS_URS_2025_02/611321135</t>
  </si>
  <si>
    <t>4,6*1,6*6</t>
  </si>
  <si>
    <t>9,8</t>
  </si>
  <si>
    <t xml:space="preserve">Součet"strop schodiště </t>
  </si>
  <si>
    <t>9</t>
  </si>
  <si>
    <t>611325412</t>
  </si>
  <si>
    <t>Oprava vnitřní vápenocementové hladké omítky tl do 20 mm stropů v rozsahu plochy přes 10 do 30 %</t>
  </si>
  <si>
    <t>-371015652</t>
  </si>
  <si>
    <t>Oprava vápenocementové omítky vnitřních ploch hladké, tl. do 20 mm stropů, v rozsahu opravované plochy přes 10 do 30%</t>
  </si>
  <si>
    <t>https://podminky.urs.cz/item/CS_URS_2025_02/611325412</t>
  </si>
  <si>
    <t>10</t>
  </si>
  <si>
    <t>612142001</t>
  </si>
  <si>
    <t>Pletivo sklovláknité vnitřních stěn vtlačené do tmelu</t>
  </si>
  <si>
    <t>-1443522315</t>
  </si>
  <si>
    <t>Pletivo vnitřních ploch v ploše nebo pruzích, na plném podkladu sklovláknité vtlačené do tmelu včetně tmelu stěn</t>
  </si>
  <si>
    <t>https://podminky.urs.cz/item/CS_URS_2025_02/612142001</t>
  </si>
  <si>
    <t>11</t>
  </si>
  <si>
    <t>612321121</t>
  </si>
  <si>
    <t>Vápenocementová omítka hladká jednovrstvá vnitřních stěn nanášená ručně</t>
  </si>
  <si>
    <t>1747305904</t>
  </si>
  <si>
    <t>Omítka vápenocementová vnitřních ploch nanášená ručně jednovrstvá, tloušťky do 10 mm hladká svislých konstrukcí stěn</t>
  </si>
  <si>
    <t>https://podminky.urs.cz/item/CS_URS_2025_02/612321121</t>
  </si>
  <si>
    <t>(4,25+9,35+20,8)*2,5</t>
  </si>
  <si>
    <t>(2,3+3,5+0,85)*1,2</t>
  </si>
  <si>
    <t>-2*0,8*1,97</t>
  </si>
  <si>
    <t>612321131</t>
  </si>
  <si>
    <t>Vápenocementový štuk vnitřních stěn tloušťky do 3 mm</t>
  </si>
  <si>
    <t>1526586730</t>
  </si>
  <si>
    <t>Vápenocementový štuk vnitřních ploch tloušťky do 3 mm svislých konstrukcí stěn</t>
  </si>
  <si>
    <t>https://podminky.urs.cz/item/CS_URS_2025_02/612321131</t>
  </si>
  <si>
    <t>90,828+498,564+454,025</t>
  </si>
  <si>
    <t>13</t>
  </si>
  <si>
    <t>612321191</t>
  </si>
  <si>
    <t>Příplatek k vápenocementové omítce vnitřních stěn za každých dalších 5 mm tloušťky ručně</t>
  </si>
  <si>
    <t>-1000089775</t>
  </si>
  <si>
    <t>Omítka vápenocementová vnitřních ploch nanášená ručně Příplatek k cenám za každých dalších i započatých 5 mm tloušťky omítky přes 10 mm stěn</t>
  </si>
  <si>
    <t>https://podminky.urs.cz/item/CS_URS_2025_02/612321191</t>
  </si>
  <si>
    <t>82,848*8</t>
  </si>
  <si>
    <t>14</t>
  </si>
  <si>
    <t>612325403</t>
  </si>
  <si>
    <t>Oprava vnitřní vápenocementové hrubé omítky tl do 20 mm stěn v rozsahu plochy přes 30 do 50 %</t>
  </si>
  <si>
    <t>1926836776</t>
  </si>
  <si>
    <t>Oprava vápenocementové omítky vnitřních ploch hrubé, tl. do 20 mm stěn, v rozsahu opravované plochy přes 30 do 50%</t>
  </si>
  <si>
    <t>https://podminky.urs.cz/item/CS_URS_2025_02/612325403</t>
  </si>
  <si>
    <t>15</t>
  </si>
  <si>
    <t>612325412</t>
  </si>
  <si>
    <t>Oprava vnitřní vápenocementové hladké omítky tl do 20 mm stěn v rozsahu plochy přes 10 do 30 %</t>
  </si>
  <si>
    <t>601994046</t>
  </si>
  <si>
    <t>Oprava vápenocementové omítky vnitřních ploch hladké, tl. do 20 mm stěn, v rozsahu opravované plochy přes 10 do 30%</t>
  </si>
  <si>
    <t>https://podminky.urs.cz/item/CS_URS_2025_02/612325412</t>
  </si>
  <si>
    <t>16</t>
  </si>
  <si>
    <t>612325413</t>
  </si>
  <si>
    <t>Oprava vnitřní vápenocementové hladké omítky tl do 20 mm stěn v rozsahu plochy přes 30 do 50 %</t>
  </si>
  <si>
    <t>-863022452</t>
  </si>
  <si>
    <t>Oprava vápenocementové omítky vnitřních ploch hladké, tl. do 20 mm stěn, v rozsahu opravované plochy přes 30 do 50%</t>
  </si>
  <si>
    <t>https://podminky.urs.cz/item/CS_URS_2025_02/612325413</t>
  </si>
  <si>
    <t>17</t>
  </si>
  <si>
    <t>642945111</t>
  </si>
  <si>
    <t>Osazování protipožárních nebo protiplynových zárubní dveří jednokřídlových do 2,5 m2</t>
  </si>
  <si>
    <t>kus</t>
  </si>
  <si>
    <t>-1440482988</t>
  </si>
  <si>
    <t>Osazování ocelových zárubní protipožárních nebo protiplynových dveří do vynechaného otvoru, s obetonováním, dveří jednokřídlových do 2,5 m2</t>
  </si>
  <si>
    <t>https://podminky.urs.cz/item/CS_URS_2025_02/642945111</t>
  </si>
  <si>
    <t>18</t>
  </si>
  <si>
    <t>M</t>
  </si>
  <si>
    <t>55331564</t>
  </si>
  <si>
    <t>zárubeň jednokřídlá ocelová pro zdění s protipožární úpravou tl stěny 110-150mm rozměru 1100/1970, 2100mm</t>
  </si>
  <si>
    <t>1090015063</t>
  </si>
  <si>
    <t>Ostatní konstrukce a práce, bourání</t>
  </si>
  <si>
    <t>19</t>
  </si>
  <si>
    <t>949101111</t>
  </si>
  <si>
    <t>Lešení pomocné pro objekty pozemních staveb s lešeňovou podlahou v do 1,9 m zatížení do 150 kg/m2</t>
  </si>
  <si>
    <t>1301914595</t>
  </si>
  <si>
    <t>Lešení pomocné pracovní pro objekty pozemních staveb pro zatížení do 150 kg/m2, o výšce lešeňové podlahy do 1,9 m</t>
  </si>
  <si>
    <t>https://podminky.urs.cz/item/CS_URS_2025_02/949101111</t>
  </si>
  <si>
    <t>20</t>
  </si>
  <si>
    <t>952901111</t>
  </si>
  <si>
    <t>Vyčištění budov bytové a občanské výstavby při výšce podlaží do 4 m</t>
  </si>
  <si>
    <t>1182632528</t>
  </si>
  <si>
    <t>Vyčištění budov nebo objektů před předáním do užívání budov bytové nebo občanské výstavby, světlé výšky podlaží do 4 m</t>
  </si>
  <si>
    <t>https://podminky.urs.cz/item/CS_URS_2025_02/952901111</t>
  </si>
  <si>
    <t>14,3+11,12+21,47+25,71+26,74+2+1,35+4,12+7,99</t>
  </si>
  <si>
    <t>12,+32,04+6,47+14,15+5,4+15,92+17,4+5,28+8,76+25,55+16,8+8,52</t>
  </si>
  <si>
    <t>28,26+12,4+7,5+2,94+2,94+7,28+27,12+19,37+8,42+9,47+26,83+19,06+8,96</t>
  </si>
  <si>
    <t>953943211</t>
  </si>
  <si>
    <t>Osazování hasicího přístroje</t>
  </si>
  <si>
    <t>765905507</t>
  </si>
  <si>
    <t>Osazování drobných kovových předmětů kotvených do stěny hasicího přístroje</t>
  </si>
  <si>
    <t>https://podminky.urs.cz/item/CS_URS_2025_02/953943211</t>
  </si>
  <si>
    <t>22</t>
  </si>
  <si>
    <t>44932415</t>
  </si>
  <si>
    <t>přístroj hasicí ruční pěnový nástěnný hasební schopnost 21A, 75F</t>
  </si>
  <si>
    <t>-14179133</t>
  </si>
  <si>
    <t>23</t>
  </si>
  <si>
    <t>44932211</t>
  </si>
  <si>
    <t>přístroj hasicí ruční sněhový nástěnný hasební schopnost 89B</t>
  </si>
  <si>
    <t>1706510958</t>
  </si>
  <si>
    <t>24</t>
  </si>
  <si>
    <t>44932001</t>
  </si>
  <si>
    <t>přístroj hasicí ruční práškový hasební schopnost 21A, 113B, C</t>
  </si>
  <si>
    <t>1005750150</t>
  </si>
  <si>
    <t>25</t>
  </si>
  <si>
    <t>962031132</t>
  </si>
  <si>
    <t>Bourání příček nebo přizdívek z cihel pálených plných tl do 100 mm</t>
  </si>
  <si>
    <t>-1581808718</t>
  </si>
  <si>
    <t>Bourání příček nebo přizdívek z cihel pálených plných, tl. do 100 mm</t>
  </si>
  <si>
    <t>https://podminky.urs.cz/item/CS_URS_2025_02/962031132</t>
  </si>
  <si>
    <t>0,85*3*2,5</t>
  </si>
  <si>
    <t>2,55*3,25-1,5*2</t>
  </si>
  <si>
    <t>1,175*2,4*2</t>
  </si>
  <si>
    <t>26</t>
  </si>
  <si>
    <t>962031133</t>
  </si>
  <si>
    <t>Bourání příček nebo přizdívek z cihel pálených plných tl přes 100 do 150 mm</t>
  </si>
  <si>
    <t>-1950757102</t>
  </si>
  <si>
    <t>Bourání příček nebo přizdívek z cihel pálených plných, tl. přes 100 do 150 mm</t>
  </si>
  <si>
    <t>https://podminky.urs.cz/item/CS_URS_2025_02/962031133</t>
  </si>
  <si>
    <t>4,7*2,5</t>
  </si>
  <si>
    <t>27</t>
  </si>
  <si>
    <t>962081131</t>
  </si>
  <si>
    <t>Bourání příček ze skleněných tvárnic tl do 100 mm</t>
  </si>
  <si>
    <t>56449656</t>
  </si>
  <si>
    <t>Bourání příček nebo přizdívek ze skleněných tvárnic, tl. do 100 mm</t>
  </si>
  <si>
    <t>https://podminky.urs.cz/item/CS_URS_2025_02/962081131</t>
  </si>
  <si>
    <t>1*2,5</t>
  </si>
  <si>
    <t>28</t>
  </si>
  <si>
    <t>965082923</t>
  </si>
  <si>
    <t>Odstranění násypů pod podlahami tl do 100 mm pl přes 2 m2</t>
  </si>
  <si>
    <t>-256378986</t>
  </si>
  <si>
    <t>Odstranění násypu pod podlahami nebo ochranného násypu na střechách tl. do 100 mm, plochy přes 2 m2</t>
  </si>
  <si>
    <t>https://podminky.urs.cz/item/CS_URS_2025_02/965082923</t>
  </si>
  <si>
    <t>237,8*0,05</t>
  </si>
  <si>
    <t>29</t>
  </si>
  <si>
    <t>968062456</t>
  </si>
  <si>
    <t>Vybourání dřevěných dveřních zárubní pl přes 2 m2</t>
  </si>
  <si>
    <t>-274683816</t>
  </si>
  <si>
    <t>Vybourání dřevěných rámů oken s křídly, dveřních zárubní, vrat, stěn, ostění nebo obkladů dveřních zárubní, plochy přes 2 m2</t>
  </si>
  <si>
    <t>https://podminky.urs.cz/item/CS_URS_2025_02/968062456</t>
  </si>
  <si>
    <t>1,15*2,1*6</t>
  </si>
  <si>
    <t>0,9*2*1</t>
  </si>
  <si>
    <t>30</t>
  </si>
  <si>
    <t>968072455</t>
  </si>
  <si>
    <t>Vybourání kovových dveřních zárubní pl do 2 m2</t>
  </si>
  <si>
    <t>-2127265058</t>
  </si>
  <si>
    <t>Vybourání kovových rámů oken s křídly, dveřních zárubní, vrat, stěn, ostění nebo obkladů dveřních zárubní, plochy do 2 m2</t>
  </si>
  <si>
    <t>https://podminky.urs.cz/item/CS_URS_2025_02/968072455</t>
  </si>
  <si>
    <t>1*2,03*1</t>
  </si>
  <si>
    <t>0,9*2,03*2</t>
  </si>
  <si>
    <t>0,7*2,03*1</t>
  </si>
  <si>
    <t>31</t>
  </si>
  <si>
    <t>971024681</t>
  </si>
  <si>
    <t>Vybourání otvorů ve zdivu kamenném pl do 4 m2 na MV nebo MVC tl do 900 mm</t>
  </si>
  <si>
    <t>-1859864947</t>
  </si>
  <si>
    <t>Vybourání otvorů ve zdivu základovém nebo nadzákladovém kamenném, smíšeném kamenném, na maltu vápennou nebo vápenocementovou, plochy do 4 m2, tl. do 900 mm</t>
  </si>
  <si>
    <t>https://podminky.urs.cz/item/CS_URS_2025_02/971024681</t>
  </si>
  <si>
    <t>1,2*2,2*0,8</t>
  </si>
  <si>
    <t>1,5*0,14*0,8</t>
  </si>
  <si>
    <t>32</t>
  </si>
  <si>
    <t>978011141</t>
  </si>
  <si>
    <t>Otlučení (osekání) vnitřní vápenné nebo vápenocementové omítky stropů v rozsahu přes 10 do 30 %</t>
  </si>
  <si>
    <t>1704308181</t>
  </si>
  <si>
    <t>Otlučení vápenných nebo vápenocementových omítek vnitřních ploch stropů, v rozsahu přes 10 do 30 %</t>
  </si>
  <si>
    <t>https://podminky.urs.cz/item/CS_URS_2025_02/978011141</t>
  </si>
  <si>
    <t>33</t>
  </si>
  <si>
    <t>978011161</t>
  </si>
  <si>
    <t>Otlučení (osekání) vnitřní vápenné nebo vápenocementové omítky stropů v rozsahu přes 30 do 50 %</t>
  </si>
  <si>
    <t>2133679074</t>
  </si>
  <si>
    <t>Otlučení vápenných nebo vápenocementových omítek vnitřních ploch stropů, v rozsahu přes 30 do 50 %</t>
  </si>
  <si>
    <t>https://podminky.urs.cz/item/CS_URS_2025_02/978011161</t>
  </si>
  <si>
    <t>21,47+25,71</t>
  </si>
  <si>
    <t>34</t>
  </si>
  <si>
    <t>978013141</t>
  </si>
  <si>
    <t>Otlučení (osekání) vnitřní vápenné nebo vápenocementové omítky stěn v rozsahu přes 10 do 30 %</t>
  </si>
  <si>
    <t>406140274</t>
  </si>
  <si>
    <t>Otlučení vápenných nebo vápenocementových omítek vnitřních ploch stěn s vyškrabáním spar, s očištěním zdiva, v rozsahu přes 10 do 30 %</t>
  </si>
  <si>
    <t>https://podminky.urs.cz/item/CS_URS_2025_02/978013141</t>
  </si>
  <si>
    <t>13,28*2,6"chodba 1PP</t>
  </si>
  <si>
    <t>(19,7+23,5+5,5)*(3,25)"chodba 1NP</t>
  </si>
  <si>
    <t>(18,8+7,8)*(3,25)"chodba 2NP+podesta</t>
  </si>
  <si>
    <t>7,75*(3,25)"podesta k 3NP</t>
  </si>
  <si>
    <t>(2,98+4,55)*(3,25)</t>
  </si>
  <si>
    <t>(4,1+4,1+9,2)*3*(3,25)"schodiště</t>
  </si>
  <si>
    <t>35</t>
  </si>
  <si>
    <t>978013161</t>
  </si>
  <si>
    <t>Otlučení (osekání) vnitřní vápenné nebo vápenocementové omítky stěn v rozsahu přes 30 do 50 %</t>
  </si>
  <si>
    <t>1454235443</t>
  </si>
  <si>
    <t>Otlučení vápenných nebo vápenocementových omítek vnitřních ploch stěn s vyškrabáním spar, s očištěním zdiva, v rozsahu přes 30 do 50 %</t>
  </si>
  <si>
    <t>https://podminky.urs.cz/item/CS_URS_2025_02/978013161</t>
  </si>
  <si>
    <t>(17,3+21,8+32,7)*3,25"byty 1NP</t>
  </si>
  <si>
    <t>(33,6+34,3)*3,25"byty 2NP</t>
  </si>
  <si>
    <t>36</t>
  </si>
  <si>
    <t>978013191</t>
  </si>
  <si>
    <t>Otlučení (osekání) vnitřní vápenné nebo vápenocementové omítky stěn v rozsahu přes 50 do 100 %</t>
  </si>
  <si>
    <t>314966261</t>
  </si>
  <si>
    <t>Otlučení vápenných nebo vápenocementových omítek vnitřních ploch stěn s vyškrabáním spar, s očištěním zdiva, v rozsahu přes 50 do 100 %</t>
  </si>
  <si>
    <t>https://podminky.urs.cz/item/CS_URS_2025_02/978013191</t>
  </si>
  <si>
    <t>Součet"omítky 1PP</t>
  </si>
  <si>
    <t>997</t>
  </si>
  <si>
    <t>Doprava suti a vybouraných hmot</t>
  </si>
  <si>
    <t>37</t>
  </si>
  <si>
    <t>997013213</t>
  </si>
  <si>
    <t>Vnitrostaveništní doprava suti a vybouraných hmot pro budovy v přes 9 do 12 m ručně</t>
  </si>
  <si>
    <t>1901433996</t>
  </si>
  <si>
    <t>Vnitrostaveništní doprava suti a vybouraných hmot vodorovně do 50 m s naložením ručně pro budovy a haly výšky přes 9 do 12 m</t>
  </si>
  <si>
    <t>https://podminky.urs.cz/item/CS_URS_2025_02/997013213</t>
  </si>
  <si>
    <t>38</t>
  </si>
  <si>
    <t>997013501</t>
  </si>
  <si>
    <t>Odvoz suti a vybouraných hmot na skládku nebo meziskládku do 1 km se složením</t>
  </si>
  <si>
    <t>2101221682</t>
  </si>
  <si>
    <t>Odvoz suti a vybouraných hmot na skládku nebo meziskládku se složením, na vzdálenost do 1 km</t>
  </si>
  <si>
    <t>https://podminky.urs.cz/item/CS_URS_2025_02/997013501</t>
  </si>
  <si>
    <t>39</t>
  </si>
  <si>
    <t>997013509</t>
  </si>
  <si>
    <t>Příplatek k odvozu suti a vybouraných hmot na skládku ZKD 1 km přes 1 km</t>
  </si>
  <si>
    <t>977246904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</si>
  <si>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</si>
  <si>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</si>
  <si>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74,009*20 'Přepočtené koeficientem množství</t>
  </si>
  <si>
    <t>998</t>
  </si>
  <si>
    <t>Přesun hmot</t>
  </si>
  <si>
    <t>40</t>
  </si>
  <si>
    <t>998018002</t>
  </si>
  <si>
    <t>Přesun hmot pro budovy ruční pro budovy v přes 6 do 12 m</t>
  </si>
  <si>
    <t>670594912</t>
  </si>
  <si>
    <t>Přesun hmot pro budovy občanské výstavby, bydlení, výrobu a služby ruční (bez užití mechanizace) vodorovná dopravní vzdálenost do 100 m pro budovy s jakoukoliv nosnou konstrukcí výšky přes 6 do 12 m</t>
  </si>
  <si>
    <t>https://podminky.urs.cz/item/CS_URS_2025_02/998018002</t>
  </si>
  <si>
    <t>PSV</t>
  </si>
  <si>
    <t>Práce a dodávky PSV</t>
  </si>
  <si>
    <t>713</t>
  </si>
  <si>
    <t>Izolace tepelné</t>
  </si>
  <si>
    <t>41</t>
  </si>
  <si>
    <t>713111111</t>
  </si>
  <si>
    <t>Montáž izolace tepelné vrchem stropů volně kladenými rohožemi, pásy, dílci, deskami</t>
  </si>
  <si>
    <t>905057207</t>
  </si>
  <si>
    <t>Montáž tepelné izolace stropů rohožemi, pásy, dílci, deskami, bloky (izolační materiál ve specifikaci) vrchem bez překrytí lepenkou kladenými volně</t>
  </si>
  <si>
    <t>https://podminky.urs.cz/item/CS_URS_2025_02/713111111</t>
  </si>
  <si>
    <t>34,5+5,4+15,92+17,4+8,76+23,55+16,8</t>
  </si>
  <si>
    <t>19,86+7,28+27,12+19,37+9,47+26,83+19,05</t>
  </si>
  <si>
    <t>5,28+8,52+8,42+8,96</t>
  </si>
  <si>
    <t>42</t>
  </si>
  <si>
    <t>63152099</t>
  </si>
  <si>
    <t>pás tepelně izolační univerzální λ=0,032-0,033 tl 100mm</t>
  </si>
  <si>
    <t>-1878120916</t>
  </si>
  <si>
    <t>282,49*1,05 'Přepočtené koeficientem množství</t>
  </si>
  <si>
    <t>43</t>
  </si>
  <si>
    <t>998713122</t>
  </si>
  <si>
    <t>Přesun hmot tonážní pro izolace tepelné ruční v objektech v přes 6 do 12 m</t>
  </si>
  <si>
    <t>1693349568</t>
  </si>
  <si>
    <t>Přesun hmot pro izolace tepelné stanovený z hmotnosti přesunovaného materiálu vodorovná dopravní vzdálenost do 50 m ruční (bez užití mechanizace) v objektech výšky přes 6 m do 12 m</t>
  </si>
  <si>
    <t>https://podminky.urs.cz/item/CS_URS_2025_02/998713122</t>
  </si>
  <si>
    <t>44</t>
  </si>
  <si>
    <t>998713129</t>
  </si>
  <si>
    <t>Příplatek k ručnímu přesunu hmot tonážnímu pro izolace tepelné za zvětšený přesun ZKD 50 m</t>
  </si>
  <si>
    <t>1927715738</t>
  </si>
  <si>
    <t>Přesun hmot pro izolace tepelné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</si>
  <si>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https://podminky.urs.cz/item/CS_URS_2025_02/998713129</t>
  </si>
  <si>
    <t>762</t>
  </si>
  <si>
    <t>Konstrukce tesařské</t>
  </si>
  <si>
    <t>45</t>
  </si>
  <si>
    <t>762510879</t>
  </si>
  <si>
    <t>Demontáž kce podkladové dvouvrstvé z desek cementotřískových tl přes 2x14 mm na sraz šroubovaných</t>
  </si>
  <si>
    <t>-1924410427</t>
  </si>
  <si>
    <t>Demontáž podlahové konstrukce podkladové z cementotřískových desek dvouvrstvých šroubovaných na sraz, tloušťka desky přes 2x14 mm</t>
  </si>
  <si>
    <t>https://podminky.urs.cz/item/CS_URS_2025_02/762510879</t>
  </si>
  <si>
    <t>15,9+29,4+62,1+66,3+64,1</t>
  </si>
  <si>
    <t>46</t>
  </si>
  <si>
    <t>762511213</t>
  </si>
  <si>
    <t>Podlahové kce podkladové z desek OSB tl 15 mm na sraz lepených</t>
  </si>
  <si>
    <t>-491116459</t>
  </si>
  <si>
    <t>Podlahové konstrukce podkladové z dřevoštěpkových desek OSB jednovrstvých lepených na sraz, tloušťky desky 15 mm</t>
  </si>
  <si>
    <t>https://podminky.urs.cz/item/CS_URS_2025_02/762511213</t>
  </si>
  <si>
    <t>47</t>
  </si>
  <si>
    <t>998762122</t>
  </si>
  <si>
    <t>Přesun hmot tonážní pro kce tesařské ruční v objektech v přes 6 do 12 m</t>
  </si>
  <si>
    <t>613175710</t>
  </si>
  <si>
    <t>Přesun hmot pro konstrukce tesařské stanovený z hmotnosti přesunovaného materiálu vodorovná dopravní vzdálenost do 50 m ruční (bez užití mechanizace) v objektech výšky přes 6 do 12 m</t>
  </si>
  <si>
    <t>https://podminky.urs.cz/item/CS_URS_2025_02/998762122</t>
  </si>
  <si>
    <t>48</t>
  </si>
  <si>
    <t>998762129</t>
  </si>
  <si>
    <t>Příplatek k ručnímu přesunu hmot tonážnímu pro kce tesařské za zvětšený přesun ZKD 50 m</t>
  </si>
  <si>
    <t>498334266</t>
  </si>
  <si>
    <t>Přesun hmot pro konstrukce tesařské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</si>
  <si>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https://podminky.urs.cz/item/CS_URS_2025_02/998762129</t>
  </si>
  <si>
    <t>763</t>
  </si>
  <si>
    <t>Konstrukce suché výstavby</t>
  </si>
  <si>
    <t>49</t>
  </si>
  <si>
    <t>763111323</t>
  </si>
  <si>
    <t>SDK příčka tl 100 mm profil CW+UW 75 desky 1xDF 12,5 s izolací EI 45 Rw do 49 dB</t>
  </si>
  <si>
    <t>-1670740129</t>
  </si>
  <si>
    <t>Příčka ze sádrokartonových desek s nosnou konstrukcí z jednoduchých ocelových profilů UW, CW jednoduše opláštěná deskou protipožární DF tl. 12,5 mm s izolací, EI 45, příčka tl. 100 mm, profil 75, Rw do 49 dB</t>
  </si>
  <si>
    <t>https://podminky.urs.cz/item/CS_URS_2025_02/763111323</t>
  </si>
  <si>
    <t>(6+7,4+2,4)*3,25</t>
  </si>
  <si>
    <t>(6,3+4,7+2,4)*3,25</t>
  </si>
  <si>
    <t>(6,25+7,4+2,6)*3,25</t>
  </si>
  <si>
    <t>(6,25+7+2,3)*3,25</t>
  </si>
  <si>
    <t>50</t>
  </si>
  <si>
    <t>763111333</t>
  </si>
  <si>
    <t>SDK příčka tl 100 mm profil CW+UW 75 desky 1xH2 12,5 s izolací EI 30 Rw do 45 dB</t>
  </si>
  <si>
    <t>-558759405</t>
  </si>
  <si>
    <t>Příčka ze sádrokartonových desek s nosnou konstrukcí z jednoduchých ocelových profilů UW, CW jednoduše opláštěná deskou impregnovanou H2 tl. 12,5 mm, příčka tl. 100 mm, profil 75, s izolací, EI 30, Rw do 45 dB</t>
  </si>
  <si>
    <t>https://podminky.urs.cz/item/CS_URS_2025_02/763111333</t>
  </si>
  <si>
    <t>(5,7+2,7+1,35)*2,6</t>
  </si>
  <si>
    <t>51</t>
  </si>
  <si>
    <t>763111717</t>
  </si>
  <si>
    <t>SDK příčka základní penetrační nátěr (oboustranně)</t>
  </si>
  <si>
    <t>-1906952332</t>
  </si>
  <si>
    <t>Příčka ze sádrokartonových desek ostatní konstrukce a práce na příčkách ze sádrokartonových desek základní penetrační nátěr (oboustranný)</t>
  </si>
  <si>
    <t>https://podminky.urs.cz/item/CS_URS_2025_02/763111717</t>
  </si>
  <si>
    <t>52</t>
  </si>
  <si>
    <t>763111718</t>
  </si>
  <si>
    <t>SDK příčka úprava styku příčky a podhledu separační páskou a akrylátem (oboustranně)</t>
  </si>
  <si>
    <t>m</t>
  </si>
  <si>
    <t>-1184905010</t>
  </si>
  <si>
    <t>Příčka ze sádrokartonových desek ostatní konstrukce a práce na příčkách ze sádrokartonových desek úprava styku příčky a podhledu (oboustranně) separační páskou s akrylátem</t>
  </si>
  <si>
    <t>https://podminky.urs.cz/item/CS_URS_2025_02/763111718</t>
  </si>
  <si>
    <t>(6+7,4+2,4)</t>
  </si>
  <si>
    <t>(6,3+4,7+2,4)</t>
  </si>
  <si>
    <t>(6,25+7,4+2,6)</t>
  </si>
  <si>
    <t>(6,25+7+2,3)</t>
  </si>
  <si>
    <t>(5,7+2,7+1,35)</t>
  </si>
  <si>
    <t>53</t>
  </si>
  <si>
    <t>763113313</t>
  </si>
  <si>
    <t>SDK příčka instalační tl 155 - 650 mm zdvojený profil CW+UW 50 desky 2xA 12,5 s izolací EI 60 Rw do 54 dB</t>
  </si>
  <si>
    <t>118307760</t>
  </si>
  <si>
    <t>Příčka instalační ze sádrokartonových desek s nosnou konstrukcí ze zdvojených ocelových profilů UW, CW s mezerou, CW profily navzájem spojeny páskem sádry dvojitě opláštěná deskami standardními A tl. 2 x 12,5 mm s izolací, EI 60, Rw do 54 dB, příčka tl. 155 - 650 mm, profil 50</t>
  </si>
  <si>
    <t>https://podminky.urs.cz/item/CS_URS_2025_02/763113313</t>
  </si>
  <si>
    <t>(4,75+2,2+3,7+3,55)*3,25</t>
  </si>
  <si>
    <t>13,35*(0,5+0,7)</t>
  </si>
  <si>
    <t>54</t>
  </si>
  <si>
    <t>763121415</t>
  </si>
  <si>
    <t>SDK stěna předsazená tl 112,5 mm profil CW+UW 100 deska 1xA 12,5 bez izolace EI 15</t>
  </si>
  <si>
    <t>1983439358</t>
  </si>
  <si>
    <t>Stěna předsazená ze sádrokartonových desek s nosnou konstrukcí z ocelových profilů CW, UW jednoduše opláštěná deskou standardní A tl. 12,5 mm bez izolace, EI 15, stěna tl. 112,5 mm, profil 100</t>
  </si>
  <si>
    <t>https://podminky.urs.cz/item/CS_URS_2025_02/763121415</t>
  </si>
  <si>
    <t>6+6,3</t>
  </si>
  <si>
    <t>55</t>
  </si>
  <si>
    <t>763121714</t>
  </si>
  <si>
    <t>SDK stěna předsazená základní penetrační nátěr</t>
  </si>
  <si>
    <t>-1606981733</t>
  </si>
  <si>
    <t>Stěna předsazená ze sádrokartonových desek ostatní konstrukce a práce na předsazených stěnách ze sádrokartonových desek základní penetrační nátěr</t>
  </si>
  <si>
    <t>https://podminky.urs.cz/item/CS_URS_2025_02/763121714</t>
  </si>
  <si>
    <t>56</t>
  </si>
  <si>
    <t>763131412</t>
  </si>
  <si>
    <t>SDK podhled desky 1xA 12,5 s izolací dvouvrstvá spodní kce profil CD+UD</t>
  </si>
  <si>
    <t>-891814724</t>
  </si>
  <si>
    <t>Podhled ze sádrokartonových desek dvouvrstvá zavěšená spodní konstrukce z ocelových profilů CD, UD jednoduše opláštěná deskou standardní A, tl. 12,5 mm, s izolací</t>
  </si>
  <si>
    <t>https://podminky.urs.cz/item/CS_URS_2025_02/763131412</t>
  </si>
  <si>
    <t>57</t>
  </si>
  <si>
    <t>763131452</t>
  </si>
  <si>
    <t>SDK podhled deska 1xH2 12,5 s izolací dvouvrstvá spodní kce profil CD+UD</t>
  </si>
  <si>
    <t>-377099794</t>
  </si>
  <si>
    <t>Podhled ze sádrokartonových desek dvouvrstvá zavěšená spodní konstrukce z ocelových profilů CD, UD jednoduše opláštěná deskou impregnovanou H2, tl. 12,5 mm, s izolací</t>
  </si>
  <si>
    <t>https://podminky.urs.cz/item/CS_URS_2025_02/763131452</t>
  </si>
  <si>
    <t>58</t>
  </si>
  <si>
    <t>763131714</t>
  </si>
  <si>
    <t>SDK podhled základní penetrační nátěr</t>
  </si>
  <si>
    <t>1346956820</t>
  </si>
  <si>
    <t>Podhled ze sádrokartonových desek ostatní práce a konstrukce na podhledech ze sádrokartonových desek základní penetrační nátěr</t>
  </si>
  <si>
    <t>https://podminky.urs.cz/item/CS_URS_2025_02/763131714</t>
  </si>
  <si>
    <t>59</t>
  </si>
  <si>
    <t>763251231</t>
  </si>
  <si>
    <t>Sádrovláknitá podlaha tl 45 mm z podlahových prvků tl 25 mm podsyp 20 mm</t>
  </si>
  <si>
    <t>1424760623</t>
  </si>
  <si>
    <t>Podlaha ze sádrovláknitých desek na pero a drážku z podlahových prvků tl. 25 mm podlaha tl. 45 mm s podsypem tl. 20 mm</t>
  </si>
  <si>
    <t>https://podminky.urs.cz/item/CS_URS_2025_02/763251231</t>
  </si>
  <si>
    <t>60</t>
  </si>
  <si>
    <t>763251391</t>
  </si>
  <si>
    <t>Příplatek k sádrovláknité podlaze za každých dalších 10 mm suchého podsypu</t>
  </si>
  <si>
    <t>-1845152428</t>
  </si>
  <si>
    <t>Podlaha ze sádrovláknitých desek na pero a drážku Příplatek k cenám za každých dalších 10 mm suchého podsypu</t>
  </si>
  <si>
    <t>https://podminky.urs.cz/item/CS_URS_2025_02/763251391</t>
  </si>
  <si>
    <t>61</t>
  </si>
  <si>
    <t>998763332</t>
  </si>
  <si>
    <t>Přesun hmot tonážní pro konstrukce montované z desek ruční v objektech v přes 6 do 12 m</t>
  </si>
  <si>
    <t>1522014210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</si>
  <si>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</si>
  <si>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https://podminky.urs.cz/item/CS_URS_2025_02/998763332</t>
  </si>
  <si>
    <t>62</t>
  </si>
  <si>
    <t>998763339</t>
  </si>
  <si>
    <t>Příplatek k ručnímu přesunu hmot tonážnímu pro konstrukce montované z desek za zvětšený přesun ZKD 50 m</t>
  </si>
  <si>
    <t>1229583947</t>
  </si>
  <si>
    <t>Přesun hmot pro konstrukce montované z desek sádrokartonových, sádrovláknitých, cementovláknitých nebo cementových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</si>
  <si>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https://podminky.urs.cz/item/CS_URS_2025_02/998763339</t>
  </si>
  <si>
    <t>766</t>
  </si>
  <si>
    <t>Konstrukce truhlářské</t>
  </si>
  <si>
    <t>63</t>
  </si>
  <si>
    <t>766311811</t>
  </si>
  <si>
    <t>Demontáž dřevěného zábradlí vnitřního</t>
  </si>
  <si>
    <t>1872126431</t>
  </si>
  <si>
    <t>Demontáž zábradlí dřevěného vnitřního</t>
  </si>
  <si>
    <t>https://podminky.urs.cz/item/CS_URS_2025_02/766311811</t>
  </si>
  <si>
    <t>4,8*7*2+2,1*2</t>
  </si>
  <si>
    <t>64</t>
  </si>
  <si>
    <t>766411821</t>
  </si>
  <si>
    <t>Demontáž truhlářského obložení stěn z palubek</t>
  </si>
  <si>
    <t>-1148682216</t>
  </si>
  <si>
    <t>Demontáž obložení stěn palubkami</t>
  </si>
  <si>
    <t>https://podminky.urs.cz/item/CS_URS_2025_02/766411821</t>
  </si>
  <si>
    <t>(12,1+0,8+1,1+1,3+4,9)*1,3</t>
  </si>
  <si>
    <t>65</t>
  </si>
  <si>
    <t>766411822</t>
  </si>
  <si>
    <t>Demontáž truhlářského obložení stěn podkladových roštů</t>
  </si>
  <si>
    <t>-27891817</t>
  </si>
  <si>
    <t>Demontáž obložení stěn podkladových roštů</t>
  </si>
  <si>
    <t>https://podminky.urs.cz/item/CS_URS_2025_02/766411822</t>
  </si>
  <si>
    <t>66</t>
  </si>
  <si>
    <t>766660171</t>
  </si>
  <si>
    <t>Montáž dveřních křídel otvíravých jednokřídlových š do 0,8 m do obložkové zárubně</t>
  </si>
  <si>
    <t>136460832</t>
  </si>
  <si>
    <t>Montáž dveřních křídel dřevěných nebo plastových otevíravých do obložkové zárubně povrchově upravených jednokřídlových, šířky do 800 mm</t>
  </si>
  <si>
    <t>https://podminky.urs.cz/item/CS_URS_2025_02/766660171</t>
  </si>
  <si>
    <t>67</t>
  </si>
  <si>
    <t>61162085</t>
  </si>
  <si>
    <t>dveře jednokřídlé dřevotřískové povrch laminátový plné 700x1970-2100mm</t>
  </si>
  <si>
    <t>-1474475315</t>
  </si>
  <si>
    <t>68</t>
  </si>
  <si>
    <t>61162086</t>
  </si>
  <si>
    <t>dveře jednokřídlé dřevotřískové povrch laminátový plné 800x1970-2100mm</t>
  </si>
  <si>
    <t>-374445922</t>
  </si>
  <si>
    <t>69</t>
  </si>
  <si>
    <t>766660021</t>
  </si>
  <si>
    <t>Montáž dveřních křídel otvíravých jednokřídlových š do 0,8 m požárních do ocelové zárubně</t>
  </si>
  <si>
    <t>968578307</t>
  </si>
  <si>
    <t>Montáž dveřních křídel dřevěných nebo plastových otevíravých do ocelové zárubně protipožárních jednokřídlových, šířky do 800 mm</t>
  </si>
  <si>
    <t>https://podminky.urs.cz/item/CS_URS_2025_02/766660021</t>
  </si>
  <si>
    <t>70</t>
  </si>
  <si>
    <t>61162096</t>
  </si>
  <si>
    <t>dveře jednokřídlé dřevotřískové protipožární EI (EW) 30 D3 povrch laminátový plné 600x1970-2100mm</t>
  </si>
  <si>
    <t>1073979916</t>
  </si>
  <si>
    <t>71</t>
  </si>
  <si>
    <t>61162097</t>
  </si>
  <si>
    <t>dveře jednokřídlé dřevotřískové protipožární EI (EW) 30 D3 povrch laminátový plné 700x1970-2100mm</t>
  </si>
  <si>
    <t>-501548178</t>
  </si>
  <si>
    <t>72</t>
  </si>
  <si>
    <t>61162098</t>
  </si>
  <si>
    <t>dveře jednokřídlé dřevotřískové protipožární EI (EW) 30 D3 povrch laminátový plné 800x1970-2100mm</t>
  </si>
  <si>
    <t>1726065361</t>
  </si>
  <si>
    <t>73</t>
  </si>
  <si>
    <t>766660022</t>
  </si>
  <si>
    <t>Montáž dveřních křídel otvíravých jednokřídlových š přes 0,8 m požárních do ocelové zárubně</t>
  </si>
  <si>
    <t>767715546</t>
  </si>
  <si>
    <t>Montáž dveřních křídel dřevěných nebo plastových otevíravých do ocelové zárubně protipožárních jednokřídlových, šířky přes 800 mm</t>
  </si>
  <si>
    <t>https://podminky.urs.cz/item/CS_URS_2025_02/766660022</t>
  </si>
  <si>
    <t>74</t>
  </si>
  <si>
    <t>61165314</t>
  </si>
  <si>
    <t>dveře jednokřídlé dřevotřískové protipožární EI (EW) 30 D3 povrch laminátový plné 900x1970-2100mm</t>
  </si>
  <si>
    <t>-585775615</t>
  </si>
  <si>
    <t>75</t>
  </si>
  <si>
    <t>766660411</t>
  </si>
  <si>
    <t>Montáž vchodových dveří včetně rámu jednokřídlových bez nadsvětlíku do zdiva</t>
  </si>
  <si>
    <t>633713866</t>
  </si>
  <si>
    <t>Montáž vchodových dveří včetně rámu do zdiva jednokřídlových bez nadsvětlíku</t>
  </si>
  <si>
    <t>https://podminky.urs.cz/item/CS_URS_2025_02/766660411</t>
  </si>
  <si>
    <t>76</t>
  </si>
  <si>
    <t>766001</t>
  </si>
  <si>
    <t>Dveře plné plastové vstupní 1000/2000, včetně zárubně, kování klika-koule, dekor kaštan, Ud=1,2 W/(m2.K), paniková klika</t>
  </si>
  <si>
    <t>ks</t>
  </si>
  <si>
    <t>-637276835</t>
  </si>
  <si>
    <t>77</t>
  </si>
  <si>
    <t>766660461</t>
  </si>
  <si>
    <t>Montáž vchodových dveří včetně rámu dvoukřídlových s nadsvětlíkem do zdiva</t>
  </si>
  <si>
    <t>-607236680</t>
  </si>
  <si>
    <t>Montáž vchodových dveří včetně rámu do zdiva dvoukřídlových s nadsvětlíkem</t>
  </si>
  <si>
    <t>https://podminky.urs.cz/item/CS_URS_2025_02/766660461</t>
  </si>
  <si>
    <t>78</t>
  </si>
  <si>
    <t>766002</t>
  </si>
  <si>
    <t>Dveře plné plastové dvoukřídlé vstupní 1600/2100 s půlkulatým proskleným nadsvětlíkem r 1100, včetně zárubně, kování klika-koule, dekor kaštan, Ud=1,2 W/(m2.K), paniková klika</t>
  </si>
  <si>
    <t>-1449631476</t>
  </si>
  <si>
    <t>79</t>
  </si>
  <si>
    <t>766660717</t>
  </si>
  <si>
    <t>Montáž samozavírače na ocelovou zárubeň a dveřní křídlo</t>
  </si>
  <si>
    <t>-1939099670</t>
  </si>
  <si>
    <t>Montáž dveřních doplňků samozavírače na zárubeň ocelovou</t>
  </si>
  <si>
    <t>https://podminky.urs.cz/item/CS_URS_2025_02/766660717</t>
  </si>
  <si>
    <t>80</t>
  </si>
  <si>
    <t>54917250</t>
  </si>
  <si>
    <t>samozavírač dveří hydraulický</t>
  </si>
  <si>
    <t>1966003619</t>
  </si>
  <si>
    <t>81</t>
  </si>
  <si>
    <t>766660729</t>
  </si>
  <si>
    <t>Montáž dveřního interiérového kování - štítku s klikou</t>
  </si>
  <si>
    <t>-916526038</t>
  </si>
  <si>
    <t>Montáž dveřních doplňků dveřního kování interiérového štítku s klikou</t>
  </si>
  <si>
    <t>https://podminky.urs.cz/item/CS_URS_2025_02/766660729</t>
  </si>
  <si>
    <t>82</t>
  </si>
  <si>
    <t>54914124</t>
  </si>
  <si>
    <t>dveřní kování interiérové rozetové koule/klika</t>
  </si>
  <si>
    <t>-2077393631</t>
  </si>
  <si>
    <t>83</t>
  </si>
  <si>
    <t>54914123</t>
  </si>
  <si>
    <t>dveřní kování interiérové rozetové klika/klika</t>
  </si>
  <si>
    <t>-1937431916</t>
  </si>
  <si>
    <t>84</t>
  </si>
  <si>
    <t>766660730</t>
  </si>
  <si>
    <t>Montáž dveřního interiérového kování - WC kliky se zámkem</t>
  </si>
  <si>
    <t>-1287128071</t>
  </si>
  <si>
    <t>Montáž dveřních doplňků dveřního kování interiérového WC kliky se zámkem</t>
  </si>
  <si>
    <t>https://podminky.urs.cz/item/CS_URS_2025_02/766660730</t>
  </si>
  <si>
    <t>85</t>
  </si>
  <si>
    <t>54914128</t>
  </si>
  <si>
    <t>dveřní kování interiérové rozetové spodní pro WC</t>
  </si>
  <si>
    <t>752359131</t>
  </si>
  <si>
    <t>86</t>
  </si>
  <si>
    <t>766660733</t>
  </si>
  <si>
    <t>Montáž dveřního bezpečnostního kování - štítku s klikou</t>
  </si>
  <si>
    <t>802467437</t>
  </si>
  <si>
    <t>Montáž dveřních doplňků dveřního kování bezpečnostního štítku s klikou</t>
  </si>
  <si>
    <t>https://podminky.urs.cz/item/CS_URS_2025_02/766660733</t>
  </si>
  <si>
    <t>87</t>
  </si>
  <si>
    <t>54914154</t>
  </si>
  <si>
    <t>dveřní kování bezpečnostní RC4 klika/koule lakovaný nerez</t>
  </si>
  <si>
    <t>349073732</t>
  </si>
  <si>
    <t>88</t>
  </si>
  <si>
    <t>766660752</t>
  </si>
  <si>
    <t>Montáž dveřního interiérového kování - zámkové vložky</t>
  </si>
  <si>
    <t>1849096755</t>
  </si>
  <si>
    <t>Montáž dveřních doplňků dveřního kování interiérového zámkové vložky</t>
  </si>
  <si>
    <t>https://podminky.urs.cz/item/CS_URS_2025_02/766660752</t>
  </si>
  <si>
    <t>89</t>
  </si>
  <si>
    <t>54964210</t>
  </si>
  <si>
    <t>vložka cylindrická stavební 35+55</t>
  </si>
  <si>
    <t>632329658</t>
  </si>
  <si>
    <t>90</t>
  </si>
  <si>
    <t>766660762</t>
  </si>
  <si>
    <t>Montáž dveřního bezpečnostního kování - zámkové vložky</t>
  </si>
  <si>
    <t>-722026231</t>
  </si>
  <si>
    <t>Montáž dveřních doplňků dveřního kování bezpečnostního zámkové vložky</t>
  </si>
  <si>
    <t>https://podminky.urs.cz/item/CS_URS_2025_02/766660762</t>
  </si>
  <si>
    <t>91</t>
  </si>
  <si>
    <t>54964117</t>
  </si>
  <si>
    <t>vložka cylindrická bezpečnostní 30+50</t>
  </si>
  <si>
    <t>2006316322</t>
  </si>
  <si>
    <t>92</t>
  </si>
  <si>
    <t>766682111</t>
  </si>
  <si>
    <t>Montáž zárubní obložkových pro dveře jednokřídlové tl stěny do 170 mm</t>
  </si>
  <si>
    <t>-433092569</t>
  </si>
  <si>
    <t>Montáž zárubní dřevěných nebo plastových obložkových, pro dveře jednokřídlové, tloušťky stěny do 170 mm</t>
  </si>
  <si>
    <t>https://podminky.urs.cz/item/CS_URS_2025_02/766682111</t>
  </si>
  <si>
    <t>93</t>
  </si>
  <si>
    <t>61182307</t>
  </si>
  <si>
    <t>zárubeň jednokřídlá obložková s laminátovým povrchem tl stěny 60-150mm rozměru 600-1100/1970, 2100mm</t>
  </si>
  <si>
    <t>-2009097078</t>
  </si>
  <si>
    <t>94</t>
  </si>
  <si>
    <t>766811115</t>
  </si>
  <si>
    <t>Montáž korpusu kuchyňských skříněk spodních na nožičky š do 600 mm</t>
  </si>
  <si>
    <t>2080700789</t>
  </si>
  <si>
    <t>Montáž kuchyňských linek korpusu spodních skříněk na nožičky (včetně vyrovnání), šířky jednoho dílu do 600 mm</t>
  </si>
  <si>
    <t>https://podminky.urs.cz/item/CS_URS_2025_02/766811115</t>
  </si>
  <si>
    <t>95</t>
  </si>
  <si>
    <t>766811141</t>
  </si>
  <si>
    <t>Příplatek k montáži kuchyňských skříněk za usazení vestavěné trouby</t>
  </si>
  <si>
    <t>1703094635</t>
  </si>
  <si>
    <t>Montáž kuchyňských linek korpusu Příplatek k ceně za usazení vestavěných spotřebičů trouby</t>
  </si>
  <si>
    <t>https://podminky.urs.cz/item/CS_URS_2025_02/766811141</t>
  </si>
  <si>
    <t>96</t>
  </si>
  <si>
    <t>766811144</t>
  </si>
  <si>
    <t>Příplatek k montáži kuchyňských skříněk za usazení vestavěné digestoře</t>
  </si>
  <si>
    <t>-1462304266</t>
  </si>
  <si>
    <t>Montáž kuchyňských linek korpusu Příplatek k ceně za usazení vestavěných spotřebičů digestoře</t>
  </si>
  <si>
    <t>https://podminky.urs.cz/item/CS_URS_2025_02/766811144</t>
  </si>
  <si>
    <t>97</t>
  </si>
  <si>
    <t>766811151</t>
  </si>
  <si>
    <t>Montáž korpusu kuchyňských skříněk horních na stěnu š do 600 mm</t>
  </si>
  <si>
    <t>1355100207</t>
  </si>
  <si>
    <t>Montáž kuchyňských linek korpusu horních skříněk šroubovaných na stěnu, šířky jednoho dílu do 600 mm</t>
  </si>
  <si>
    <t>https://podminky.urs.cz/item/CS_URS_2025_02/766811151</t>
  </si>
  <si>
    <t>98</t>
  </si>
  <si>
    <t>7669901</t>
  </si>
  <si>
    <t>Kuchyňská linka dl. 2,9 m, spodní a horní skříňky, vč. vestavné varné indukční čtyřplotýnky a vestavné el. trouby a nerez dřezu s odkapovou plochou</t>
  </si>
  <si>
    <t>kpl</t>
  </si>
  <si>
    <t>1264635161</t>
  </si>
  <si>
    <t>99</t>
  </si>
  <si>
    <t>766811213</t>
  </si>
  <si>
    <t>Montáž kuchyňské pracovní desky bez výřezu dl přes 2000 do 4000 mm</t>
  </si>
  <si>
    <t>-1120559139</t>
  </si>
  <si>
    <t>Montáž kuchyňských linek pracovní desky bez výřezu, délky jednoho dílu přes 2000 do 4000 mm</t>
  </si>
  <si>
    <t>https://podminky.urs.cz/item/CS_URS_2025_02/766811213</t>
  </si>
  <si>
    <t>2,9*4</t>
  </si>
  <si>
    <t>100</t>
  </si>
  <si>
    <t>607999</t>
  </si>
  <si>
    <t>deska dřevotřísková surová 2070x2800mm tl 28mm</t>
  </si>
  <si>
    <t>-1641695803</t>
  </si>
  <si>
    <t>deska pracovní lamino š 600mm tl 28mm</t>
  </si>
  <si>
    <t>101</t>
  </si>
  <si>
    <t>766811221</t>
  </si>
  <si>
    <t>Příplatek k montáži kuchyňské pracovní desky za vyřezání otvoru</t>
  </si>
  <si>
    <t>980567544</t>
  </si>
  <si>
    <t>Montáž kuchyňských linek pracovní desky Příplatek k ceně za vyřezání otvoru (včetně zaměření)</t>
  </si>
  <si>
    <t>https://podminky.urs.cz/item/CS_URS_2025_02/766811221</t>
  </si>
  <si>
    <t>102</t>
  </si>
  <si>
    <t>766811222</t>
  </si>
  <si>
    <t>Příplatek k montáži kuchyňské pracovní desky za usazení varné desky</t>
  </si>
  <si>
    <t>1261108930</t>
  </si>
  <si>
    <t>Montáž kuchyňských linek pracovní desky Příplatek k ceně za usazení varné desky (včetně silikonu)</t>
  </si>
  <si>
    <t>https://podminky.urs.cz/item/CS_URS_2025_02/766811222</t>
  </si>
  <si>
    <t>103</t>
  </si>
  <si>
    <t>766811223</t>
  </si>
  <si>
    <t>Příplatek k montáži kuchyňské pracovní desky za usazení dřezu</t>
  </si>
  <si>
    <t>1583019066</t>
  </si>
  <si>
    <t>Montáž kuchyňských linek pracovní desky Příplatek k ceně za usazení dřezu (včetně silikonu)</t>
  </si>
  <si>
    <t>https://podminky.urs.cz/item/CS_URS_2025_02/766811223</t>
  </si>
  <si>
    <t>104</t>
  </si>
  <si>
    <t>766811233</t>
  </si>
  <si>
    <t>Montáž zádové desky kuchyňských linek bez výřezu dl přes 2000 do 4000 mm</t>
  </si>
  <si>
    <t>532566649</t>
  </si>
  <si>
    <t>Montáž kuchyňských linek zádové desky bez výřezu, délky jednoho dílu přes 2000 do 4000 mm</t>
  </si>
  <si>
    <t>https://podminky.urs.cz/item/CS_URS_2025_02/766811233</t>
  </si>
  <si>
    <t>105</t>
  </si>
  <si>
    <t>60722266</t>
  </si>
  <si>
    <t>deska dřevotřísková laminovaná dřevěný dekor 2070x2800mm tl 12mm</t>
  </si>
  <si>
    <t>-102509634</t>
  </si>
  <si>
    <t>106</t>
  </si>
  <si>
    <t>766811239</t>
  </si>
  <si>
    <t>Příplatek k montáži zádové desky kuchyňských linek za vyřezání otvoru</t>
  </si>
  <si>
    <t>-677313893</t>
  </si>
  <si>
    <t>Montáž kuchyňských linek zádové desky Příplatek k ceně za vyřezání otvoru (včetně zaměření) např. na zásuvku</t>
  </si>
  <si>
    <t>https://podminky.urs.cz/item/CS_URS_2025_02/766811239</t>
  </si>
  <si>
    <t>107</t>
  </si>
  <si>
    <t>998766122</t>
  </si>
  <si>
    <t>Přesun hmot tonážní pro kce truhlářské ruční v objektech v přes 6 do 12 m</t>
  </si>
  <si>
    <t>1076217135</t>
  </si>
  <si>
    <t>Přesun hmot pro konstrukce truhlářské stanovený z hmotnosti přesunovaného materiálu vodorovná dopravní vzdálenost do 50 m ruční (bez užití mechanizace) v objektech výšky přes 6 do 12 m</t>
  </si>
  <si>
    <t>https://podminky.urs.cz/item/CS_URS_2025_02/998766122</t>
  </si>
  <si>
    <t>108</t>
  </si>
  <si>
    <t>998766129</t>
  </si>
  <si>
    <t>Příplatek k ručnímu přesunu hmot tonážnímu pro kce truhlářské za zvětšený přesun ZKD 50 m</t>
  </si>
  <si>
    <t>1348648812</t>
  </si>
  <si>
    <t>Přesun hmot pro konstrukce truhlářské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</si>
  <si>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https://podminky.urs.cz/item/CS_URS_2025_02/998766129</t>
  </si>
  <si>
    <t>767</t>
  </si>
  <si>
    <t>Konstrukce zámečnické</t>
  </si>
  <si>
    <t>109</t>
  </si>
  <si>
    <t>767223201</t>
  </si>
  <si>
    <t>Montáž přímého kovového zábradlí do zdiva nebo lehčeného betonu na schodišti v interiéru</t>
  </si>
  <si>
    <t>1758661825</t>
  </si>
  <si>
    <t>Montáž zábradlí přímého v interiéru na schodišti kotveného do zdiva nebo lehčeného betonu</t>
  </si>
  <si>
    <t>https://podminky.urs.cz/item/CS_URS_2025_02/767223201</t>
  </si>
  <si>
    <t>110</t>
  </si>
  <si>
    <t>55342299</t>
  </si>
  <si>
    <t>nerezové madlo na zeď</t>
  </si>
  <si>
    <t>-1652906100</t>
  </si>
  <si>
    <t>111</t>
  </si>
  <si>
    <t>998767122</t>
  </si>
  <si>
    <t>Přesun hmot tonážní pro zámečnické konstrukce ruční v objektech v přes 6 do 12 m</t>
  </si>
  <si>
    <t>1351999731</t>
  </si>
  <si>
    <t>Přesun hmot pro zámečnické konstrukce stanovený z hmotnosti přesunovaného materiálu vodorovná dopravní vzdálenost do 50 m ruční (bez užití mechanizace) v objektech výšky přes 6 do 12 m</t>
  </si>
  <si>
    <t>https://podminky.urs.cz/item/CS_URS_2025_02/998767122</t>
  </si>
  <si>
    <t>112</t>
  </si>
  <si>
    <t>998767129</t>
  </si>
  <si>
    <t>Příplatek k ručnímu přesunu hmot tonážnímu pro zámečnické konstrukce za zvětšený přesun ZKD 50 m</t>
  </si>
  <si>
    <t>1922393697</t>
  </si>
  <si>
    <t>Přesun hmot pro zámečnické konstrukce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</si>
  <si>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https://podminky.urs.cz/item/CS_URS_2025_02/998767129</t>
  </si>
  <si>
    <t>771</t>
  </si>
  <si>
    <t>Podlahy z dlaždic</t>
  </si>
  <si>
    <t>113</t>
  </si>
  <si>
    <t>771151016</t>
  </si>
  <si>
    <t>Samonivelační stěrka podlah pevnosti 20 MPa tl přes 12 do 15 mm</t>
  </si>
  <si>
    <t>-1220002066</t>
  </si>
  <si>
    <t>Příprava podkladu před provedením dlažby samonivelační stěrka min. pevnosti 20 MPa, tloušťky přes 12 do 15 mm</t>
  </si>
  <si>
    <t>https://podminky.urs.cz/item/CS_URS_2025_02/771151016</t>
  </si>
  <si>
    <t>9,8+2+8+4,12+1,35+5,28+8,52+8,42+8,96</t>
  </si>
  <si>
    <t>114</t>
  </si>
  <si>
    <t>771161021</t>
  </si>
  <si>
    <t>Montáž profilu ukončujícího pro plynulý přechod (dlažby s kobercem apod.)</t>
  </si>
  <si>
    <t>649715895</t>
  </si>
  <si>
    <t>Příprava podkladu před provedením dlažby montáž profilu ukončujícího profilu pro plynulý přechod (dlažba-koberec apod.)</t>
  </si>
  <si>
    <t>https://podminky.urs.cz/item/CS_URS_2025_02/771161021</t>
  </si>
  <si>
    <t>0,8*5</t>
  </si>
  <si>
    <t>115</t>
  </si>
  <si>
    <t>59054100</t>
  </si>
  <si>
    <t>profil přechodový Al s pohyblivým ramenem 8x20mm</t>
  </si>
  <si>
    <t>1775493168</t>
  </si>
  <si>
    <t>4*1,1 'Přepočtené koeficientem množství</t>
  </si>
  <si>
    <t>116</t>
  </si>
  <si>
    <t>771474112</t>
  </si>
  <si>
    <t>Montáž soklů z dlaždic keramických rovných lepených cementovým flexibilním lepidlem v přes 65 do 90 mm</t>
  </si>
  <si>
    <t>1439488875</t>
  </si>
  <si>
    <t>Montáž soklů z dlaždic keramických lepených cementovým flexibilním lepidlem rovných, výšky přes 65 do 90 mm</t>
  </si>
  <si>
    <t>https://podminky.urs.cz/item/CS_URS_2025_02/771474112</t>
  </si>
  <si>
    <t>11,95-0,9-1,8*3</t>
  </si>
  <si>
    <t>7,7+0,9-1</t>
  </si>
  <si>
    <t>40,2-1,6-1,6-0,8-0,9*3-1,6+0,3+0,3</t>
  </si>
  <si>
    <t>11,5-1,6-1,6</t>
  </si>
  <si>
    <t>23,5-1,6-1,6-0,9*4-0,7-0,6*2+0,3*4</t>
  </si>
  <si>
    <t>24,1-1,6-0,9*4-1,15-0,6*2</t>
  </si>
  <si>
    <t>117</t>
  </si>
  <si>
    <t>771474132</t>
  </si>
  <si>
    <t>Montáž soklů z dlaždic keramických schodišťových stupňovitých lepených cementovým flexibilním lepidlem v přes 65 do 90 mm</t>
  </si>
  <si>
    <t>1150258509</t>
  </si>
  <si>
    <t>Montáž soklů z dlaždic keramických lepených cementovým flexibilním lepidlem schodišťových stupňovitých, výšky přes 65 do 90 mm</t>
  </si>
  <si>
    <t>https://podminky.urs.cz/item/CS_URS_2025_02/771474132</t>
  </si>
  <si>
    <t>0,6*(11+6+13+12+13+12)*2</t>
  </si>
  <si>
    <t>118</t>
  </si>
  <si>
    <t>59761184</t>
  </si>
  <si>
    <t>sokl keramický mrazuvzdorný povrch hladký/matný tl do 10mm výšky přes 65 do 90mm</t>
  </si>
  <si>
    <t>538321825</t>
  </si>
  <si>
    <t>175,3*1,1 'Přepočtené koeficientem množství</t>
  </si>
  <si>
    <t>119</t>
  </si>
  <si>
    <t>771571810</t>
  </si>
  <si>
    <t>Demontáž podlah z dlaždic keramických kladených do malty</t>
  </si>
  <si>
    <t>486889441</t>
  </si>
  <si>
    <t>https://podminky.urs.cz/item/CS_URS_2025_02/771571810</t>
  </si>
  <si>
    <t>21,47+25,71+9,72+5,53</t>
  </si>
  <si>
    <t>120</t>
  </si>
  <si>
    <t>771574416</t>
  </si>
  <si>
    <t>Montáž podlah keramických hladkých lepených cementovým flexibilním lepidlem přes 9 do 12 ks/m2</t>
  </si>
  <si>
    <t>-371940537</t>
  </si>
  <si>
    <t>Montáž podlah z dlaždic keramických lepených cementovým flexibilním lepidlem hladkých, tloušťky do 10 mm přes 9 do 12 ks/m2</t>
  </si>
  <si>
    <t>https://podminky.urs.cz/item/CS_URS_2025_02/771574416</t>
  </si>
  <si>
    <t>121</t>
  </si>
  <si>
    <t>59761127</t>
  </si>
  <si>
    <t>dlažba keramická slinutá mrazuvzdorná R10/B povrch hladký/matný tl do 10mm přes 9 do 12ks/m2</t>
  </si>
  <si>
    <t>1720181217</t>
  </si>
  <si>
    <t>56,45*1,1 'Přepočtené koeficientem množství</t>
  </si>
  <si>
    <t>122</t>
  </si>
  <si>
    <t>771591112</t>
  </si>
  <si>
    <t>Izolace pod dlažbu nátěrem nebo stěrkou ve dvou vrstvách</t>
  </si>
  <si>
    <t>1844614160</t>
  </si>
  <si>
    <t>Izolace podlahy pod dlažbu nátěrem nebo stěrkou ve dvou vrstvách</t>
  </si>
  <si>
    <t>https://podminky.urs.cz/item/CS_URS_2025_02/771591112</t>
  </si>
  <si>
    <t>4,12+1,35+5,28+8,52+8,42+8,96</t>
  </si>
  <si>
    <t>123</t>
  </si>
  <si>
    <t>998771122</t>
  </si>
  <si>
    <t>Přesun hmot tonážní pro podlahy z dlaždic ruční v objektech v přes 6 do 12 m</t>
  </si>
  <si>
    <t>-479610688</t>
  </si>
  <si>
    <t>Přesun hmot pro podlahy z dlaždic stanovený z hmotnosti přesunovaného materiálu vodorovná dopravní vzdálenost do 50 m ruční (bez užití mechanizace) v objektech výšky přes 6 do 12 m</t>
  </si>
  <si>
    <t>https://podminky.urs.cz/item/CS_URS_2025_02/998771122</t>
  </si>
  <si>
    <t>124</t>
  </si>
  <si>
    <t>998771129</t>
  </si>
  <si>
    <t>Příplatek k ručnímu přesunu hmot tonážnímu pro podlahy z dlaždic za zvětšený přesun ZKD 50 m</t>
  </si>
  <si>
    <t>1196971199</t>
  </si>
  <si>
    <t>Přesun hmot pro podlahy z dlaždic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</si>
  <si>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https://podminky.urs.cz/item/CS_URS_2025_02/998771129</t>
  </si>
  <si>
    <t>773</t>
  </si>
  <si>
    <t>Podlahy z litého teraca</t>
  </si>
  <si>
    <t>125</t>
  </si>
  <si>
    <t>773512913</t>
  </si>
  <si>
    <t>Oprava podlahy z přírodního litého teraca tl do 20 mm jednotlivých malých ploch přes 0,10 do 0,25 m2</t>
  </si>
  <si>
    <t>1344955261</t>
  </si>
  <si>
    <t>Oprava podlahy z litého teraca včetně penetrace, tloušťky do 20 mm jednotlivých malých ploch přírodního, plochy jednotlivě přes 0,10 do 0,25 m2</t>
  </si>
  <si>
    <t>https://podminky.urs.cz/item/CS_URS_2025_02/773512913</t>
  </si>
  <si>
    <t>126</t>
  </si>
  <si>
    <t>773512917</t>
  </si>
  <si>
    <t>Oprava podlahy z přírodního litého teraca tl do 20 mm jednotlivých malých ploch přes 0,50 do 1,00 m2</t>
  </si>
  <si>
    <t>-1381256302</t>
  </si>
  <si>
    <t>Oprava podlahy z litého teraca včetně penetrace, tloušťky do 20 mm jednotlivých malých ploch přírodního, plochy jednotlivě přes 0,50 do 1,00 m2</t>
  </si>
  <si>
    <t>https://podminky.urs.cz/item/CS_URS_2025_02/773512917</t>
  </si>
  <si>
    <t>127</t>
  </si>
  <si>
    <t>773512921</t>
  </si>
  <si>
    <t>Oprava podlahy z přírodního litého teraca tl do 20 mm rýh šířky do 150 mm</t>
  </si>
  <si>
    <t>435810639</t>
  </si>
  <si>
    <t>Oprava podlahy z litého teraca včetně penetrace, tloušťky do 20 mm rýh, šířky přírodního, šířky do 150 mm</t>
  </si>
  <si>
    <t>https://podminky.urs.cz/item/CS_URS_2025_02/773512921</t>
  </si>
  <si>
    <t>20*0,05*1</t>
  </si>
  <si>
    <t>128</t>
  </si>
  <si>
    <t>773522911</t>
  </si>
  <si>
    <t>Oprava podlahy z barevného litého teraca tl do 20 mm jednotlivých malých ploch do 0,10 m2</t>
  </si>
  <si>
    <t>2036202015</t>
  </si>
  <si>
    <t>Oprava podlahy z litého teraca včetně penetrace, tloušťky do 20 mm jednotlivých malých ploch barevného, plochy jednotlivě do 0,10 m2</t>
  </si>
  <si>
    <t>https://podminky.urs.cz/item/CS_URS_2025_02/773522911</t>
  </si>
  <si>
    <t>129</t>
  </si>
  <si>
    <t>773522913</t>
  </si>
  <si>
    <t>Oprava podlahy z barevného litého teraca tl do 20 mm jednotlivých malých ploch přes 0,10 do 0,25 m2</t>
  </si>
  <si>
    <t>-1506934214</t>
  </si>
  <si>
    <t>Oprava podlahy z litého teraca včetně penetrace, tloušťky do 20 mm jednotlivých malých ploch barevného, plochy jednotlivě přes 0,10 do 0,25 m2</t>
  </si>
  <si>
    <t>https://podminky.urs.cz/item/CS_URS_2025_02/773522913</t>
  </si>
  <si>
    <t>130</t>
  </si>
  <si>
    <t>773522921</t>
  </si>
  <si>
    <t>Oprava podlahy z barevného litého teraca tl do 20 mm rýh šířky do 150 mm</t>
  </si>
  <si>
    <t>-625667889</t>
  </si>
  <si>
    <t>Oprava podlahy z litého teraca včetně penetrace, tloušťky do 20 mm rýh, šířky barveného, šířky do 150 mm</t>
  </si>
  <si>
    <t>https://podminky.urs.cz/item/CS_URS_2025_02/773522921</t>
  </si>
  <si>
    <t>10*0,05*1</t>
  </si>
  <si>
    <t>131</t>
  </si>
  <si>
    <t>773591901</t>
  </si>
  <si>
    <t>Zatmelení prasklin šířky do 5 mm podlah z litého teraca</t>
  </si>
  <si>
    <t>1429070047</t>
  </si>
  <si>
    <t>Zatmelení prasklin litého teraca šířky do 5 mm podlah</t>
  </si>
  <si>
    <t>https://podminky.urs.cz/item/CS_URS_2025_02/773591901</t>
  </si>
  <si>
    <t>132</t>
  </si>
  <si>
    <t>773993901</t>
  </si>
  <si>
    <t>Broušení stávající podlahy z litého teraca</t>
  </si>
  <si>
    <t>-693482836</t>
  </si>
  <si>
    <t>Údržba podlah z litého teraca broušení stávající podlahy</t>
  </si>
  <si>
    <t>https://podminky.urs.cz/item/CS_URS_2025_02/773993901</t>
  </si>
  <si>
    <t>34,53+7,1+19,86+7,5+18,5+7,5</t>
  </si>
  <si>
    <t>133</t>
  </si>
  <si>
    <t>773993903</t>
  </si>
  <si>
    <t>Hloubkové čištění podlahy z litého teraca</t>
  </si>
  <si>
    <t>1524104953</t>
  </si>
  <si>
    <t>Údržba podlah z litého teraca hloubkové čištění</t>
  </si>
  <si>
    <t>https://podminky.urs.cz/item/CS_URS_2025_02/773993903</t>
  </si>
  <si>
    <t>134</t>
  </si>
  <si>
    <t>773993905</t>
  </si>
  <si>
    <t>Ošetření podlahy z litého teraca polymerním voskem</t>
  </si>
  <si>
    <t>-397733737</t>
  </si>
  <si>
    <t>Údržba podlah z litého teraca ošetření polymerním voskem</t>
  </si>
  <si>
    <t>https://podminky.urs.cz/item/CS_URS_2025_02/773993905</t>
  </si>
  <si>
    <t>135</t>
  </si>
  <si>
    <t>773993907</t>
  </si>
  <si>
    <t>Impregnace podlahy z litého teraca</t>
  </si>
  <si>
    <t>1156644022</t>
  </si>
  <si>
    <t>Údržba podlah z litého teraca impregnace</t>
  </si>
  <si>
    <t>https://podminky.urs.cz/item/CS_URS_2025_02/773993907</t>
  </si>
  <si>
    <t>136</t>
  </si>
  <si>
    <t>773999091</t>
  </si>
  <si>
    <t>Kamenické opracování pemrlováním povrchu z litého teraca</t>
  </si>
  <si>
    <t>-1374771313</t>
  </si>
  <si>
    <t>Ostatní práce kamenické opracování teraca pemrlování</t>
  </si>
  <si>
    <t>https://podminky.urs.cz/item/CS_URS_2025_02/773999091</t>
  </si>
  <si>
    <t>(4,1+3,65)*0,05*2*6</t>
  </si>
  <si>
    <t>(40,2+11,5+23,5+11,5+24+11,5+11,5)*0,15</t>
  </si>
  <si>
    <t>137</t>
  </si>
  <si>
    <t>998773122</t>
  </si>
  <si>
    <t>Přesun hmot tonážní pro podlahy teracové lité ruční v objektech v přes 6 do 12 m</t>
  </si>
  <si>
    <t>566467403</t>
  </si>
  <si>
    <t>Přesun hmot pro podlahy teracové lité stanovený z hmotnosti přesunovaného materiálu vodorovná dopravní vzdálenost do 50 m ruční (bez užití mechanizace) v objektech výšky přes 6 do 12 m</t>
  </si>
  <si>
    <t>https://podminky.urs.cz/item/CS_URS_2025_02/998773122</t>
  </si>
  <si>
    <t>138</t>
  </si>
  <si>
    <t>998773129</t>
  </si>
  <si>
    <t>Příplatek k ručnímu přesunu hmot tonážnímu pro podlahy teracové lité za zvětšený přesun ZKD 50 m</t>
  </si>
  <si>
    <t>1619306844</t>
  </si>
  <si>
    <t>Přesun hmot pro podlahy teracové lité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</si>
  <si>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https://podminky.urs.cz/item/CS_URS_2025_02/998773129</t>
  </si>
  <si>
    <t>776</t>
  </si>
  <si>
    <t>Podlahy povlakové</t>
  </si>
  <si>
    <t>139</t>
  </si>
  <si>
    <t>776121112</t>
  </si>
  <si>
    <t>Vodou ředitelná penetrace savého podkladu povlakových podlah</t>
  </si>
  <si>
    <t>-1516592081</t>
  </si>
  <si>
    <t>Příprava podkladu povlakových podlah a stěn penetrace vodou ředitelná podlah</t>
  </si>
  <si>
    <t>https://podminky.urs.cz/item/CS_URS_2025_02/776121112</t>
  </si>
  <si>
    <t>21,47+25,71+26,74</t>
  </si>
  <si>
    <t>14,15+5,4+15,92+17,4+8,76+25,55+16,8</t>
  </si>
  <si>
    <t>7,5+2,94+2,94+7,28+27,12+19,37+9,47+26,86+19,06</t>
  </si>
  <si>
    <t>140</t>
  </si>
  <si>
    <t>776141116</t>
  </si>
  <si>
    <t>Stěrka podlahová nivelační pro vyrovnání podkladu povlakových podlah pevnosti 20 MPa tl přes 12 do 15 mm</t>
  </si>
  <si>
    <t>1449083847</t>
  </si>
  <si>
    <t>Příprava podkladu povlakových podlah a stěn vyrovnání samonivelační stěrkou podlah pevnosti 20 MPa, tloušťky přes 12 do 15 mm</t>
  </si>
  <si>
    <t>https://podminky.urs.cz/item/CS_URS_2025_02/776141116</t>
  </si>
  <si>
    <t>14,15</t>
  </si>
  <si>
    <t>7,5+2,94+2,94</t>
  </si>
  <si>
    <t>141</t>
  </si>
  <si>
    <t>776201812</t>
  </si>
  <si>
    <t>Demontáž lepených povlakových podlah s podložkou ručně</t>
  </si>
  <si>
    <t>-512547246</t>
  </si>
  <si>
    <t>Demontáž povlakových podlahovin lepených ručně s podložkou</t>
  </si>
  <si>
    <t>https://podminky.urs.cz/item/CS_URS_2025_02/776201812</t>
  </si>
  <si>
    <t>(15,9+29,4+62,1+66,3+64,1+14,25)*2</t>
  </si>
  <si>
    <t>142</t>
  </si>
  <si>
    <t>776211131</t>
  </si>
  <si>
    <t>Lepení textilních pásů tkaných</t>
  </si>
  <si>
    <t>933055813</t>
  </si>
  <si>
    <t>Montáž textilních podlahovin lepením pásů tkaných</t>
  </si>
  <si>
    <t>https://podminky.urs.cz/item/CS_URS_2025_02/776211131</t>
  </si>
  <si>
    <t>143</t>
  </si>
  <si>
    <t>69751015</t>
  </si>
  <si>
    <t>koberec tkaný, vlákno 100% PP Stainsafe, zátěž 23, hořlavost Efl tl 4,2mm, š 4m</t>
  </si>
  <si>
    <t>939332150</t>
  </si>
  <si>
    <t>73,92*1,1 'Přepočtené koeficientem množství</t>
  </si>
  <si>
    <t>144</t>
  </si>
  <si>
    <t>776221111</t>
  </si>
  <si>
    <t>Lepení pásů z PVC standardním lepidlem</t>
  </si>
  <si>
    <t>-1441266892</t>
  </si>
  <si>
    <t>Montáž podlahovin z PVC lepením standardním lepidlem z pásů</t>
  </si>
  <si>
    <t>https://podminky.urs.cz/item/CS_URS_2025_02/776221111</t>
  </si>
  <si>
    <t>145</t>
  </si>
  <si>
    <t>28411017</t>
  </si>
  <si>
    <t>podlahovina vinylová heterogenní zátěžová třída zátěže 34/43, hořlavost Bfl S1, nášlapná vrstva 0,70mm tl 2,00mm</t>
  </si>
  <si>
    <t>-1516510846</t>
  </si>
  <si>
    <t>300,44*1,1 'Přepočtené koeficientem množství</t>
  </si>
  <si>
    <t>146</t>
  </si>
  <si>
    <t>776223111</t>
  </si>
  <si>
    <t>Spoj povlakových podlahovin z PVC svařováním za tepla</t>
  </si>
  <si>
    <t>-1293367710</t>
  </si>
  <si>
    <t>Montáž podlahovin z PVC spoj podlah svařováním za tepla (včetně frézování)</t>
  </si>
  <si>
    <t>https://podminky.urs.cz/item/CS_URS_2025_02/776223111</t>
  </si>
  <si>
    <t>147</t>
  </si>
  <si>
    <t>776410811</t>
  </si>
  <si>
    <t>Odstranění soklíků a lišt pryžových nebo plastových</t>
  </si>
  <si>
    <t>1057542552</t>
  </si>
  <si>
    <t>Demontáž soklíků nebo lišt pryžových nebo plastových</t>
  </si>
  <si>
    <t>https://podminky.urs.cz/item/CS_URS_2025_02/776410811</t>
  </si>
  <si>
    <t>17,3+21,8+32,7+33,7+33+18,7</t>
  </si>
  <si>
    <t>148</t>
  </si>
  <si>
    <t>776421111</t>
  </si>
  <si>
    <t>Montáž obvodových lišt lepením</t>
  </si>
  <si>
    <t>-1597334141</t>
  </si>
  <si>
    <t>Montáž lišt obvodových lepených</t>
  </si>
  <si>
    <t>https://podminky.urs.cz/item/CS_URS_2025_02/776421111</t>
  </si>
  <si>
    <t>149</t>
  </si>
  <si>
    <t>28411007</t>
  </si>
  <si>
    <t>lišta soklová PVC 15x50mm</t>
  </si>
  <si>
    <t>1657738944</t>
  </si>
  <si>
    <t>16,2+9,3+16,1+17,8+12,1+21,6+17,6</t>
  </si>
  <si>
    <t>11+7,35+7,35+10,95+21,75+18,7+12,55+22,05+18,6</t>
  </si>
  <si>
    <t>241*1,02 'Přepočtené koeficientem množství</t>
  </si>
  <si>
    <t>150</t>
  </si>
  <si>
    <t>69751200</t>
  </si>
  <si>
    <t>lišta kobercová 50x7mm</t>
  </si>
  <si>
    <t>246223387</t>
  </si>
  <si>
    <t>18,9+20,4+20,8</t>
  </si>
  <si>
    <t>60,1*1,02 'Přepočtené koeficientem množství</t>
  </si>
  <si>
    <t>151</t>
  </si>
  <si>
    <t>776421711</t>
  </si>
  <si>
    <t>Vložení nařezaných pásků z podlahoviny do lišt</t>
  </si>
  <si>
    <t>1782666775</t>
  </si>
  <si>
    <t>Montáž lišt vložení pásků z podlahoviny do lišt včetně nařezání</t>
  </si>
  <si>
    <t>https://podminky.urs.cz/item/CS_URS_2025_02/776421711</t>
  </si>
  <si>
    <t>152</t>
  </si>
  <si>
    <t>998776122</t>
  </si>
  <si>
    <t>Přesun hmot tonážní pro podlahy povlakové ruční v objektech v přes 6 do 12 m</t>
  </si>
  <si>
    <t>1084054937</t>
  </si>
  <si>
    <t>Přesun hmot pro podlahy povlakové stanovený z hmotnosti přesunovaného materiálu vodorovná dopravní vzdálenost do 50 m ruční (bez užití mechanizace) v objektech výšky přes 6 do 12 m</t>
  </si>
  <si>
    <t>https://podminky.urs.cz/item/CS_URS_2025_02/998776122</t>
  </si>
  <si>
    <t>153</t>
  </si>
  <si>
    <t>998776129</t>
  </si>
  <si>
    <t>Příplatek k ručnímu přesunu hmot tonážnímu pro podlahy povlakové za zvětšený přesun ZKD 50 m</t>
  </si>
  <si>
    <t>-1464399998</t>
  </si>
  <si>
    <t>Přesun hmot pro podlahy povlakové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</si>
  <si>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https://podminky.urs.cz/item/CS_URS_2025_02/998776129</t>
  </si>
  <si>
    <t>781</t>
  </si>
  <si>
    <t>Dokončovací práce - obklady</t>
  </si>
  <si>
    <t>154</t>
  </si>
  <si>
    <t>781131112</t>
  </si>
  <si>
    <t>Izolace pod obklad nátěrem nebo stěrkou ve dvou vrstvách</t>
  </si>
  <si>
    <t>36185110</t>
  </si>
  <si>
    <t>Izolace stěny pod obklad izolace nátěrem nebo stěrkou ve dvou vrstvách</t>
  </si>
  <si>
    <t>https://podminky.urs.cz/item/CS_URS_2025_02/781131112</t>
  </si>
  <si>
    <t>155</t>
  </si>
  <si>
    <t>781131241</t>
  </si>
  <si>
    <t>Izolace pod obklad těsnícími pásy vnitřní kout</t>
  </si>
  <si>
    <t>-451157442</t>
  </si>
  <si>
    <t>Izolace stěny pod obklad izolace těsnícími izolačními pásy vnitřní kout</t>
  </si>
  <si>
    <t>https://podminky.urs.cz/item/CS_URS_2025_02/781131241</t>
  </si>
  <si>
    <t>156</t>
  </si>
  <si>
    <t>781131264</t>
  </si>
  <si>
    <t>Izolace pod obklad těsnícími pásy mezi podlahou a stěnou</t>
  </si>
  <si>
    <t>-23549304</t>
  </si>
  <si>
    <t>Izolace stěny pod obklad izolace těsnícími izolačními pásy mezi podlahou a stěnu</t>
  </si>
  <si>
    <t>https://podminky.urs.cz/item/CS_URS_2025_02/781131264</t>
  </si>
  <si>
    <t>5,8+3,5+3,7+8,1+10,8+10,85+11,05</t>
  </si>
  <si>
    <t>157</t>
  </si>
  <si>
    <t>781471810</t>
  </si>
  <si>
    <t>Demontáž obkladů z obkladaček keramických kladených do malty</t>
  </si>
  <si>
    <t>-1625269244</t>
  </si>
  <si>
    <t>Demontáž obkladů z dlaždic keramických kladených do malty</t>
  </si>
  <si>
    <t>https://podminky.urs.cz/item/CS_URS_2025_02/781471810</t>
  </si>
  <si>
    <t>3,5*2,5</t>
  </si>
  <si>
    <t>2,3*1,5</t>
  </si>
  <si>
    <t>1,2*1,2</t>
  </si>
  <si>
    <t>158</t>
  </si>
  <si>
    <t>781472217</t>
  </si>
  <si>
    <t>Montáž obkladů keramických hladkých lepených cementovým flexibilním lepidlem přes 12 do 19 ks/m2</t>
  </si>
  <si>
    <t>-1282467337</t>
  </si>
  <si>
    <t>Montáž keramických obkladů stěn lepených cementovým flexibilním lepidlem hladkých přes 12 do 19 ks/m2</t>
  </si>
  <si>
    <t>https://podminky.urs.cz/item/CS_URS_2025_02/781472217</t>
  </si>
  <si>
    <t>5,8*2,45+0,8*0,5</t>
  </si>
  <si>
    <t>3,5*2,45+0,8*0,5</t>
  </si>
  <si>
    <t>3,7*2,45+0,8*0,5</t>
  </si>
  <si>
    <t>8,1*2,1+0,9*0,1</t>
  </si>
  <si>
    <t>10,8*2,1+0,9*0,1</t>
  </si>
  <si>
    <t>10,85*2,1+0,9*0,1</t>
  </si>
  <si>
    <t>11,05*2,1+0,9*0,1</t>
  </si>
  <si>
    <t>159</t>
  </si>
  <si>
    <t>59761701</t>
  </si>
  <si>
    <t>obklad keramický nemrazuvzdorný povrch hladký/lesklý tl do 10mm přes 12 do 19ks/m2</t>
  </si>
  <si>
    <t>-2013347456</t>
  </si>
  <si>
    <t>119,09*1,1 'Přepočtené koeficientem množství</t>
  </si>
  <si>
    <t>160</t>
  </si>
  <si>
    <t>998781122</t>
  </si>
  <si>
    <t>Přesun hmot tonážní pro obklady keramické ruční v objektech v přes 6 do 12 m</t>
  </si>
  <si>
    <t>-712000092</t>
  </si>
  <si>
    <t>Přesun hmot pro obklady keramické stanovený z hmotnosti přesunovaného materiálu vodorovná dopravní vzdálenost do 50 m ruční (bez užití mechanizace) v objektech výšky přes 6 do 12 m</t>
  </si>
  <si>
    <t>https://podminky.urs.cz/item/CS_URS_2025_02/998781122</t>
  </si>
  <si>
    <t>161</t>
  </si>
  <si>
    <t>998781129</t>
  </si>
  <si>
    <t>Příplatek k ručnímu přesunu hmot tonážnímu pro obklady keramické za zvětšený přesun ZKD 50 m</t>
  </si>
  <si>
    <t>-1581434801</t>
  </si>
  <si>
    <t>Přesun hmot pro obklady keramické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</si>
  <si>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https://podminky.urs.cz/item/CS_URS_2025_02/998781129</t>
  </si>
  <si>
    <t>783</t>
  </si>
  <si>
    <t>Dokončovací práce - nátěry</t>
  </si>
  <si>
    <t>162</t>
  </si>
  <si>
    <t>783801203</t>
  </si>
  <si>
    <t>Okartáčování omítek před provedením nátěru</t>
  </si>
  <si>
    <t>14948428</t>
  </si>
  <si>
    <t>Příprava podkladu omítek před provedením nátěru okartáčování</t>
  </si>
  <si>
    <t>https://podminky.urs.cz/item/CS_URS_2025_02/783801203</t>
  </si>
  <si>
    <t>(19,7+23,5+5,5)*(1,25)</t>
  </si>
  <si>
    <t>(18,8+7,8)*(1,25)</t>
  </si>
  <si>
    <t>7,75*(1,25)</t>
  </si>
  <si>
    <t>(2,98+4,55)*(1,25)</t>
  </si>
  <si>
    <t>(4,1+4,1+9,2)*3*(1,25)</t>
  </si>
  <si>
    <t>163</t>
  </si>
  <si>
    <t>783806805</t>
  </si>
  <si>
    <t>Odstranění nátěrů z omítek opálením</t>
  </si>
  <si>
    <t>-1843011716</t>
  </si>
  <si>
    <t>Odstranění nátěrů z omítek opálením s obroušením</t>
  </si>
  <si>
    <t>https://podminky.urs.cz/item/CS_URS_2025_02/783806805</t>
  </si>
  <si>
    <t>164</t>
  </si>
  <si>
    <t>783817401</t>
  </si>
  <si>
    <t>Krycí dvojnásobný syntetický nátěr hladkých betonových povrchů</t>
  </si>
  <si>
    <t>1032679118</t>
  </si>
  <si>
    <t>Krycí (ochranný) nátěr omítek dvojnásobný hladkých betonových povrchů nebo povrchů z desek na bázi dřeva (dřevovláknitých apod.) syntetický</t>
  </si>
  <si>
    <t>https://podminky.urs.cz/item/CS_URS_2025_02/783817401</t>
  </si>
  <si>
    <t>165</t>
  </si>
  <si>
    <t>783902250</t>
  </si>
  <si>
    <t>Provedení lokálního vyrovnání betonové podlahy opravované plochy přes 10 do 30 %</t>
  </si>
  <si>
    <t>-727712126</t>
  </si>
  <si>
    <t>Provedení vyrovnání podkladu betonových podlah lokálně v rozsahu opravované plochy přes 10% do 30%</t>
  </si>
  <si>
    <t>https://podminky.urs.cz/item/CS_URS_2025_02/783902250</t>
  </si>
  <si>
    <t>166</t>
  </si>
  <si>
    <t>58581282</t>
  </si>
  <si>
    <t>stěrka cementová s pryskyřicí opravná podlahová rychleschnoucí</t>
  </si>
  <si>
    <t>kg</t>
  </si>
  <si>
    <t>-1279023176</t>
  </si>
  <si>
    <t>13,6*1,44 'Přepočtené koeficientem množství</t>
  </si>
  <si>
    <t>167</t>
  </si>
  <si>
    <t>783903150</t>
  </si>
  <si>
    <t>Provedení penetrační nátěru hladkých betonových podlah</t>
  </si>
  <si>
    <t>741087023</t>
  </si>
  <si>
    <t>Provedení nátěru betonových podlah penetračního hladkých (z pohledového nebo gletovaného betonu, stěrky apod.)</t>
  </si>
  <si>
    <t>https://podminky.urs.cz/item/CS_URS_2025_02/783903150</t>
  </si>
  <si>
    <t>168</t>
  </si>
  <si>
    <t>24551096</t>
  </si>
  <si>
    <t>hmota nátěrová epoxidová impregnační a zpevňující</t>
  </si>
  <si>
    <t>1848897894</t>
  </si>
  <si>
    <t>13,6*0,19 'Přepočtené koeficientem množství</t>
  </si>
  <si>
    <t>169</t>
  </si>
  <si>
    <t>783906863</t>
  </si>
  <si>
    <t>Odstranění nátěrů z betonových podlah frézováním</t>
  </si>
  <si>
    <t>1358515870</t>
  </si>
  <si>
    <t>https://podminky.urs.cz/item/CS_URS_2025_02/783906863</t>
  </si>
  <si>
    <t>0,5*1,6*17"schodiště do 1.PP</t>
  </si>
  <si>
    <t>170</t>
  </si>
  <si>
    <t>783907160</t>
  </si>
  <si>
    <t>Provedení krycího dvojnásobného nátěru betonové podlahy</t>
  </si>
  <si>
    <t>911995364</t>
  </si>
  <si>
    <t>Provedení nátěru betonových podlah krycího dvojnásobného</t>
  </si>
  <si>
    <t>https://podminky.urs.cz/item/CS_URS_2025_02/783907160</t>
  </si>
  <si>
    <t>171</t>
  </si>
  <si>
    <t>24618219</t>
  </si>
  <si>
    <t>hmota nátěrová epoxidová rozpouštědlová na beton</t>
  </si>
  <si>
    <t>-637640585</t>
  </si>
  <si>
    <t>13,6*0,571 'Přepočtené koeficientem množství</t>
  </si>
  <si>
    <t>784</t>
  </si>
  <si>
    <t>Dokončovací práce - malby a tapety</t>
  </si>
  <si>
    <t>172</t>
  </si>
  <si>
    <t>784121001</t>
  </si>
  <si>
    <t>Oškrabání malby v místnostech v do 3,80 m</t>
  </si>
  <si>
    <t>-65271249</t>
  </si>
  <si>
    <t>Oškrabání malby v místnostech výšky do 3,80 m</t>
  </si>
  <si>
    <t>https://podminky.urs.cz/item/CS_URS_2025_02/784121001</t>
  </si>
  <si>
    <t>(19,7+23,5+5,5)*(3,25-1,25)</t>
  </si>
  <si>
    <t>(18,8+7,8)*(3,25-1,25)</t>
  </si>
  <si>
    <t>7,75*(3,25-1,25)</t>
  </si>
  <si>
    <t>498,564+454,564</t>
  </si>
  <si>
    <t>173</t>
  </si>
  <si>
    <t>784121007</t>
  </si>
  <si>
    <t>Oškrabání malby na schodišti podlaží v do 3,80 m</t>
  </si>
  <si>
    <t>-315304375</t>
  </si>
  <si>
    <t>Oškrabání malby na schodišti o výšce podlaží do 3,80 m</t>
  </si>
  <si>
    <t>https://podminky.urs.cz/item/CS_URS_2025_02/784121007</t>
  </si>
  <si>
    <t>(2,98+4,55)*(3,25-1,25)</t>
  </si>
  <si>
    <t>(4,1+4,1+9,2)*3*(3,25-1,25)</t>
  </si>
  <si>
    <t>174</t>
  </si>
  <si>
    <t>784211121</t>
  </si>
  <si>
    <t>Dvojnásobné bílé malby ze směsí za mokra středně oděruvzdorných v místnostech v do 3,80 m</t>
  </si>
  <si>
    <t>443433778</t>
  </si>
  <si>
    <t>Malby z malířských směsí oděruvzdorných za mokra dvojnásobné, bílé za mokra oděruvzdorné středně v místnostech výšky do 3,80 m</t>
  </si>
  <si>
    <t>https://podminky.urs.cz/item/CS_URS_2025_02/784211121</t>
  </si>
  <si>
    <t>21,47+25,71+26,74"stropy 1PP</t>
  </si>
  <si>
    <t>(4,6*1,6*6)+9,8"stropy schodiště</t>
  </si>
  <si>
    <t>90,828+498,564+454,025"omítky štuky</t>
  </si>
  <si>
    <t>34,5+5,4+15,92+17,4+8,76+23,55+16,8"podhled SDK</t>
  </si>
  <si>
    <t>19,86+7,28+27,12+19,37+9,47+26,83+19,05"podhled SDK</t>
  </si>
  <si>
    <t>5,28+8,52+8,42+8,96"podhled koupelny</t>
  </si>
  <si>
    <t>223,601*2"příčky SDK</t>
  </si>
  <si>
    <t>-119,09"obklady</t>
  </si>
  <si>
    <t>175</t>
  </si>
  <si>
    <t>784211127</t>
  </si>
  <si>
    <t>Dvojnásobné bílé malby ze směsí za mokra středně oděruvzdorných na schodišti v do 3,80 m</t>
  </si>
  <si>
    <t>1526691413</t>
  </si>
  <si>
    <t>Malby z malířských směsí oděruvzdorných za mokra dvojnásobné, bílé za mokra oděruvzdorné středně na schodišti o výšce podlaží do 3,80 m</t>
  </si>
  <si>
    <t>https://podminky.urs.cz/item/CS_URS_2025_02/784211127</t>
  </si>
  <si>
    <t>VRN</t>
  </si>
  <si>
    <t>Vedlejší rozpočtové náklady</t>
  </si>
  <si>
    <t>VRN1</t>
  </si>
  <si>
    <t>Průzkumné, zeměměřičské a projektové práce</t>
  </si>
  <si>
    <t>177</t>
  </si>
  <si>
    <t>013254000</t>
  </si>
  <si>
    <t>Dokumentace skutečného provedení stavby</t>
  </si>
  <si>
    <t>1024</t>
  </si>
  <si>
    <t>-637120278</t>
  </si>
  <si>
    <t>https://podminky.urs.cz/item/CS_URS_2025_02/013254000</t>
  </si>
  <si>
    <t>VRN3</t>
  </si>
  <si>
    <t>Zařízení staveniště</t>
  </si>
  <si>
    <t>178</t>
  </si>
  <si>
    <t>032002000</t>
  </si>
  <si>
    <t>Vybavení staveniště</t>
  </si>
  <si>
    <t>67901503</t>
  </si>
  <si>
    <t>https://podminky.urs.cz/item/CS_URS_2025_02/032002000</t>
  </si>
  <si>
    <t>179</t>
  </si>
  <si>
    <t>034002000</t>
  </si>
  <si>
    <t>Zabezpečení staveniště</t>
  </si>
  <si>
    <t>776980682</t>
  </si>
  <si>
    <t>https://podminky.urs.cz/item/CS_URS_2025_02/034002000</t>
  </si>
  <si>
    <t>VRN7</t>
  </si>
  <si>
    <t>Provozní vlivy</t>
  </si>
  <si>
    <t>180</t>
  </si>
  <si>
    <t>071203000</t>
  </si>
  <si>
    <t>Provoz dalšího subjektu</t>
  </si>
  <si>
    <t>-1568468163</t>
  </si>
  <si>
    <t>https://podminky.urs.cz/item/CS_URS_2025_02/071203000</t>
  </si>
  <si>
    <t>2_Vys_100_VYT -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</si>
  <si>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</si>
  <si>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</si>
  <si>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</si>
  <si>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OST -  Ostatní</t>
  </si>
  <si>
    <t>VRN -  Vedlejší rozpočtové náklady</t>
  </si>
  <si>
    <t xml:space="preserve">    VRN1 -  Průzkumné, geodetické a projektové práce</t>
  </si>
  <si>
    <t xml:space="preserve">    VRN2 -  Příprava staveniště</t>
  </si>
  <si>
    <t>713463316</t>
  </si>
  <si>
    <t>Montáž izolace tepelné ohybů potrubními pouzdry s Al fólií s přesahem Al páskou 1x D přes 50 do 100 mm</t>
  </si>
  <si>
    <t>-1510444996</t>
  </si>
  <si>
    <t>Montáž izolace tepelné potrubí a ohybů tvarovkami nebo deskami potrubními pouzdry s povrchovou úpravou hliníkovou fólií se samolepícím přesahem (izolační materiál ve specifikaci) přelepenými samolepící hliníkovou páskou ohybů jednovrstvá D přes 50 do 100 mm</t>
  </si>
  <si>
    <t>https://podminky.urs.cz/item/CS_URS_2025_02/713463316</t>
  </si>
  <si>
    <t>63154571</t>
  </si>
  <si>
    <t>pouzdro izolační potrubní z minerální vlny s Al fólií max. 250/100°C 28/40mm</t>
  </si>
  <si>
    <t>1512873301</t>
  </si>
  <si>
    <t>92,8*1,02 'Přepočtené koeficientem množství</t>
  </si>
  <si>
    <t>-1168741180</t>
  </si>
  <si>
    <t>1951699646</t>
  </si>
  <si>
    <t>733</t>
  </si>
  <si>
    <t>Ústřední vytápění - rozvodné potrubí</t>
  </si>
  <si>
    <t>733120815</t>
  </si>
  <si>
    <t>Demontáž potrubí ocelového hladkého D do 38</t>
  </si>
  <si>
    <t>-1316297430</t>
  </si>
  <si>
    <t>Demontáž potrubí z trubek ocelových hladkých Ø do 38</t>
  </si>
  <si>
    <t>https://podminky.urs.cz/item/CS_URS_2025_02/733120815</t>
  </si>
  <si>
    <t>(20+3,5+3,5)*2</t>
  </si>
  <si>
    <t>(9+4+3,5+3,5)*2</t>
  </si>
  <si>
    <t>733120819</t>
  </si>
  <si>
    <t>Demontáž potrubí ocelového hladkého D přes 38 do 60,3</t>
  </si>
  <si>
    <t>1463862341</t>
  </si>
  <si>
    <t>Demontáž potrubí z trubek ocelových hladkých Ø přes 38 do 60,3</t>
  </si>
  <si>
    <t>https://podminky.urs.cz/item/CS_URS_2025_02/733120819</t>
  </si>
  <si>
    <t>733221101</t>
  </si>
  <si>
    <t>Potrubí měděné měkké spojované měkkým pájením D 12x1 mm</t>
  </si>
  <si>
    <t>756708870</t>
  </si>
  <si>
    <t>Potrubí z trubek měděných měkkých spojovaných měkkým pájením Ø do 12/1</t>
  </si>
  <si>
    <t>https://podminky.urs.cz/item/CS_URS_2025_02/733221101</t>
  </si>
  <si>
    <t>(2,2)*2</t>
  </si>
  <si>
    <t>(2,9+2,3)*2</t>
  </si>
  <si>
    <t>(3,1+13,1)*2</t>
  </si>
  <si>
    <t>29*0,3*2</t>
  </si>
  <si>
    <t>733221102</t>
  </si>
  <si>
    <t>Potrubí měděné měkké spojované měkkým pájením D 15x1 mm</t>
  </si>
  <si>
    <t>-1238007205</t>
  </si>
  <si>
    <t>Potrubí z trubek měděných měkkých spojovaných měkkým pájením Ø 15/1</t>
  </si>
  <si>
    <t>https://podminky.urs.cz/item/CS_URS_2025_02/733221102</t>
  </si>
  <si>
    <t>(1,9+2,7)*2</t>
  </si>
  <si>
    <t>(10,9+1,6)*2</t>
  </si>
  <si>
    <t>(2,3+2,1+1,9)*2</t>
  </si>
  <si>
    <t>733221103</t>
  </si>
  <si>
    <t>Potrubí měděné měkké spojované měkkým pájením D 18x1 mm</t>
  </si>
  <si>
    <t>-953295173</t>
  </si>
  <si>
    <t>Potrubí z trubek měděných měkkých spojovaných měkkým pájením Ø 18/1</t>
  </si>
  <si>
    <t>https://podminky.urs.cz/item/CS_URS_2025_02/733221103</t>
  </si>
  <si>
    <t>(1,8+5)*2</t>
  </si>
  <si>
    <t>(2,8+2,1+2,5+11,8)*2</t>
  </si>
  <si>
    <t>(3+11,2+2,7+2,1)*2</t>
  </si>
  <si>
    <t>733221104</t>
  </si>
  <si>
    <t>Potrubí měděné měkké spojované měkkým pájením D 22x1 mm</t>
  </si>
  <si>
    <t>-1621698405</t>
  </si>
  <si>
    <t>Potrubí z trubek měděných měkkých spojovaných měkkým pájením Ø 22/1</t>
  </si>
  <si>
    <t>https://podminky.urs.cz/item/CS_URS_2025_02/733221104</t>
  </si>
  <si>
    <t>(1,5+8,5)*2</t>
  </si>
  <si>
    <t>(8+1,8+2)*2</t>
  </si>
  <si>
    <t>(3,3+2,8+5)*2</t>
  </si>
  <si>
    <t>733223105</t>
  </si>
  <si>
    <t>Potrubí měděné tvrdé spojované měkkým pájením D 28x1,5 mm</t>
  </si>
  <si>
    <t>-1110751998</t>
  </si>
  <si>
    <t>Potrubí z trubek měděných tvrdých spojovaných měkkým pájením Ø 28/1,5</t>
  </si>
  <si>
    <t>https://podminky.urs.cz/item/CS_URS_2025_02/733223105</t>
  </si>
  <si>
    <t>(3+3)*2" 2NP</t>
  </si>
  <si>
    <t>(7,5+6+7,5+0,5+2,5+2,5)*2"1NP</t>
  </si>
  <si>
    <t>(2,3+1,8+1,8)*2"1PP</t>
  </si>
  <si>
    <t>16"ostatní</t>
  </si>
  <si>
    <t>998733122</t>
  </si>
  <si>
    <t>Přesun hmot tonážní pro rozvody potrubí ruční v objektech v přes 6 do 12 m</t>
  </si>
  <si>
    <t>813962580</t>
  </si>
  <si>
    <t>Přesun hmot pro rozvody potrubí stanovený z hmotnosti přesunovaného materiálu vodorovná dopravní vzdálenost do 50 m ruční (bez užití mechanizace) v objektech výšky přes 6 do 12 m</t>
  </si>
  <si>
    <t>https://podminky.urs.cz/item/CS_URS_2025_02/998733122</t>
  </si>
  <si>
    <t>998733129</t>
  </si>
  <si>
    <t>Příplatek k ručnímu přesunu hmot tonážnímu pro rozvody potrubí za zvětšený přesun ZKD 50 m</t>
  </si>
  <si>
    <t>2104074861</t>
  </si>
  <si>
    <t>Přesun hmot pro rozvody potrubí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</si>
  <si>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https://podminky.urs.cz/item/CS_URS_2025_02/998733129</t>
  </si>
  <si>
    <t>734</t>
  </si>
  <si>
    <t>Ústřední vytápění - armatury</t>
  </si>
  <si>
    <t>734209115</t>
  </si>
  <si>
    <t>Montáž armatury závitové s dvěma závity G 1</t>
  </si>
  <si>
    <t>-1214169767</t>
  </si>
  <si>
    <t>Montáž závitových armatur se 2 závity G 1 (DN 25)</t>
  </si>
  <si>
    <t>https://podminky.urs.cz/item/CS_URS_2025_02/734209115</t>
  </si>
  <si>
    <t>42692265</t>
  </si>
  <si>
    <t>šroubení k čerpadlu s vestavěným kulovým kohoutem pro Cu trubky 2"xD.28</t>
  </si>
  <si>
    <t>506234911</t>
  </si>
  <si>
    <t>734221682</t>
  </si>
  <si>
    <t>Termostatická hlavice kapalinová PN 10 do 110°C otopných těles VK</t>
  </si>
  <si>
    <t>-932826816</t>
  </si>
  <si>
    <t>Ventily regulační závitové hlavice termostatické pro ovládání ventilů PN 10 do 110°C kapalinové otopných těles VK</t>
  </si>
  <si>
    <t>https://podminky.urs.cz/item/CS_URS_2025_02/734221682</t>
  </si>
  <si>
    <t>734261406</t>
  </si>
  <si>
    <t>Armatura připojovací přímá G 1/2x18 PN 10 do 110°C radiátorů typu VK</t>
  </si>
  <si>
    <t>1322657950</t>
  </si>
  <si>
    <t>Šroubení připojovací armatury radiátorů VK PN 10 do 110°C, regulační uzavíratelné přímé G 1/2 x 18</t>
  </si>
  <si>
    <t>https://podminky.urs.cz/item/CS_URS_2025_02/734261406</t>
  </si>
  <si>
    <t>734261717</t>
  </si>
  <si>
    <t>Šroubení regulační radiátorové přímé G 1/2 s vypouštěním</t>
  </si>
  <si>
    <t>-1436255577</t>
  </si>
  <si>
    <t>Šroubení regulační radiátorové přímé s vypouštěním G 1/2</t>
  </si>
  <si>
    <t>https://podminky.urs.cz/item/CS_URS_2025_02/734261717</t>
  </si>
  <si>
    <t>73499001</t>
  </si>
  <si>
    <t>Dodávka a montáž - Uzel pro měření a regulaci ÚT - Typ 1, ve skříni do zdi 350 × 350 × 120 mm, DN20, regulační ventil NexusValve Brevis, vč. Ultrazvukový měřič tepla s dálkovým odečtem</t>
  </si>
  <si>
    <t>1882532678</t>
  </si>
  <si>
    <t>998734122</t>
  </si>
  <si>
    <t>Přesun hmot tonážní pro armatury ruční v objektech v přes 6 do 12 m</t>
  </si>
  <si>
    <t>81810372</t>
  </si>
  <si>
    <t>Přesun hmot pro armatury stanovený z hmotnosti přesunovaného materiálu vodorovná dopravní vzdálenost do 50 m ruční (bez užití mechanizace) v objektech výšky přes 6 do 12 m</t>
  </si>
  <si>
    <t>https://podminky.urs.cz/item/CS_URS_2025_02/998734122</t>
  </si>
  <si>
    <t>998734129</t>
  </si>
  <si>
    <t>Příplatek k ručnímu přesunu hmot tonážnímu pro armatury za zvětšený přesun ZKD 50 m</t>
  </si>
  <si>
    <t>492705085</t>
  </si>
  <si>
    <t>Přesun hmot pro armatury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</si>
  <si>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https://podminky.urs.cz/item/CS_URS_2025_02/998734129</t>
  </si>
  <si>
    <t>735</t>
  </si>
  <si>
    <t>Ústřední vytápění - otopná tělesa</t>
  </si>
  <si>
    <t>735111810</t>
  </si>
  <si>
    <t>Demontáž otopného tělesa litinového článkového</t>
  </si>
  <si>
    <t>-1191566099</t>
  </si>
  <si>
    <t>Demontáž otopných těles litinových článkových</t>
  </si>
  <si>
    <t>https://podminky.urs.cz/item/CS_URS_2025_02/735111810</t>
  </si>
  <si>
    <t>0,9*0,6*2+0,6*0,6*2</t>
  </si>
  <si>
    <t>1,3*0,6*5+0,9*0,6</t>
  </si>
  <si>
    <t>1,3*0,6*8</t>
  </si>
  <si>
    <t>735152172</t>
  </si>
  <si>
    <t>Otopné těleso panel VK jednodeskové bez přídavné přestupní plochy výška/délka 600/500 mm výkon 302 W</t>
  </si>
  <si>
    <t>1645182744</t>
  </si>
  <si>
    <t>Otopná tělesa panelová VK jednodesková PN 1,0 MPa, T do 110°C bez přídavné přestupní plochy výšky tělesa 600 mm stavební délky / výkonu 500 mm / 302 W</t>
  </si>
  <si>
    <t>https://podminky.urs.cz/item/CS_URS_2025_02/735152172</t>
  </si>
  <si>
    <t>735152173</t>
  </si>
  <si>
    <t>Otopné těleso panel VK jednodeskové bez přídavné přestupní plochy výška/délka 600/600 mm výkon 362 W</t>
  </si>
  <si>
    <t>-478454659</t>
  </si>
  <si>
    <t>Otopná tělesa panelová VK jednodesková PN 1,0 MPa, T do 110°C bez přídavné přestupní plochy výšky tělesa 600 mm stavební délky / výkonu 600 mm / 362 W</t>
  </si>
  <si>
    <t>https://podminky.urs.cz/item/CS_URS_2025_02/735152173</t>
  </si>
  <si>
    <t>735152175</t>
  </si>
  <si>
    <t>Otopné těleso panel VK jednodeskové bez přídavné přestupní plochy výška/délka 600/800 mm výkon 483 W</t>
  </si>
  <si>
    <t>-879116517</t>
  </si>
  <si>
    <t>Otopná tělesa panelová VK jednodesková PN 1,0 MPa, T do 110°C bez přídavné přestupní plochy výšky tělesa 600 mm stavební délky / výkonu 800 mm / 483 W</t>
  </si>
  <si>
    <t>https://podminky.urs.cz/item/CS_URS_2025_02/735152175</t>
  </si>
  <si>
    <t>735152273</t>
  </si>
  <si>
    <t>Otopné těleso panelové VK jednodeskové 1 přídavná přestupní plocha výška/délka 600/600 mm výkon 601 W</t>
  </si>
  <si>
    <t>59226429</t>
  </si>
  <si>
    <t>Otopná tělesa panelová VK jednodesková PN 1,0 MPa, T do 110°C s jednou přídavnou přestupní plochou výšky tělesa 600 mm stavební délky / výkonu 600 mm / 601 W</t>
  </si>
  <si>
    <t>https://podminky.urs.cz/item/CS_URS_2025_02/735152273</t>
  </si>
  <si>
    <t>735152474</t>
  </si>
  <si>
    <t>Otopné těleso panelové VK dvoudeskové 1 přídavná přestupní plocha výška/délka 600/700 mm výkon 902 W</t>
  </si>
  <si>
    <t>-1240519450</t>
  </si>
  <si>
    <t>Otopná tělesa panelová VK dvoudesková PN 1,0 MPa, T do 110°C s jednou přídavnou přestupní plochou výšky tělesa 600 mm stavební délky / výkonu 700 mm / 902 W</t>
  </si>
  <si>
    <t>https://podminky.urs.cz/item/CS_URS_2025_02/735152474</t>
  </si>
  <si>
    <t>735152475</t>
  </si>
  <si>
    <t>Otopné těleso panelové VK dvoudeskové 1 přídavná přestupní plocha výška/délka 600/800 mm výkon 1030 W</t>
  </si>
  <si>
    <t>-1020394989</t>
  </si>
  <si>
    <t>Otopná tělesa panelová VK dvoudesková PN 1,0 MPa, T do 110°C s jednou přídavnou přestupní plochou výšky tělesa 600 mm stavební délky / výkonu 800 mm / 1030 W</t>
  </si>
  <si>
    <t>https://podminky.urs.cz/item/CS_URS_2025_02/735152475</t>
  </si>
  <si>
    <t>735152476</t>
  </si>
  <si>
    <t>Otopné těleso panelové VK dvoudeskové 1 přídavná přestupní plocha výška/délka 600/900 mm výkon 1159 W</t>
  </si>
  <si>
    <t>-1193066293</t>
  </si>
  <si>
    <t>Otopná tělesa panelová VK dvoudesková PN 1,0 MPa, T do 110°C s jednou přídavnou přestupní plochou výšky tělesa 600 mm stavební délky / výkonu 900 mm / 1159 W</t>
  </si>
  <si>
    <t>https://podminky.urs.cz/item/CS_URS_2025_02/735152476</t>
  </si>
  <si>
    <t>735152576</t>
  </si>
  <si>
    <t>Otopné těleso panelové VK dvoudeskové 2 přídavné přestupní plochy výška/délka 600/900 mm výkon 1511 W</t>
  </si>
  <si>
    <t>-1854792642</t>
  </si>
  <si>
    <t>Otopná tělesa panelová VK dvoudesková PN 1,0 MPa, T do 110°C se dvěma přídavnými přestupními plochami výšky tělesa 600 mm stavební délky / výkonu 900 mm / 1511 W</t>
  </si>
  <si>
    <t>https://podminky.urs.cz/item/CS_URS_2025_02/735152576</t>
  </si>
  <si>
    <t>735152580</t>
  </si>
  <si>
    <t>Otopné těleso panelové VK dvoudeskové 2 přídavné přestupní plochy výška/délka 600/1400 mm výkon 2351 W</t>
  </si>
  <si>
    <t>-1572741322</t>
  </si>
  <si>
    <t>Otopná tělesa panelová VK dvoudesková PN 1,0 MPa, T do 110°C se dvěma přídavnými přestupními plochami výšky tělesa 600 mm stavební délky / výkonu 1400 mm / 2351 W</t>
  </si>
  <si>
    <t>https://podminky.urs.cz/item/CS_URS_2025_02/735152580</t>
  </si>
  <si>
    <t>735152582</t>
  </si>
  <si>
    <t>Otopné těleso panelové VK dvoudeskové 2 přídavné přestupní plochy výška/délka 600/1800 mm výkon 3022 W</t>
  </si>
  <si>
    <t>1452074609</t>
  </si>
  <si>
    <t>Otopná tělesa panelová VK dvoudesková PN 1,0 MPa, T do 110°C se dvěma přídavnými přestupními plochami výšky tělesa 600 mm stavební délky / výkonu 1800 mm / 3022 W</t>
  </si>
  <si>
    <t>https://podminky.urs.cz/item/CS_URS_2025_02/735152582</t>
  </si>
  <si>
    <t>735152681</t>
  </si>
  <si>
    <t>Otopné těleso panelové VK třídeskové 3 přídavné přestupní plochy výška/délka 600/1600 mm výkon 3850 W</t>
  </si>
  <si>
    <t>-84052127</t>
  </si>
  <si>
    <t>Otopná tělesa panelová VK třídesková PN 1,0 MPa, T do 110°C se třemi přídavnými přestupními plochami výšky tělesa 600 mm stavební délky / výkonu 1600 mm / 3850 W</t>
  </si>
  <si>
    <t>https://podminky.urs.cz/item/CS_URS_2025_02/735152681</t>
  </si>
  <si>
    <t>735152682</t>
  </si>
  <si>
    <t>Otopné těleso panelové VK třídeskové 3 přídavné přestupní plochy výška/délka 600/1800 mm výkon 4331 W</t>
  </si>
  <si>
    <t>927635706</t>
  </si>
  <si>
    <t>Otopná tělesa panelová VK třídesková PN 1,0 MPa, T do 110°C se třemi přídavnými přestupními plochami výšky tělesa 600 mm stavební délky / výkonu 1800 mm / 4331 W</t>
  </si>
  <si>
    <t>https://podminky.urs.cz/item/CS_URS_2025_02/735152682</t>
  </si>
  <si>
    <t>735160101</t>
  </si>
  <si>
    <t>Otopné těleso trubkové teplovodní výška/délka 700/450 mm</t>
  </si>
  <si>
    <t>-2146961345</t>
  </si>
  <si>
    <t>Otopná tělesa trubková teplovodní na stěnu výšky tělesa 700 mm, délky 450 mm</t>
  </si>
  <si>
    <t>https://podminky.urs.cz/item/CS_URS_2025_02/735160101</t>
  </si>
  <si>
    <t>735160104</t>
  </si>
  <si>
    <t>Otopné těleso trubkové teplovodní výška/délka 700/750 mm</t>
  </si>
  <si>
    <t>-1750254242</t>
  </si>
  <si>
    <t>Otopná tělesa trubková teplovodní na stěnu výšky tělesa 700 mm, délky 750 mm</t>
  </si>
  <si>
    <t>https://podminky.urs.cz/item/CS_URS_2025_02/735160104</t>
  </si>
  <si>
    <t>735160144</t>
  </si>
  <si>
    <t>Otopné těleso trubkové teplovodní výška/délka 1 820/750 mm</t>
  </si>
  <si>
    <t>1538482891</t>
  </si>
  <si>
    <t>Otopná tělesa trubková teplovodní na stěnu výšky tělesa 1 820 mm, délky 750 mm</t>
  </si>
  <si>
    <t>https://podminky.urs.cz/item/CS_URS_2025_02/735160144</t>
  </si>
  <si>
    <t>735211812</t>
  </si>
  <si>
    <t>Demontáž registru trubkového žebrového 76/156 délka do 3 m dvoupramenný</t>
  </si>
  <si>
    <t>-1823421979</t>
  </si>
  <si>
    <t>Demontáž registrů z ocelových trubek žebrových Ø 76/3/156 stavební délky do 3 m, o počtu pramenů registru 2</t>
  </si>
  <si>
    <t>https://podminky.urs.cz/item/CS_URS_2025_02/735211812</t>
  </si>
  <si>
    <t>735494811</t>
  </si>
  <si>
    <t>Vypuštění vody z otopných těles</t>
  </si>
  <si>
    <t>-1216894</t>
  </si>
  <si>
    <t>Vypuštění vody z otopných soustav bez kotlů, ohříváků, zásobníků a nádrží</t>
  </si>
  <si>
    <t>https://podminky.urs.cz/item/CS_URS_2025_02/735494811</t>
  </si>
  <si>
    <t>998735122</t>
  </si>
  <si>
    <t>Přesun hmot tonážní pro otopná tělesa ruční v objektech v přes 6 do 12 m</t>
  </si>
  <si>
    <t>1745072823</t>
  </si>
  <si>
    <t>Přesun hmot pro otopná tělesa stanovený z hmotnosti přesunovaného materiálu vodorovná dopravní vzdálenost do 50 m ruční (bez užití mechanizace) v objektech výšky přes 6 do 12 m</t>
  </si>
  <si>
    <t>https://podminky.urs.cz/item/CS_URS_2025_02/998735122</t>
  </si>
  <si>
    <t>998735129</t>
  </si>
  <si>
    <t>Příplatek k ručnímu přesunu hmot tonážnímu pro otopná tělesa za zvětšený přesun ZKD 50 m</t>
  </si>
  <si>
    <t>438969707</t>
  </si>
  <si>
    <t>Přesun hmot pro otopná tělesa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</si>
  <si>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https://podminky.urs.cz/item/CS_URS_2025_02/998735129</t>
  </si>
  <si>
    <t>OST</t>
  </si>
  <si>
    <t xml:space="preserve"> Ostatní</t>
  </si>
  <si>
    <t>999003</t>
  </si>
  <si>
    <t>Napuštění a odvdušnění větve ÚT</t>
  </si>
  <si>
    <t>soub.</t>
  </si>
  <si>
    <t>512</t>
  </si>
  <si>
    <t>884700344</t>
  </si>
  <si>
    <t>999004</t>
  </si>
  <si>
    <t>Pomocné stavební práce - zhotovování prostupů skrz stěny a podlahy, přímoce</t>
  </si>
  <si>
    <t>soubor</t>
  </si>
  <si>
    <t>1633249229</t>
  </si>
  <si>
    <t>999006</t>
  </si>
  <si>
    <t>Topná zkouška 72 hod vč. zaškolení obsluhy a nastavení provozních parametrů</t>
  </si>
  <si>
    <t>1205322792</t>
  </si>
  <si>
    <t>999008</t>
  </si>
  <si>
    <t>Pomocné práce , ostatní montážní a spotřební materiál</t>
  </si>
  <si>
    <t>-53743994</t>
  </si>
  <si>
    <t>999011</t>
  </si>
  <si>
    <t>983130727</t>
  </si>
  <si>
    <t>999012</t>
  </si>
  <si>
    <t>Likvidace odpadu</t>
  </si>
  <si>
    <t>1122613691</t>
  </si>
  <si>
    <t xml:space="preserve"> Vedlejší rozpočtové náklady</t>
  </si>
  <si>
    <t xml:space="preserve"> Průzkumné, geodetické a projektové práce</t>
  </si>
  <si>
    <t>310507506</t>
  </si>
  <si>
    <t>VRN2</t>
  </si>
  <si>
    <t xml:space="preserve"> Příprava staveniště</t>
  </si>
  <si>
    <t>020001000</t>
  </si>
  <si>
    <t>Příprava staveniště</t>
  </si>
  <si>
    <t>1951485061</t>
  </si>
  <si>
    <t>3_Vys_100_ZTI - Zdravotně technické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</si>
  <si>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</si>
  <si>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</si>
  <si>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</si>
  <si>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</si>
  <si>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721</t>
  </si>
  <si>
    <t>Zdravotechnika - vnitřní kanalizace</t>
  </si>
  <si>
    <t>721171808</t>
  </si>
  <si>
    <t>Demontáž potrubí z PVC D přes 75 do 114</t>
  </si>
  <si>
    <t>-165010611</t>
  </si>
  <si>
    <t>Demontáž potrubí z novodurových trub odpadních nebo připojovacích přes 75 do D 114</t>
  </si>
  <si>
    <t>https://podminky.urs.cz/item/CS_URS_2025_02/721171808</t>
  </si>
  <si>
    <t>721173401</t>
  </si>
  <si>
    <t>Potrubí kanalizační z PVC SN 4 svodné DN 110</t>
  </si>
  <si>
    <t>2007878433</t>
  </si>
  <si>
    <t>Potrubí z trub PVC SN4 svodné (ležaté) DN 110</t>
  </si>
  <si>
    <t>https://podminky.urs.cz/item/CS_URS_2025_02/721173401</t>
  </si>
  <si>
    <t>721174043</t>
  </si>
  <si>
    <t>Potrubí kanalizační z PP připojovací DN 50</t>
  </si>
  <si>
    <t>476306430</t>
  </si>
  <si>
    <t>Potrubí z trub polypropylenových připojovací DN 50</t>
  </si>
  <si>
    <t>https://podminky.urs.cz/item/CS_URS_2025_02/721174043</t>
  </si>
  <si>
    <t>1+1+1+1+1</t>
  </si>
  <si>
    <t>2+2+2+2+3</t>
  </si>
  <si>
    <t>1+1+1+2+2+1</t>
  </si>
  <si>
    <t>721174044</t>
  </si>
  <si>
    <t>Potrubí kanalizační z PP připojovací DN 75</t>
  </si>
  <si>
    <t>207929483</t>
  </si>
  <si>
    <t>Potrubí z trub polypropylenových připojovací DN 75</t>
  </si>
  <si>
    <t>https://podminky.urs.cz/item/CS_URS_2025_02/721174044</t>
  </si>
  <si>
    <t>2+2+2</t>
  </si>
  <si>
    <t>1,5+1,5+2+1,5</t>
  </si>
  <si>
    <t>721174045</t>
  </si>
  <si>
    <t>Potrubí kanalizační z PP připojovací DN 110</t>
  </si>
  <si>
    <t>-1427337867</t>
  </si>
  <si>
    <t>Potrubí z trub polypropylenových připojovací DN 110</t>
  </si>
  <si>
    <t>https://podminky.urs.cz/item/CS_URS_2025_02/721174045</t>
  </si>
  <si>
    <t>3+2+1+2+3</t>
  </si>
  <si>
    <t>721175001</t>
  </si>
  <si>
    <t>Potrubí kanalizační plastové připojovací odhlučněné dvouvrstvé DN 50</t>
  </si>
  <si>
    <t>1249847128</t>
  </si>
  <si>
    <t>Plastové potrubí odhlučněné dvouvrstvé připojovací DN 50</t>
  </si>
  <si>
    <t>https://podminky.urs.cz/item/CS_URS_2025_02/721175001</t>
  </si>
  <si>
    <t>3+1,5+1</t>
  </si>
  <si>
    <t>0,6*3"svislé</t>
  </si>
  <si>
    <t>721175012</t>
  </si>
  <si>
    <t>Potrubí kanalizační plastové odpadní odhlučněné dvouvrstvé DN 100</t>
  </si>
  <si>
    <t>726659879</t>
  </si>
  <si>
    <t>Plastové potrubí odhlučněné dvouvrstvé odpadní (svislé) DN 100</t>
  </si>
  <si>
    <t>https://podminky.urs.cz/item/CS_URS_2025_02/721175012</t>
  </si>
  <si>
    <t>721175022</t>
  </si>
  <si>
    <t>Potrubí kanalizační plastové svodné odhlučněné dvouvrstvé DN 125</t>
  </si>
  <si>
    <t>596696390</t>
  </si>
  <si>
    <t>Plastové potrubí odhlučněné dvouvrstvé svodné (ležaté) DN 125</t>
  </si>
  <si>
    <t>https://podminky.urs.cz/item/CS_URS_2025_02/721175022</t>
  </si>
  <si>
    <t>9"1PP</t>
  </si>
  <si>
    <t>2,5"2NP</t>
  </si>
  <si>
    <t>3,8+2"svislé</t>
  </si>
  <si>
    <t>721194105</t>
  </si>
  <si>
    <t>Vyvedení a upevnění odpadních výpustek DN 50</t>
  </si>
  <si>
    <t>-708741994</t>
  </si>
  <si>
    <t>Vyměření přípojek na potrubí vyvedení a upevnění odpadních výpustek DN 50</t>
  </si>
  <si>
    <t>https://podminky.urs.cz/item/CS_URS_2025_02/721194105</t>
  </si>
  <si>
    <t>721194107</t>
  </si>
  <si>
    <t>Vyvedení a upevnění odpadních výpustek DN 70</t>
  </si>
  <si>
    <t>1117340603</t>
  </si>
  <si>
    <t>Vyměření přípojek na potrubí vyvedení a upevnění odpadních výpustek DN 70</t>
  </si>
  <si>
    <t>https://podminky.urs.cz/item/CS_URS_2025_02/721194107</t>
  </si>
  <si>
    <t>721194109</t>
  </si>
  <si>
    <t>Vyvedení a upevnění odpadních výpustek DN 110</t>
  </si>
  <si>
    <t>-99805052</t>
  </si>
  <si>
    <t>Vyměření přípojek na potrubí vyvedení a upevnění odpadních výpustek DN 110</t>
  </si>
  <si>
    <t>https://podminky.urs.cz/item/CS_URS_2025_02/721194109</t>
  </si>
  <si>
    <t>721210813</t>
  </si>
  <si>
    <t>Demontáž vpustí podlahových z kyselinovzdorné kameniny DN 100</t>
  </si>
  <si>
    <t>570264196</t>
  </si>
  <si>
    <t>Demontáž kanalizačního příslušenství vpustí podlahových z kyselinovzdorné kameniny DN 100</t>
  </si>
  <si>
    <t>https://podminky.urs.cz/item/CS_URS_2025_02/721210813</t>
  </si>
  <si>
    <t>721290111</t>
  </si>
  <si>
    <t>Zkouška těsnosti potrubí kanalizace vodou DN do 125</t>
  </si>
  <si>
    <t>1791994653</t>
  </si>
  <si>
    <t>Zkouška těsnosti kanalizace v objektech vodou do DN 125</t>
  </si>
  <si>
    <t>https://podminky.urs.cz/item/CS_URS_2025_02/721290111</t>
  </si>
  <si>
    <t>7+29+15,5+14+9,3+20+19,3</t>
  </si>
  <si>
    <t>998721122</t>
  </si>
  <si>
    <t>Přesun hmot tonážní pro vnitřní kanalizaci ruční v objektech v přes 6 do 12 m</t>
  </si>
  <si>
    <t>973877208</t>
  </si>
  <si>
    <t>Přesun hmot pro vnitřní kanalizaci stanovený z hmotnosti přesunovaného materiálu vodorovná dopravní vzdálenost do 50 m ruční (bez užití mechanizace) v objektech výšky přes 6 do 12 m</t>
  </si>
  <si>
    <t>https://podminky.urs.cz/item/CS_URS_2025_02/998721122</t>
  </si>
  <si>
    <t>998721129</t>
  </si>
  <si>
    <t>Příplatek k ručnímu přesunu hmot tonážnímu pro vnitřní kanalizaci za zvětšený přesun ZKD 50 m</t>
  </si>
  <si>
    <t>-1729474645</t>
  </si>
  <si>
    <t>Přesun hmot pro vnitřní kanalizaci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</si>
  <si>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https://podminky.urs.cz/item/CS_URS_2025_02/998721129</t>
  </si>
  <si>
    <t>722</t>
  </si>
  <si>
    <t>Zdravotechnika - vnitřní vodovod</t>
  </si>
  <si>
    <t>722130802</t>
  </si>
  <si>
    <t>Demontáž potrubí ocelové pozinkované závitové DN přes 25 do 40</t>
  </si>
  <si>
    <t>-1466960819</t>
  </si>
  <si>
    <t>Demontáž potrubí z ocelových trubek pozinkovaných závitových přes 25 do DN 40</t>
  </si>
  <si>
    <t>https://podminky.urs.cz/item/CS_URS_2025_02/722130802</t>
  </si>
  <si>
    <t>722170801</t>
  </si>
  <si>
    <t>Demontáž rozvodů vody z plastů D do 25</t>
  </si>
  <si>
    <t>493491072</t>
  </si>
  <si>
    <t>Demontáž rozvodů vody z plastů do Ø 25 mm</t>
  </si>
  <si>
    <t>https://podminky.urs.cz/item/CS_URS_2025_02/722170801</t>
  </si>
  <si>
    <t>722170804</t>
  </si>
  <si>
    <t>Demontáž rozvodů vody z plastů D přes 25 do 50</t>
  </si>
  <si>
    <t>998950477</t>
  </si>
  <si>
    <t>Demontáž rozvodů vody z plastů přes 25 do Ø 50 mm</t>
  </si>
  <si>
    <t>https://podminky.urs.cz/item/CS_URS_2025_02/722170804</t>
  </si>
  <si>
    <t>722174022</t>
  </si>
  <si>
    <t>Potrubí vodovodní plastové PPR S2,5 spojované svařováním D 20x3,4 mm</t>
  </si>
  <si>
    <t>-1433491191</t>
  </si>
  <si>
    <t>Potrubí z trubek polypropylenových spojovaných svařováním z jednovrstvého PP-R S2,5 (PN 20) D 20/3,4</t>
  </si>
  <si>
    <t>https://podminky.urs.cz/item/CS_URS_2025_02/722174022</t>
  </si>
  <si>
    <t>(7,5+12)*2</t>
  </si>
  <si>
    <t>(11+12+20)*2</t>
  </si>
  <si>
    <t>(11+11+20)*2</t>
  </si>
  <si>
    <t>722174023</t>
  </si>
  <si>
    <t>Potrubí vodovodní plastové PPR S2,5 spojované svařováním D 25x4,2 mm</t>
  </si>
  <si>
    <t>1573194503</t>
  </si>
  <si>
    <t>Potrubí z trubek polypropylenových spojovaných svařováním z jednovrstvého PP-R S2,5 (PN 20) D 25/4,2</t>
  </si>
  <si>
    <t>https://podminky.urs.cz/item/CS_URS_2025_02/722174023</t>
  </si>
  <si>
    <t>4+2+2</t>
  </si>
  <si>
    <t>4+2+4+2+3,5</t>
  </si>
  <si>
    <t>2+2+2+2</t>
  </si>
  <si>
    <t>12+4+4+4"hydranty</t>
  </si>
  <si>
    <t>722174024</t>
  </si>
  <si>
    <t>Potrubí vodovodní plastové PPR S2,5 spojované svařováním D 32x5,4 mm</t>
  </si>
  <si>
    <t>-46780363</t>
  </si>
  <si>
    <t>Potrubí z trubek polypropylenových spojovaných svařováním z jednovrstvého PP-R S2,5 (PN 20) D 32/5,4</t>
  </si>
  <si>
    <t>https://podminky.urs.cz/item/CS_URS_2025_02/722174024</t>
  </si>
  <si>
    <t>722181231</t>
  </si>
  <si>
    <t>Ochrana vodovodního potrubí přilepenými termoizolačními trubicemi z PE tl přes 9 do 13 mm DN do 22 mm</t>
  </si>
  <si>
    <t>790339230</t>
  </si>
  <si>
    <t>Ochrana potrubí termoizolačními trubicemi z pěnového polyetylenu PE přilepenými v příčných a podélných spojích, tloušťky izolace přes 9 do 13 mm, vnitřního průměru izolace DN do 22 mm</t>
  </si>
  <si>
    <t>https://podminky.urs.cz/item/CS_URS_2025_02/722181231</t>
  </si>
  <si>
    <t>249</t>
  </si>
  <si>
    <t>722181232</t>
  </si>
  <si>
    <t>Ochrana vodovodního potrubí přilepenými termoizolačními trubicemi z PE tl přes 9 do 13 mm DN přes 22 do 45 mm</t>
  </si>
  <si>
    <t>433047753</t>
  </si>
  <si>
    <t>Ochrana potrubí termoizolačními trubicemi z pěnového polyetylenu PE přilepenými v příčných a podélných spojích, tloušťky izolace přes 9 do 13 mm, vnitřního průměru izolace DN přes 22 do 45 mm</t>
  </si>
  <si>
    <t>https://podminky.urs.cz/item/CS_URS_2025_02/722181232</t>
  </si>
  <si>
    <t>61,5+21</t>
  </si>
  <si>
    <t>722181812</t>
  </si>
  <si>
    <t>Demontáž plstěných pásů z trub D do 50</t>
  </si>
  <si>
    <t>1569588882</t>
  </si>
  <si>
    <t>Demontáž ochrany potrubí plstěných pásů z trub, průměru do 50 mm</t>
  </si>
  <si>
    <t>https://podminky.urs.cz/item/CS_URS_2025_02/722181812</t>
  </si>
  <si>
    <t>722231211</t>
  </si>
  <si>
    <t>Ventil redukční mosazný G 1/2" PN 10 do 100°C k bojleru s 2x vnitřním závitem</t>
  </si>
  <si>
    <t>2127784275</t>
  </si>
  <si>
    <t>Armatury se dvěma závity ventily k bojleru PN 10 do 100 °C G 1/2"</t>
  </si>
  <si>
    <t>https://podminky.urs.cz/item/CS_URS_2025_02/722231211</t>
  </si>
  <si>
    <t>722231221</t>
  </si>
  <si>
    <t>Ventil pojistný mosazný G 1/2" PN 6 do 100°C k bojleru s vnitřním x vnějším závitem</t>
  </si>
  <si>
    <t>-756137023</t>
  </si>
  <si>
    <t>Armatury se dvěma závity ventily pojistné k bojleru mosazné PN 6 do 100°C G 1/2"</t>
  </si>
  <si>
    <t>https://podminky.urs.cz/item/CS_URS_2025_02/722231221</t>
  </si>
  <si>
    <t>722240123</t>
  </si>
  <si>
    <t>Kohout kulový plastový PPR DN 25</t>
  </si>
  <si>
    <t>-351339607</t>
  </si>
  <si>
    <t>Armatury z plastických hmot kohouty (PPR) kulové DN 25</t>
  </si>
  <si>
    <t>https://podminky.urs.cz/item/CS_URS_2025_02/722240123</t>
  </si>
  <si>
    <t>722250132</t>
  </si>
  <si>
    <t>Hydrantový systém s tvarově stálou hadicí D 25 x 20 m celoplechový</t>
  </si>
  <si>
    <t>-968630728</t>
  </si>
  <si>
    <t>Požární příslušenství a armatury hydrantový systém s tvarově stálou hadicí celoplechový D 25 x 20 m</t>
  </si>
  <si>
    <t>https://podminky.urs.cz/item/CS_URS_2025_02/722250132</t>
  </si>
  <si>
    <t>722263207</t>
  </si>
  <si>
    <t>Vodoměr závitový jednovtokový suchoběžný do 100°C G 3/4"x 130 mm Qn 1,5 m3/h horizontální</t>
  </si>
  <si>
    <t>-1734285934</t>
  </si>
  <si>
    <t>Vodoměry pro vodu do 100°C závitové horizontální jednovtokové suchoběžné G 3/4"x 130 mm Qn 1,5</t>
  </si>
  <si>
    <t>https://podminky.urs.cz/item/CS_URS_2025_02/722263207</t>
  </si>
  <si>
    <t>722290246</t>
  </si>
  <si>
    <t>Zkouška těsnosti vodovodního potrubí plastového DN do 40</t>
  </si>
  <si>
    <t>-1343034426</t>
  </si>
  <si>
    <t>Zkoušky, proplach a desinfekce vodovodního potrubí zkoušky těsnosti vodovodního potrubí plastového do DN 40</t>
  </si>
  <si>
    <t>https://podminky.urs.cz/item/CS_URS_2025_02/722290246</t>
  </si>
  <si>
    <t>249+61,5+21</t>
  </si>
  <si>
    <t>998722122</t>
  </si>
  <si>
    <t>Přesun hmot tonážní pro vnitřní vodovod ruční v objektech v přes 6 do 12 m</t>
  </si>
  <si>
    <t>-1299825839</t>
  </si>
  <si>
    <t>Přesun hmot pro vnitřní vodovod stanovený z hmotnosti přesunovaného materiálu vodorovná dopravní vzdálenost do 50 m ruční (bez užití mechanizace) v objektech výšky přes 6 do 12 m</t>
  </si>
  <si>
    <t>https://podminky.urs.cz/item/CS_URS_2025_02/998722122</t>
  </si>
  <si>
    <t>998722129</t>
  </si>
  <si>
    <t>Příplatek k ručnímu k přesunu hmot tonážnímu pro vnitřní vodovod za zvětšený přesun ZKD 50 m</t>
  </si>
  <si>
    <t>-1886796432</t>
  </si>
  <si>
    <t>Přesun hmot pro vnitřní vodovod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</si>
  <si>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https://podminky.urs.cz/item/CS_URS_2025_02/998722129</t>
  </si>
  <si>
    <t>725</t>
  </si>
  <si>
    <t>Zdravotechnika - zařizovací předměty</t>
  </si>
  <si>
    <t>725112022</t>
  </si>
  <si>
    <t>Klozet keramický závěsný na nosné stěny odpad vodorovný</t>
  </si>
  <si>
    <t>308633676</t>
  </si>
  <si>
    <t>Zařízení záchodů klozety keramické závěsné na nosné stěny s hlubokým splachováním odpad vodorovný</t>
  </si>
  <si>
    <t>https://podminky.urs.cz/item/CS_URS_2025_02/725112022</t>
  </si>
  <si>
    <t>725112171</t>
  </si>
  <si>
    <t>Kombi klozet s hlubokým splachováním odpad vodorovný</t>
  </si>
  <si>
    <t>704540383</t>
  </si>
  <si>
    <t>Zařízení záchodů kombi klozety s hlubokým splachováním odpad vodorovný</t>
  </si>
  <si>
    <t>https://podminky.urs.cz/item/CS_URS_2025_02/725112171</t>
  </si>
  <si>
    <t>725122813</t>
  </si>
  <si>
    <t>Demontáž pisoárových stání s nádrží a jedním záchodkem</t>
  </si>
  <si>
    <t>1696480282</t>
  </si>
  <si>
    <t>Demontáž pisoárů s nádrží a 1 záchodkem</t>
  </si>
  <si>
    <t>https://podminky.urs.cz/item/CS_URS_2025_02/725122813</t>
  </si>
  <si>
    <t>725210821</t>
  </si>
  <si>
    <t>Demontáž umyvadel bez výtokových armatur</t>
  </si>
  <si>
    <t>-815616522</t>
  </si>
  <si>
    <t>Demontáž umyvadel bez výtokových armatur umyvadel</t>
  </si>
  <si>
    <t>https://podminky.urs.cz/item/CS_URS_2025_02/725210821</t>
  </si>
  <si>
    <t>725211601</t>
  </si>
  <si>
    <t>Umyvadlo keramické bílé šířky 500 mm bez krytu na sifon připevněné na stěnu šrouby</t>
  </si>
  <si>
    <t>1798852346</t>
  </si>
  <si>
    <t>Umyvadla keramická bílá bez výtokových armatur připevněná na stěnu šrouby bez sloupu nebo krytu na sifon, šířka umyvadla 500 mm</t>
  </si>
  <si>
    <t>https://podminky.urs.cz/item/CS_URS_2025_02/725211601</t>
  </si>
  <si>
    <t>725211701</t>
  </si>
  <si>
    <t>Umývátko keramické bílé stěnové šířky 400 mm připevněné na stěnu šrouby</t>
  </si>
  <si>
    <t>1872599865</t>
  </si>
  <si>
    <t>Umyvadla keramická bílá bez výtokových armatur připevněná na stěnu šrouby malá (umývátka) stěnová 400 mm</t>
  </si>
  <si>
    <t>https://podminky.urs.cz/item/CS_URS_2025_02/725211701</t>
  </si>
  <si>
    <t>725241112</t>
  </si>
  <si>
    <t>Vanička sprchová akrylátová čtvercová 900x900 mm</t>
  </si>
  <si>
    <t>-494793301</t>
  </si>
  <si>
    <t>Sprchové vaničky akrylátové čtvercové 900x900 mm</t>
  </si>
  <si>
    <t>https://podminky.urs.cz/item/CS_URS_2025_02/725241112</t>
  </si>
  <si>
    <t>725241128</t>
  </si>
  <si>
    <t>Vanička sprchová akrylátová obdélníková 1200x900 mm</t>
  </si>
  <si>
    <t>1680560852</t>
  </si>
  <si>
    <t>Sprchové vaničky akrylátové obdélníkové 1200x900 mm</t>
  </si>
  <si>
    <t>https://podminky.urs.cz/item/CS_URS_2025_02/725241128</t>
  </si>
  <si>
    <t>725244508</t>
  </si>
  <si>
    <t>Zástěna sprchová rohová rámová se skleněnou výplní tl. 4 a 5 mm dveře posuvné jednodílné vstup z čela na vaničku 1200x900 mm</t>
  </si>
  <si>
    <t>-1743406843</t>
  </si>
  <si>
    <t>Sprchové dveře a zástěny zástěny sprchové rohové čtvercové/obdélníkové rámové se skleněnou výplní tl. 4 a 5 mm dveře posuvné jednodílné, vstup z čela, na vaničku 1200x900 mm</t>
  </si>
  <si>
    <t>https://podminky.urs.cz/item/CS_URS_2025_02/725244508</t>
  </si>
  <si>
    <t>725244523</t>
  </si>
  <si>
    <t>Zástěna sprchová rohová rámová se skleněnou výplní tl. 4 a 5 mm dveře posuvné dvoudílné vstup z rohu na vaničku 900x900 mm</t>
  </si>
  <si>
    <t>-496442570</t>
  </si>
  <si>
    <t>Sprchové dveře a zástěny zástěny sprchové rohové čtvercové/obdélníkové rámové se skleněnou výplní tl. 4 a 5 mm dveře posuvné dvoudílné, vstup z rohu, na vaničku 900x900 mm</t>
  </si>
  <si>
    <t>https://podminky.urs.cz/item/CS_URS_2025_02/725244523</t>
  </si>
  <si>
    <t>725320828</t>
  </si>
  <si>
    <t>Demontáž dřez dvojitý velkokuchyně bez výtokových armatur</t>
  </si>
  <si>
    <t>356365222</t>
  </si>
  <si>
    <t>Demontáž dřezů dvojitých bez výtokových armatur velkokuchyňských</t>
  </si>
  <si>
    <t>https://podminky.urs.cz/item/CS_URS_2025_02/725320828</t>
  </si>
  <si>
    <t>725330820</t>
  </si>
  <si>
    <t>Demontáž výlevka diturvitová</t>
  </si>
  <si>
    <t>-2095819411</t>
  </si>
  <si>
    <t>Demontáž výlevek bez výtokových armatur a bez nádrže a splachovacího potrubí diturvitových</t>
  </si>
  <si>
    <t>https://podminky.urs.cz/item/CS_URS_2025_02/725330820</t>
  </si>
  <si>
    <t>725331111</t>
  </si>
  <si>
    <t>Výlevka bez výtokových armatur keramická se sklopnou plastovou mřížkou stojící výšky 425 mm</t>
  </si>
  <si>
    <t>-2020832216</t>
  </si>
  <si>
    <t>Výlevky bez výtokových armatur a splachovací nádrže keramické se sklopnou plastovou mřížkou stojící, výšky 460 mm</t>
  </si>
  <si>
    <t>https://podminky.urs.cz/item/CS_URS_2025_02/725331111</t>
  </si>
  <si>
    <t>725530826</t>
  </si>
  <si>
    <t>Demontáž ohřívač elektrický akumulační do 800 l</t>
  </si>
  <si>
    <t>-862361750</t>
  </si>
  <si>
    <t>Demontáž elektrických zásobníkových ohřívačů vody akumulačních do 800 l</t>
  </si>
  <si>
    <t>https://podminky.urs.cz/item/CS_URS_2025_02/725530826</t>
  </si>
  <si>
    <t>725532116</t>
  </si>
  <si>
    <t>Elektrický ohřívač zásobníkový akumulační závěsný svislý 100 l / 2 kW</t>
  </si>
  <si>
    <t>415937462</t>
  </si>
  <si>
    <t>Elektrické ohřívače zásobníkové beztlakové přepadové akumulační s pojistným ventilem závěsné svislé objem nádrže (příkon) 100 l (2,0 kW)</t>
  </si>
  <si>
    <t>https://podminky.urs.cz/item/CS_URS_2025_02/725532116</t>
  </si>
  <si>
    <t>725532124</t>
  </si>
  <si>
    <t>Elektrický ohřívač zásobníkový akumulační závěsný svislý 160 l / 2 kW</t>
  </si>
  <si>
    <t>973205086</t>
  </si>
  <si>
    <t>Elektrické ohřívače zásobníkové beztlakové přepadové akumulační s pojistným ventilem závěsné svislé objem nádrže (příkon) 160 l (2,0 kW)</t>
  </si>
  <si>
    <t>https://podminky.urs.cz/item/CS_URS_2025_02/725532124</t>
  </si>
  <si>
    <t>725813111</t>
  </si>
  <si>
    <t>Ventil rohový bez připojovací trubičky nebo flexi hadičky G 1/2"</t>
  </si>
  <si>
    <t>-784943232</t>
  </si>
  <si>
    <t>Ventily rohové bez připojovací trubičky nebo flexi hadičky G 1/2"</t>
  </si>
  <si>
    <t>https://podminky.urs.cz/item/CS_URS_2025_02/725813111</t>
  </si>
  <si>
    <t>725813112</t>
  </si>
  <si>
    <t>Ventil rohový pračkový G 3/4"</t>
  </si>
  <si>
    <t>1830975084</t>
  </si>
  <si>
    <t>Ventily rohové bez připojovací trubičky nebo flexi hadičky pračkové G 3/4"</t>
  </si>
  <si>
    <t>https://podminky.urs.cz/item/CS_URS_2025_02/725813112</t>
  </si>
  <si>
    <t>725820801</t>
  </si>
  <si>
    <t>Demontáž baterie nástěnné do G 3 / 4</t>
  </si>
  <si>
    <t>1950799809</t>
  </si>
  <si>
    <t>Demontáž baterií nástěnných do G 3/4</t>
  </si>
  <si>
    <t>https://podminky.urs.cz/item/CS_URS_2025_02/725820801</t>
  </si>
  <si>
    <t>725821325</t>
  </si>
  <si>
    <t>Baterie dřezová stojánková páková s otáčivým kulatým ústím a délkou ramínka 220 mm</t>
  </si>
  <si>
    <t>366238958</t>
  </si>
  <si>
    <t>Baterie dřezové stojánkové pákové s otáčivým ústím a délkou ramínka 220 mm</t>
  </si>
  <si>
    <t>https://podminky.urs.cz/item/CS_URS_2025_02/725821325</t>
  </si>
  <si>
    <t>725822613</t>
  </si>
  <si>
    <t>Baterie umyvadlová stojánková páková s výpustí</t>
  </si>
  <si>
    <t>-1998099023</t>
  </si>
  <si>
    <t>Baterie umyvadlové stojánkové pákové s výpustí</t>
  </si>
  <si>
    <t>https://podminky.urs.cz/item/CS_URS_2025_02/725822613</t>
  </si>
  <si>
    <t>725840850</t>
  </si>
  <si>
    <t>Demontáž baterie sprch diferenciální do G 3/4x1</t>
  </si>
  <si>
    <t>-1700818829</t>
  </si>
  <si>
    <t>Demontáž baterií sprchových diferenciálních do G 3/4 x 1</t>
  </si>
  <si>
    <t>https://podminky.urs.cz/item/CS_URS_2025_02/725840850</t>
  </si>
  <si>
    <t>725841322</t>
  </si>
  <si>
    <t>Baterie sprchová nástěnná klasická s roztečí 150 mm</t>
  </si>
  <si>
    <t>-1075909202</t>
  </si>
  <si>
    <t>Baterie sprchové klasické s roztečí 150 mm</t>
  </si>
  <si>
    <t>https://podminky.urs.cz/item/CS_URS_2025_02/725841322</t>
  </si>
  <si>
    <t>998725122</t>
  </si>
  <si>
    <t>Přesun hmot tonážní pro zařizovací předměty ruční v objektech v přes 6 do 12 m</t>
  </si>
  <si>
    <t>-1359433702</t>
  </si>
  <si>
    <t>Přesun hmot pro zařizovací předměty stanovený z hmotnosti přesunovaného materiálu vodorovná dopravní vzdálenost do 50 m ruční (bez užití mechanizace) v objektech výšky přes 6 do 12 m</t>
  </si>
  <si>
    <t>https://podminky.urs.cz/item/CS_URS_2025_02/998725122</t>
  </si>
  <si>
    <t>998725129</t>
  </si>
  <si>
    <t>Příplatek k ručnímu přesunu hmot tonážnímu pro zařizovací předměty za zvětšený přesun ZKD 50 m</t>
  </si>
  <si>
    <t>-295716547</t>
  </si>
  <si>
    <t>Přesun hmot pro zařizovací předměty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</si>
  <si>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https://podminky.urs.cz/item/CS_URS_2025_02/998725129</t>
  </si>
  <si>
    <t>726</t>
  </si>
  <si>
    <t>Zdravotechnika - předstěnové instalace</t>
  </si>
  <si>
    <t>726131001</t>
  </si>
  <si>
    <t>Instalační předstěna pro umyvadlo do v 1120 mm se stojánkovou baterií do lehkých stěn s kovovou kcí</t>
  </si>
  <si>
    <t>-272607600</t>
  </si>
  <si>
    <t>Předstěnové instalační systémy do lehkých stěn s kovovou konstrukcí pro umyvadla stavební výšky do 1120 mm se stojánkovou baterií</t>
  </si>
  <si>
    <t>https://podminky.urs.cz/item/CS_URS_2025_02/726131001</t>
  </si>
  <si>
    <t>726131041</t>
  </si>
  <si>
    <t>Instalační předstěna pro klozet závěsný v 1120 mm s ovládáním zepředu do lehkých stěn s kovovou kcí</t>
  </si>
  <si>
    <t>-455881061</t>
  </si>
  <si>
    <t>Předstěnové instalační systémy do lehkých stěn s kovovou konstrukcí pro závěsné klozety ovládání zepředu, stavební výšky 1120 mm</t>
  </si>
  <si>
    <t>https://podminky.urs.cz/item/CS_URS_2025_02/726131041</t>
  </si>
  <si>
    <t>726191011</t>
  </si>
  <si>
    <t>Ovládací tlačítko WC pro montáž do předstěnových konstrukcí</t>
  </si>
  <si>
    <t>-1923282449</t>
  </si>
  <si>
    <t>Ostatní příslušenství instalačních systémů montáž ovládacích tlačítek k WC</t>
  </si>
  <si>
    <t>https://podminky.urs.cz/item/CS_URS_2025_02/726191011</t>
  </si>
  <si>
    <t>55281800</t>
  </si>
  <si>
    <t>tlačítko pro ovládání WC zepředu dvě vody bílé 246x164mm</t>
  </si>
  <si>
    <t>1426439127</t>
  </si>
  <si>
    <t>998726132</t>
  </si>
  <si>
    <t>Přesun hmot tonážní pro instalační prefabrikáty ruční v objektech v přes 6 do 12 m</t>
  </si>
  <si>
    <t>546892523</t>
  </si>
  <si>
    <t>Přesun hmot pro instalační prefabrikáty stanovený z hmotnosti přesunovaného materiálu vodorovná dopravní vzdálenost do 50 m ruční (bez užití mechanizace) v objektech výšky přes 6 m do 12 m</t>
  </si>
  <si>
    <t>https://podminky.urs.cz/item/CS_URS_2025_02/998726132</t>
  </si>
  <si>
    <t>998726139</t>
  </si>
  <si>
    <t>Příplatek k ručnímu přesunu hmot tonážnímu pro instalační prefabrikáty za zvětšený přesun ZKD 50 m</t>
  </si>
  <si>
    <t>1346713864</t>
  </si>
  <si>
    <t>Přesun hmot pro instalační prefabrikáty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</si>
  <si>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https://podminky.urs.cz/item/CS_URS_2025_02/998726139</t>
  </si>
  <si>
    <t>4_Vys_100_ELE - Elektroinstalace</t>
  </si>
  <si>
    <t>Soupis:</t>
  </si>
  <si>
    <t>01 - Elektroinstalace - silnoproud</t>
  </si>
  <si>
    <t>Úroveň 4:</t>
  </si>
  <si>
    <t>01-1.1 - Doplnění rozváděče ELMR1</t>
  </si>
  <si>
    <t>Výsluní p.p.č. 34 - k.ú. Výsluní</t>
  </si>
  <si>
    <t>46735666</t>
  </si>
  <si>
    <t>BOHEMIA ELPLAN</t>
  </si>
  <si>
    <t>BOHEMIA ELPLAN - Petr Vyžďura</t>
  </si>
  <si>
    <t xml:space="preserve">    741 - Elektroinstalace - silnoproud</t>
  </si>
  <si>
    <t>741</t>
  </si>
  <si>
    <t>741130001</t>
  </si>
  <si>
    <t>Ukončení vodič izolovaný do 2,5 mm2 v rozváděči nebo na přístroji</t>
  </si>
  <si>
    <t>CS ÚRS 2025 01</t>
  </si>
  <si>
    <t>-503849475</t>
  </si>
  <si>
    <t>Ukončení vodičů izolovaných s označením a zapojením v rozváděči nebo na přístroji, průřezu žíly do 2,5 mm2</t>
  </si>
  <si>
    <t>https://podminky.urs.cz/item/CS_URS_2025_01/741130001</t>
  </si>
  <si>
    <t>741130007</t>
  </si>
  <si>
    <t>Ukončení vodič izolovaný do 25 mm2 v rozváděči nebo na přístroji</t>
  </si>
  <si>
    <t>749291058</t>
  </si>
  <si>
    <t>Ukončení vodičů izolovaných s označením a zapojením v rozváděči nebo na přístroji, průřezu žíly do 25 mm2</t>
  </si>
  <si>
    <t>https://podminky.urs.cz/item/CS_URS_2025_01/741130007</t>
  </si>
  <si>
    <t>741320105</t>
  </si>
  <si>
    <t>Montáž jističů jednopólových nn do 25 A ve skříni se zapojením vodičů</t>
  </si>
  <si>
    <t>1468451368</t>
  </si>
  <si>
    <t>Montáž jističů se zapojením vodičů jednopólových nn do 25 A ve skříni</t>
  </si>
  <si>
    <t>https://podminky.urs.cz/item/CS_URS_2025_01/741320105</t>
  </si>
  <si>
    <t>01-1.2 - Rozváděč ELMR2</t>
  </si>
  <si>
    <t>1330121</t>
  </si>
  <si>
    <t>RAM S DVERMI BILE BP-U-3S-1000/12-W</t>
  </si>
  <si>
    <t>-1177623744</t>
  </si>
  <si>
    <t>1330170</t>
  </si>
  <si>
    <t>BOCNICE V=1150 ZAPADKA BPZ-MSW-12/SNAP</t>
  </si>
  <si>
    <t>-1677436953</t>
  </si>
  <si>
    <t>1170625</t>
  </si>
  <si>
    <t>OCHRANNY KRYT 240MM BPZ-WB3S-1000/12/2</t>
  </si>
  <si>
    <t>-367388736</t>
  </si>
  <si>
    <t>1170223</t>
  </si>
  <si>
    <t>SCHRANKA A4 NA DOKUMENTY LAB-BAG_A4</t>
  </si>
  <si>
    <t>1000803916</t>
  </si>
  <si>
    <t>1170372</t>
  </si>
  <si>
    <t>DIN LISTA AL KRACENA BPZ-DINR46-1000</t>
  </si>
  <si>
    <t>1575531081</t>
  </si>
  <si>
    <t>1968098</t>
  </si>
  <si>
    <t>NASTAVEC BOCNICE 75X190MM BPZ-TIW-1</t>
  </si>
  <si>
    <t>pár</t>
  </si>
  <si>
    <t>1453145746</t>
  </si>
  <si>
    <t>1191243</t>
  </si>
  <si>
    <t>DRZAK LISTY 2KS ZELENA BEL01</t>
  </si>
  <si>
    <t>85932832</t>
  </si>
  <si>
    <t>1191244</t>
  </si>
  <si>
    <t>DRZAK LISTY 2KS BILA BEL12</t>
  </si>
  <si>
    <t>-1456008209</t>
  </si>
  <si>
    <t>1774266</t>
  </si>
  <si>
    <t>ELEKTROMER. VANA BPZ-MT-MSW-1000/400-4-A</t>
  </si>
  <si>
    <t>-1291595418</t>
  </si>
  <si>
    <t>1725690</t>
  </si>
  <si>
    <t>ELEKTROMEROVA VANA BPZ-MT-1000/400-4-W</t>
  </si>
  <si>
    <t>-1310151627</t>
  </si>
  <si>
    <t>1187807</t>
  </si>
  <si>
    <t>ELEKTROMEROVA DESKA ZBR</t>
  </si>
  <si>
    <t>2027253579</t>
  </si>
  <si>
    <t>1330898</t>
  </si>
  <si>
    <t>KRYCI DESKA BILA BPZ-FP-1000/150-BL-W</t>
  </si>
  <si>
    <t>-1743026909</t>
  </si>
  <si>
    <t>1330901</t>
  </si>
  <si>
    <t>KRYCI DESKA BILA BPZ-FP-1000/200-45-W</t>
  </si>
  <si>
    <t>1445978995</t>
  </si>
  <si>
    <t>1333709</t>
  </si>
  <si>
    <t>ZASLEPKA PRO VYREZY BS-12MB-GY 45MM</t>
  </si>
  <si>
    <t>985227231</t>
  </si>
  <si>
    <t>1000123022</t>
  </si>
  <si>
    <t>Jistič jednopólový EATON 262678 PL7-B25/1 Jistič PL7, char B, 1-pólový, Icn=10kA, In=25A</t>
  </si>
  <si>
    <t>554475707</t>
  </si>
  <si>
    <t>1000123302</t>
  </si>
  <si>
    <t>Jistič jednopólový EATON 264839 PL7-B2/1 Jistič PL7, char B, 1-pólový, Icn=10kA, In=2A</t>
  </si>
  <si>
    <t>1216749316</t>
  </si>
  <si>
    <t>1160356</t>
  </si>
  <si>
    <t>KONC. PREPAZKA RSA 6 A/10 A CERVENA</t>
  </si>
  <si>
    <t>262552265</t>
  </si>
  <si>
    <t>1160349</t>
  </si>
  <si>
    <t>STRED. PREPAZKA RSA 6 A/10 A CERNA</t>
  </si>
  <si>
    <t>-1413348877</t>
  </si>
  <si>
    <t>1160377</t>
  </si>
  <si>
    <t>SVORKOVNICE RSA 6 A CERNA</t>
  </si>
  <si>
    <t>1399242101</t>
  </si>
  <si>
    <t>1333781</t>
  </si>
  <si>
    <t>SADA SVORKOVNIC N NEBO PE BFZ-TS-KL11</t>
  </si>
  <si>
    <t>-868901606</t>
  </si>
  <si>
    <t>741120401</t>
  </si>
  <si>
    <t>Montáž vodič Cu izolovaný drátovací plný a laněný žíla 0,35-6 mm2 v rozváděči (např. CY)</t>
  </si>
  <si>
    <t>-802294442</t>
  </si>
  <si>
    <t>Montáž vodičů izolovaných měděných drátovacích bez ukončení v rozváděčích plných a laněných (např. CY), průřezu žily 0,35 až 6 mm2</t>
  </si>
  <si>
    <t>https://podminky.urs.cz/item/CS_URS_2025_01/741120401</t>
  </si>
  <si>
    <t>-1271373212</t>
  </si>
  <si>
    <t>741130004</t>
  </si>
  <si>
    <t>Ukončení vodič izolovaný do 6 mm2 v rozváděči nebo na přístroji</t>
  </si>
  <si>
    <t>896419515</t>
  </si>
  <si>
    <t>Ukončení vodičů izolovaných s označením a zapojením v rozváděči nebo na přístroji, průřezu žíly do 6 mm2</t>
  </si>
  <si>
    <t>https://podminky.urs.cz/item/CS_URS_2025_01/741130004</t>
  </si>
  <si>
    <t>741210002</t>
  </si>
  <si>
    <t>Montáž rozvodnice oceloplechová nebo plastová běžná do 50 kg</t>
  </si>
  <si>
    <t>-1453477943</t>
  </si>
  <si>
    <t>Montáž rozvodnic oceloplechových nebo plastových bez zapojení vodičů běžných, hmotnosti do 50 kg</t>
  </si>
  <si>
    <t>https://podminky.urs.cz/item/CS_URS_2025_01/741210002</t>
  </si>
  <si>
    <t>741230001</t>
  </si>
  <si>
    <t>Montáž deska přístrojová elektroměrová typová</t>
  </si>
  <si>
    <t>1429087669</t>
  </si>
  <si>
    <t>Montáž desek přístrojových bez zapojení vodičů typových elektroměrových</t>
  </si>
  <si>
    <t>https://podminky.urs.cz/item/CS_URS_2025_01/741230001</t>
  </si>
  <si>
    <t>-1139511260</t>
  </si>
  <si>
    <t>34140824</t>
  </si>
  <si>
    <t>vodič propojovací jádro Cu plné izolace PVC 450/750V (H07V-U) 1x2,5mm2</t>
  </si>
  <si>
    <t>1293907703</t>
  </si>
  <si>
    <t>34140826</t>
  </si>
  <si>
    <t>vodič propojovací jádro Cu plné izolace PVC 450/750V (H07V-U) 1x6mm2</t>
  </si>
  <si>
    <t>-397155194</t>
  </si>
  <si>
    <t>01-1.3 - Doplnění a úpravy rozváděče RM1</t>
  </si>
  <si>
    <t>1215837</t>
  </si>
  <si>
    <t>INSTAL. STYKAC 25A 230V Z-SCH230/1/25-20</t>
  </si>
  <si>
    <t>2029481010</t>
  </si>
  <si>
    <t>1183651</t>
  </si>
  <si>
    <t>JISTIC PL7-B6/1</t>
  </si>
  <si>
    <t>-2079608617</t>
  </si>
  <si>
    <t>573222089</t>
  </si>
  <si>
    <t>-2066419098</t>
  </si>
  <si>
    <t>-129743105</t>
  </si>
  <si>
    <t>741330032</t>
  </si>
  <si>
    <t>Montáž stykačů střídavých vestavných jednopólových do 25 A se zapojením vodičů</t>
  </si>
  <si>
    <t>560314145</t>
  </si>
  <si>
    <t>Montáž stykačů nn se zapojením vodičů střídavých vestavných jednopólových do 25 A</t>
  </si>
  <si>
    <t>https://podminky.urs.cz/item/CS_URS_2025_01/741330032</t>
  </si>
  <si>
    <t>01-1.4 - Rozváděč R2.1</t>
  </si>
  <si>
    <t>1195646</t>
  </si>
  <si>
    <t>ROZVODNICE POD OMITKU BC-U-2/36-TW-ECO</t>
  </si>
  <si>
    <t>451902251</t>
  </si>
  <si>
    <t>1305678</t>
  </si>
  <si>
    <t>ZASLEPKA PRO VYREZY 45MM BS-6MB-WH</t>
  </si>
  <si>
    <t>-1327173912</t>
  </si>
  <si>
    <t>1180619</t>
  </si>
  <si>
    <t>HLAVNI VYPINAC 2P 25A IS-25/2</t>
  </si>
  <si>
    <t>62493860</t>
  </si>
  <si>
    <t>1836857518</t>
  </si>
  <si>
    <t>1000123170</t>
  </si>
  <si>
    <t>Chránič kombinovaný EATON 263435 PFL7-10/1N/B/003-A Chránič s nadproudovou ochranou</t>
  </si>
  <si>
    <t>-1841828284</t>
  </si>
  <si>
    <t>1000123181</t>
  </si>
  <si>
    <t>Chránič kombinovaný EATON 263535 PFL7-16/1N/B/003-A Chránič s nadproudovou ochranou</t>
  </si>
  <si>
    <t>-1915505716</t>
  </si>
  <si>
    <t>Chránič kombinovanýEATON 263535 PFL7-16/1N/B/003-A Chránič s nadproudovou ochranou</t>
  </si>
  <si>
    <t>573181830</t>
  </si>
  <si>
    <t>1000122040</t>
  </si>
  <si>
    <t>EATON 158309 SPBT12-280/2 Svodič přepětí třídy T1+T2 (B+C), 2pól sada pro TN-S</t>
  </si>
  <si>
    <t>-474071302</t>
  </si>
  <si>
    <t>1807841633</t>
  </si>
  <si>
    <t>-626191797</t>
  </si>
  <si>
    <t>741210001</t>
  </si>
  <si>
    <t>Montáž rozvodnice oceloplechová nebo plastová běžná do 20 kg</t>
  </si>
  <si>
    <t>-117679003</t>
  </si>
  <si>
    <t>Montáž rozvodnic oceloplechových nebo plastových bez zapojení vodičů běžných, hmotnosti do 20 kg</t>
  </si>
  <si>
    <t>https://podminky.urs.cz/item/CS_URS_2025_01/741210001</t>
  </si>
  <si>
    <t>741310561</t>
  </si>
  <si>
    <t>Montáž vypínač tří/čtyřpól výkonový pojistkový do 63 A bez zapojení vodičů</t>
  </si>
  <si>
    <t>1688468141</t>
  </si>
  <si>
    <t>Montáž spínačů tří nebo čtyřpólových vypínačů výkonových pojistkových, do 63 A</t>
  </si>
  <si>
    <t>https://podminky.urs.cz/item/CS_URS_2025_01/741310561</t>
  </si>
  <si>
    <t>741320101</t>
  </si>
  <si>
    <t>Montáž jističů jednopólových nn do 25 A bez krytu se zapojením vodičů</t>
  </si>
  <si>
    <t>247510110</t>
  </si>
  <si>
    <t>Montáž jističů se zapojením vodičů jednopólových nn do 25 A bez krytu</t>
  </si>
  <si>
    <t>https://podminky.urs.cz/item/CS_URS_2025_01/741320101</t>
  </si>
  <si>
    <t>741321001</t>
  </si>
  <si>
    <t>Montáž proudových chráničů dvoupólových nn do 25 A bez krytu se zapojením vodičů</t>
  </si>
  <si>
    <t>18798385</t>
  </si>
  <si>
    <t>Montáž proudových chráničů se zapojením vodičů dvoupólových nn do 25 A bez krytu</t>
  </si>
  <si>
    <t>https://podminky.urs.cz/item/CS_URS_2025_01/741321001</t>
  </si>
  <si>
    <t>741322052</t>
  </si>
  <si>
    <t>Montáž svodiče přepětí nn typ 2 jednopólových dvoudílných s modulem se zapojením vodičů</t>
  </si>
  <si>
    <t>164132648</t>
  </si>
  <si>
    <t>Montáž přepěťových ochran nn se zapojením vodičů svodiče přepětí - typ 2 jednopólových dvoudílných s vložením modulu</t>
  </si>
  <si>
    <t>https://podminky.urs.cz/item/CS_URS_2025_01/741322052</t>
  </si>
  <si>
    <t>1740479153</t>
  </si>
  <si>
    <t>01-1.5 - Rozváděč R2.2</t>
  </si>
  <si>
    <t>-865563178</t>
  </si>
  <si>
    <t>-1221521104</t>
  </si>
  <si>
    <t>-1470524186</t>
  </si>
  <si>
    <t>-1610701137</t>
  </si>
  <si>
    <t>1334929850</t>
  </si>
  <si>
    <t>1635762481</t>
  </si>
  <si>
    <t>1972706286</t>
  </si>
  <si>
    <t>-1315711856</t>
  </si>
  <si>
    <t>1804355472</t>
  </si>
  <si>
    <t>1073402689</t>
  </si>
  <si>
    <t>-674190865</t>
  </si>
  <si>
    <t>1004984258</t>
  </si>
  <si>
    <t>191567307</t>
  </si>
  <si>
    <t>-934663356</t>
  </si>
  <si>
    <t>1478174555</t>
  </si>
  <si>
    <t>-1599025178</t>
  </si>
  <si>
    <t>01-1.6 - Rozváděč R2.3</t>
  </si>
  <si>
    <t>-1859927138</t>
  </si>
  <si>
    <t>-217650312</t>
  </si>
  <si>
    <t>1988260476</t>
  </si>
  <si>
    <t>-2023736155</t>
  </si>
  <si>
    <t>-1376093441</t>
  </si>
  <si>
    <t>-560167441</t>
  </si>
  <si>
    <t>1190719774</t>
  </si>
  <si>
    <t>-931456326</t>
  </si>
  <si>
    <t>-1880350456</t>
  </si>
  <si>
    <t>-1705739178</t>
  </si>
  <si>
    <t>1993303608</t>
  </si>
  <si>
    <t>438364986</t>
  </si>
  <si>
    <t>514471779</t>
  </si>
  <si>
    <t>1829731510</t>
  </si>
  <si>
    <t>-1445606720</t>
  </si>
  <si>
    <t>-1433357002</t>
  </si>
  <si>
    <t>01-1.7 - Rozváděč R2.4</t>
  </si>
  <si>
    <t>-933798322</t>
  </si>
  <si>
    <t>1286417049</t>
  </si>
  <si>
    <t>-1499092956</t>
  </si>
  <si>
    <t>482847210</t>
  </si>
  <si>
    <t>-268314221</t>
  </si>
  <si>
    <t>500333947</t>
  </si>
  <si>
    <t>1935968936</t>
  </si>
  <si>
    <t>-904847387</t>
  </si>
  <si>
    <t>828194333</t>
  </si>
  <si>
    <t>-2067862122</t>
  </si>
  <si>
    <t>-1108671030</t>
  </si>
  <si>
    <t>-251432329</t>
  </si>
  <si>
    <t>1562746972</t>
  </si>
  <si>
    <t>-1999523659</t>
  </si>
  <si>
    <t>1178486793</t>
  </si>
  <si>
    <t>-164001177</t>
  </si>
  <si>
    <t>Úroveň 3:</t>
  </si>
  <si>
    <t>01-2 - Svítidla</t>
  </si>
  <si>
    <t>11.319.120</t>
  </si>
  <si>
    <t>MODUS Panel LED FITP4000 35W 4500lm 4000K driver 900mA přisazený/vestavný IP40 mikroprizma</t>
  </si>
  <si>
    <t>983160733</t>
  </si>
  <si>
    <t>11.228.222</t>
  </si>
  <si>
    <t>MODUS Svítidlo nouzové HELIOS HHP 6x1W LED  920 lm PREMIUM IP65 1h ,  svítící při výpadku, čirý kryt</t>
  </si>
  <si>
    <t>90045128</t>
  </si>
  <si>
    <t>1989287</t>
  </si>
  <si>
    <t>SVITIDLO BRSB4KO300V6/NDSMMULTI</t>
  </si>
  <si>
    <t>1476869140</t>
  </si>
  <si>
    <t>1960247</t>
  </si>
  <si>
    <t>SVITIDLO BRSB4KO300V6/NDMULTI</t>
  </si>
  <si>
    <t>-1887155327</t>
  </si>
  <si>
    <t>1338612</t>
  </si>
  <si>
    <t>SVITIDLO BRSB4KO375V2/NDSM</t>
  </si>
  <si>
    <t>-118335750</t>
  </si>
  <si>
    <t>741372021</t>
  </si>
  <si>
    <t>Montáž svítidlo LED interiérové přisazené nástěnné hranaté nebo kruhové do 0,09 m2 se zapojením vodičů</t>
  </si>
  <si>
    <t>-819351021</t>
  </si>
  <si>
    <t>Montáž svítidel s integrovaným zdrojem LED se zapojením vodičů interiérových přisazených nástěnných hranatých nebo kruhových, plochy do 0,09 m2</t>
  </si>
  <si>
    <t>https://podminky.urs.cz/item/CS_URS_2025_01/741372021</t>
  </si>
  <si>
    <t>741372022</t>
  </si>
  <si>
    <t>Montáž svítidlo LED interiérové přisazené nástěnné hranaté nebo kruhové přes 0,09 do 0,36 m2 se zapojením vodičů</t>
  </si>
  <si>
    <t>155841677</t>
  </si>
  <si>
    <t>Montáž svítidel s integrovaným zdrojem LED se zapojením vodičů interiérových přisazených nástěnných hranatých nebo kruhových, plochy přes 0,09 do 0,36 m2</t>
  </si>
  <si>
    <t>https://podminky.urs.cz/item/CS_URS_2025_01/741372022</t>
  </si>
  <si>
    <t>741372031</t>
  </si>
  <si>
    <t>Montáž svítidlo LED interiérové přisazené nástěnné nouzové bez piktogramu</t>
  </si>
  <si>
    <t>-2112495659</t>
  </si>
  <si>
    <t>Montáž svítidel s integrovaným zdrojem LED se zapojením vodičů interiérových přisazených nástěnných nouzových bez piktogramu</t>
  </si>
  <si>
    <t>https://podminky.urs.cz/item/CS_URS_2025_01/741372031</t>
  </si>
  <si>
    <t>01-3 - Spínače, zásuvky plus příslušenství</t>
  </si>
  <si>
    <t>1000006558</t>
  </si>
  <si>
    <t>Zásuvka dvojnásobná ABB Tango 5593A-C02357 S, šedá, s nat. dut., s přep., s opt. sig.</t>
  </si>
  <si>
    <t>31547856</t>
  </si>
  <si>
    <t>1000105714</t>
  </si>
  <si>
    <t>Svorka spojovací WAGO 2273-203, 3x0,5-2,5mm (100ks)</t>
  </si>
  <si>
    <t>-39518559</t>
  </si>
  <si>
    <t>1000105715</t>
  </si>
  <si>
    <t>Svorka spojovací WAGO 2273-204, 4x0,5-2,5mm (100ks)</t>
  </si>
  <si>
    <t>905337275</t>
  </si>
  <si>
    <t>741112061</t>
  </si>
  <si>
    <t>Montáž krabice přístrojová zapuštěná plastová kruhová</t>
  </si>
  <si>
    <t>-477483436</t>
  </si>
  <si>
    <t>Montáž krabic elektroinstalačních bez napojení na trubky a lišty, demontáže a montáže víčka a přístroje přístrojových zapuštěných plastových kruhových do zdiva</t>
  </si>
  <si>
    <t>https://podminky.urs.cz/item/CS_URS_2025_01/741112061</t>
  </si>
  <si>
    <t>34571450</t>
  </si>
  <si>
    <t>krabice pod omítku PVC přístrojová kruhová D 70mm</t>
  </si>
  <si>
    <t>-393067217</t>
  </si>
  <si>
    <t>1240654</t>
  </si>
  <si>
    <t>KRABICE PRIST.HLUB. NIZKOEN. KPR 68/D KA</t>
  </si>
  <si>
    <t>-723161133</t>
  </si>
  <si>
    <t>741112103</t>
  </si>
  <si>
    <t>Montáž rozvodka zapuštěná plastová čtyřhranná</t>
  </si>
  <si>
    <t>-234395816</t>
  </si>
  <si>
    <t>Montáž krabic elektroinstalačních bez napojení na trubky a lišty, demontáže a montáže víčka a přístroje rozvodek se zapojením vodičů na svorkovnici zapuštěných plastových čtyřhranných</t>
  </si>
  <si>
    <t>https://podminky.urs.cz/item/CS_URS_2025_01/741112103</t>
  </si>
  <si>
    <t>10.792.827</t>
  </si>
  <si>
    <t>KOPOS Krabice KO 125 E/EQ02_KA s víčkem a ekvipotenciální svorkovnicí</t>
  </si>
  <si>
    <t>-1157570600</t>
  </si>
  <si>
    <t>741310003</t>
  </si>
  <si>
    <t>Montáž spínač nástěnný 2-dvoupólový prostředí normální se zapojením vodičů</t>
  </si>
  <si>
    <t>-851526033</t>
  </si>
  <si>
    <t>Montáž spínačů jedno nebo dvoupólových nástěnných se zapojením vodičů, pro prostředí normální spínačů, řazení 2-dvoupólových</t>
  </si>
  <si>
    <t>https://podminky.urs.cz/item/CS_URS_2025_01/741310003</t>
  </si>
  <si>
    <t>1164022</t>
  </si>
  <si>
    <t>SPINAC 3P KOMPLETNI 3425A-0344 H</t>
  </si>
  <si>
    <t>-493232806</t>
  </si>
  <si>
    <t>741310101</t>
  </si>
  <si>
    <t>Montáž spínač (polo)zapuštěný bezšroubové připojení 1-jednopólový se zapojením vodičů</t>
  </si>
  <si>
    <t>-1166454561</t>
  </si>
  <si>
    <t>Montáž spínačů jedno nebo dvoupólových polozapuštěných nebo zapuštěných se zapojením vodičů bezšroubové připojení spínačů, řazení 1-jednopólových</t>
  </si>
  <si>
    <t>https://podminky.urs.cz/item/CS_URS_2025_01/741310101</t>
  </si>
  <si>
    <t>34539010</t>
  </si>
  <si>
    <t>přístroj spínače jednopólového, řazení 1, 1So bezšroubové svorky</t>
  </si>
  <si>
    <t>-1959888901</t>
  </si>
  <si>
    <t>34539049</t>
  </si>
  <si>
    <t>kryt spínače jednoduchý</t>
  </si>
  <si>
    <t>-697196172</t>
  </si>
  <si>
    <t>34539059</t>
  </si>
  <si>
    <t>rámeček jednonásobný</t>
  </si>
  <si>
    <t>1712923762</t>
  </si>
  <si>
    <t>741310121</t>
  </si>
  <si>
    <t>Montáž přepínač (polo)zapuštěný bezšroubové připojení 5-sériový se zapojením vodičů</t>
  </si>
  <si>
    <t>1456720801</t>
  </si>
  <si>
    <t>Montáž spínačů jedno nebo dvoupólových polozapuštěných nebo zapuštěných se zapojením vodičů bezšroubové připojení přepínačů, řazení 5-sériových</t>
  </si>
  <si>
    <t>https://podminky.urs.cz/item/CS_URS_2025_01/741310121</t>
  </si>
  <si>
    <t>34539012</t>
  </si>
  <si>
    <t>přístroj přepínače sériového, řazení 5 bezšroubové svorky</t>
  </si>
  <si>
    <t>-1556434956</t>
  </si>
  <si>
    <t>34539050</t>
  </si>
  <si>
    <t>kryt spínače dělený</t>
  </si>
  <si>
    <t>-1527018155</t>
  </si>
  <si>
    <t>-1135126425</t>
  </si>
  <si>
    <t>741310238</t>
  </si>
  <si>
    <t>Montáž přepínač (polo)zapuštěný šroubové připojení 6+6 -dvojitý střídavý se zapojením vodičů</t>
  </si>
  <si>
    <t>512152817</t>
  </si>
  <si>
    <t>Montáž spínačů jedno nebo dvoupólových polozapuštěných nebo zapuštěných se zapojením vodičů šroubové připojení, pro prostředí normální přepínačů, řazení 6+6-dvojitých střídavých</t>
  </si>
  <si>
    <t>https://podminky.urs.cz/item/CS_URS_2025_01/741310238</t>
  </si>
  <si>
    <t>34535007</t>
  </si>
  <si>
    <t>přepínač střídavý dvojitý kompletní, zapuštěný, řazení 6+6(6+1), šroubové svorky</t>
  </si>
  <si>
    <t>-734252421</t>
  </si>
  <si>
    <t>34558024</t>
  </si>
  <si>
    <t>769444706</t>
  </si>
  <si>
    <t>741310239</t>
  </si>
  <si>
    <t>Montáž přepínač (polo)zapuštěný šroubové připojení 7-křížový se zapojením vodičů</t>
  </si>
  <si>
    <t>-515635599</t>
  </si>
  <si>
    <t>Montáž spínačů jedno nebo dvoupólových polozapuštěných nebo zapuštěných se zapojením vodičů šroubové připojení, pro prostředí normální přepínačů, řazení 7-křížových</t>
  </si>
  <si>
    <t>https://podminky.urs.cz/item/CS_URS_2025_01/741310239</t>
  </si>
  <si>
    <t>34539004</t>
  </si>
  <si>
    <t>přístroj přepínače křížového, řazení 7, 7So šroubové svorky</t>
  </si>
  <si>
    <t>-1737873091</t>
  </si>
  <si>
    <t>-1079358949</t>
  </si>
  <si>
    <t>1823705611</t>
  </si>
  <si>
    <t>741311003</t>
  </si>
  <si>
    <t>Montáž čidlo pohybu vestavné se zapojením vodičů</t>
  </si>
  <si>
    <t>-1237764499</t>
  </si>
  <si>
    <t>Montáž spínačů speciálních se zapojením vodičů čidla pohybu vestavného</t>
  </si>
  <si>
    <t>https://podminky.urs.cz/item/CS_URS_2025_01/741311003</t>
  </si>
  <si>
    <t>1478754</t>
  </si>
  <si>
    <t>POHYBOVE CIDLO SPINACE 3299A-A02180 B</t>
  </si>
  <si>
    <t>-1879488894</t>
  </si>
  <si>
    <t>1149639</t>
  </si>
  <si>
    <t>JEDNORAMECEK 3901A-B10 S2</t>
  </si>
  <si>
    <t>-1367780693</t>
  </si>
  <si>
    <t>741313002</t>
  </si>
  <si>
    <t>Montáž zásuvka (polo)zapuštěná bezšroubové připojení 2P+PE dvojí zapojení - průběžná se zapojením vodičů</t>
  </si>
  <si>
    <t>-810519741</t>
  </si>
  <si>
    <t>Montáž zásuvek domovních se zapojením vodičů bezšroubové připojení polozapuštěných nebo zapuštěných 10/16 A, provedení 2P + PE dvojí zapojení pro průběžnou montáž</t>
  </si>
  <si>
    <t>https://podminky.urs.cz/item/CS_URS_2025_01/741313002</t>
  </si>
  <si>
    <t>34555241</t>
  </si>
  <si>
    <t>přístroj zásuvky zapuštěné jednonásobné, krytka s clonkami, bezšroubové svorky</t>
  </si>
  <si>
    <t>603681419</t>
  </si>
  <si>
    <t>1223211127</t>
  </si>
  <si>
    <t>741313003</t>
  </si>
  <si>
    <t>Montáž zásuvka (polo)zapuštěná bezšroubové připojení 2x(2P+PE) dvojnásobná se zapojením vodičů</t>
  </si>
  <si>
    <t>-413774186</t>
  </si>
  <si>
    <t>Montáž zásuvek domovních se zapojením vodičů bezšroubové připojení polozapuštěných nebo zapuštěných 10/16 A, provedení 2x (2P + PE) dvojnásobná</t>
  </si>
  <si>
    <t>https://podminky.urs.cz/item/CS_URS_2025_01/741313003</t>
  </si>
  <si>
    <t>10.079.613</t>
  </si>
  <si>
    <t>ABB Dvojzásuvka TANGO 5513A-C02357 B</t>
  </si>
  <si>
    <t>-1034810174</t>
  </si>
  <si>
    <t>10.079.636</t>
  </si>
  <si>
    <t>ABB Dvojzásuvka TANGO 5513A-C02357 S</t>
  </si>
  <si>
    <t>1458984207</t>
  </si>
  <si>
    <t>741313006</t>
  </si>
  <si>
    <t>Montáž zásuvka (polo)zapuštěná bezšroubové připojení 2x(2P + PE) s přepěťovou ochranou se zapojením vodičů</t>
  </si>
  <si>
    <t>-435296914</t>
  </si>
  <si>
    <t>Montáž zásuvek domovních se zapojením vodičů bezšroubové připojení polozapuštěných nebo zapuštěných 10/16 A, provedení 2x (2P + PE) s ochrannými clonkami a přepěťovou ochranou</t>
  </si>
  <si>
    <t>https://podminky.urs.cz/item/CS_URS_2025_01/741313006</t>
  </si>
  <si>
    <t>01-4 - Kabely a vodiče</t>
  </si>
  <si>
    <t>741120301</t>
  </si>
  <si>
    <t>Montáž vodič Cu izolovaný plný a laněný s PVC pláštěm žíla 0,55 až 16 mm2 pevně (např. CY, CHAH-V)</t>
  </si>
  <si>
    <t>294457297</t>
  </si>
  <si>
    <t>Montáž vodičů izolovaných měděných bez ukončení uložených pevně plných a laněných s PVC pláštěm, bezhalogenových, ohniodolných (např. CY, CHAH-V) průřezu žíly 0,55 až 16 mm2</t>
  </si>
  <si>
    <t>https://podminky.urs.cz/item/CS_URS_2025_01/741120301</t>
  </si>
  <si>
    <t>34141027</t>
  </si>
  <si>
    <t>vodič propojovací flexibilní jádro Cu lanované izolace PVC 450/750V (H07V-K) 1x6mm2</t>
  </si>
  <si>
    <t>966941127</t>
  </si>
  <si>
    <t>75*1,15 'Přepočtené koeficientem množství</t>
  </si>
  <si>
    <t>741122015</t>
  </si>
  <si>
    <t>Montáž kabel Cu bez ukončení uložený pod omítku plný kulatý 3x1,5 mm2 (např. CYKY)</t>
  </si>
  <si>
    <t>1888358347</t>
  </si>
  <si>
    <t>Montáž kabelů měděných bez ukončení uložených pod omítku plných kulatých (např. CYKY), počtu a průřezu žil 3x1,5 mm2</t>
  </si>
  <si>
    <t>https://podminky.urs.cz/item/CS_URS_2025_01/741122015</t>
  </si>
  <si>
    <t>34113038</t>
  </si>
  <si>
    <t>kabel instalační Cu jádro plášť z PVC s retardantem hoření třída reakce na oheň Dcas3d2a3 450/750V (CYKY) 3x1,5mm2</t>
  </si>
  <si>
    <t>1659761756</t>
  </si>
  <si>
    <t>1347,82608695652*1,15 'Přepočtené koeficientem množství</t>
  </si>
  <si>
    <t>10.048.186</t>
  </si>
  <si>
    <t>CYKY-O 3x1,5 (3Ax1,5)</t>
  </si>
  <si>
    <t>-192202407</t>
  </si>
  <si>
    <t>741122016</t>
  </si>
  <si>
    <t>Montáž kabel Cu bez ukončení uložený pod omítku plný kulatý 3x2,5 až 6 mm2 (např. CYKY)</t>
  </si>
  <si>
    <t>-2080075438</t>
  </si>
  <si>
    <t>Montáž kabelů měděných bez ukončení uložených pod omítku plných kulatých (např. CYKY), počtu a průřezu žil 3x2,5 až 6 mm2</t>
  </si>
  <si>
    <t>https://podminky.urs.cz/item/CS_URS_2025_01/741122016</t>
  </si>
  <si>
    <t>34113039</t>
  </si>
  <si>
    <t>kabel instalační Cu jádro plášť z PVC s retardantem hoření třída reakce na oheň Dcas3d2a3 450/750V (CYKY) 3x2,5mm2</t>
  </si>
  <si>
    <t>603698314</t>
  </si>
  <si>
    <t>2565,21739130435*1,15 'Přepočtené koeficientem množství</t>
  </si>
  <si>
    <t>34111048</t>
  </si>
  <si>
    <t>kabel instalační jádro Cu plné izolace PVC plášť PVC 450/750V (CYKY) 3x6mm2</t>
  </si>
  <si>
    <t>1360565416</t>
  </si>
  <si>
    <t>73,9130434782609*1,15 'Přepočtené koeficientem množství</t>
  </si>
  <si>
    <t>741122032</t>
  </si>
  <si>
    <t>Montáž kabel Cu bez ukončení uložený pod omítku plný kulatý 5x4 až 6 mm2 (např. CYKY)</t>
  </si>
  <si>
    <t>1295973203</t>
  </si>
  <si>
    <t>Montáž kabelů měděných bez ukončení uložených pod omítku plných kulatých (např. CYKY), počtu a průřezu žil 5x4 až 6 mm2</t>
  </si>
  <si>
    <t>https://podminky.urs.cz/item/CS_URS_2025_01/741122032</t>
  </si>
  <si>
    <t>34111100</t>
  </si>
  <si>
    <t>kabel instalační jádro Cu plné izolace PVC plášť PVC 450/750V (CYKY) 5x6mm2</t>
  </si>
  <si>
    <t>809029011</t>
  </si>
  <si>
    <t>20*1,15 'Přepočtené koeficientem množství</t>
  </si>
  <si>
    <t>01-5 - Bourání a začštění (otvory)</t>
  </si>
  <si>
    <t xml:space="preserve">    4 - Vodorovné konstrukce</t>
  </si>
  <si>
    <t>340235212</t>
  </si>
  <si>
    <t>Zazdívka otvorů v příčkách nebo stěnách pl do 0,0225 m2 cihlami plnými tl přes 100 mm</t>
  </si>
  <si>
    <t>-89777204</t>
  </si>
  <si>
    <t>Zazdívka otvorů v příčkách nebo stěnách cihlami pálenými plnými plochy do 0,0225 m2, tloušťky přes 100 mm</t>
  </si>
  <si>
    <t>https://podminky.urs.cz/item/CS_URS_2025_01/340235212</t>
  </si>
  <si>
    <t>340236212</t>
  </si>
  <si>
    <t>Zazdívka otvorů v příčkách nebo stěnách pl přes 0,0225 do 0,09 m2 cihlami plnými tl přes 100 mm</t>
  </si>
  <si>
    <t>-1036725996</t>
  </si>
  <si>
    <t>Zazdívka otvorů v příčkách nebo stěnách cihlami pálenými plnými plochy přes 0,0225 m2 do 0,09 m2, tloušťky přes 100 mm</t>
  </si>
  <si>
    <t>https://podminky.urs.cz/item/CS_URS_2025_01/340236212</t>
  </si>
  <si>
    <t>340237212</t>
  </si>
  <si>
    <t>Zazdívka otvorů v příčkách nebo stěnách pl přes 0,09 do 0,25 m2 cihlami plnými tl přes 100 mm</t>
  </si>
  <si>
    <t>340919366</t>
  </si>
  <si>
    <t>Zazdívka otvorů v příčkách nebo stěnách cihlami pálenými plnými plochy přes 0,09 m2 do 0,25 m2, tloušťky přes 100 mm</t>
  </si>
  <si>
    <t>https://podminky.urs.cz/item/CS_URS_2025_01/340237212</t>
  </si>
  <si>
    <t>Vodorovné konstrukce</t>
  </si>
  <si>
    <t>411235240</t>
  </si>
  <si>
    <t>Zazdívka otvorů pl do 0,0225 m2 v klenbách cihlami tl přes 450 do 600 mm</t>
  </si>
  <si>
    <t>-443693996</t>
  </si>
  <si>
    <t>Zazdívka otvorů v klenbách cihlami pálenými včetně bednění a odbednění plochy do 0,0225 m2, tl. přes 450 do 600 mm</t>
  </si>
  <si>
    <t>https://podminky.urs.cz/item/CS_URS_2025_01/411235240</t>
  </si>
  <si>
    <t>411236241</t>
  </si>
  <si>
    <t>Zazdívka otvorů pl přes 0,0225 do 0,09 m2 v klenbách cihlami tl přes 450 do 600 mm</t>
  </si>
  <si>
    <t>-1426317445</t>
  </si>
  <si>
    <t>Zazdívka otvorů v klenbách cihlami pálenými včetně bednění a odbednění plochy přes 0,0225 m2 do 0,09 m2, tl. přes 450 do 600 mm</t>
  </si>
  <si>
    <t>https://podminky.urs.cz/item/CS_URS_2025_01/411236241</t>
  </si>
  <si>
    <t>411237241</t>
  </si>
  <si>
    <t>Zazdívka otvorů pl přes 0,09 do 0,25 m2 v klenbách cihlami tl přes 450 do 600 mm</t>
  </si>
  <si>
    <t>-813461225</t>
  </si>
  <si>
    <t>Zazdívka otvorů v klenbách cihlami pálenými včetně bednění a odbednění plochy přes 0,09 m2 do 0,25 m2, tl. přes 450 do 600 mm</t>
  </si>
  <si>
    <t>https://podminky.urs.cz/item/CS_URS_2025_01/411237241</t>
  </si>
  <si>
    <t>621335102</t>
  </si>
  <si>
    <t>Oprava cementové hladké omítky vnějších podhledů v rozsahu přes 10 do 30 %</t>
  </si>
  <si>
    <t>2103269427</t>
  </si>
  <si>
    <t>Oprava cementové omítky vnějších ploch hladké podhledů, v rozsahu opravované plochy přes 10 do 30%</t>
  </si>
  <si>
    <t>https://podminky.urs.cz/item/CS_URS_2025_01/621335102</t>
  </si>
  <si>
    <t>622335102</t>
  </si>
  <si>
    <t>Oprava cementové hladké omítky vnějších stěn v rozsahu přes 10 do 30 %</t>
  </si>
  <si>
    <t>-546241352</t>
  </si>
  <si>
    <t>Oprava cementové omítky vnějších ploch hladké stěn, v rozsahu opravované plochy přes 10 do 30%</t>
  </si>
  <si>
    <t>https://podminky.urs.cz/item/CS_URS_2025_01/622335102</t>
  </si>
  <si>
    <t>635221411</t>
  </si>
  <si>
    <t>Doplnění násypů pod podlahy, mazaniny a dlažby škvárou pl do 2 m2</t>
  </si>
  <si>
    <t>-1610373854</t>
  </si>
  <si>
    <t>Doplnění násypů pod podlahy, mazaniny a dlažby škvárou (s dodáním hmot), s udusáním a urovnáním povrchu násypu plochy jednotlivě do 2 m2</t>
  </si>
  <si>
    <t>https://podminky.urs.cz/item/CS_URS_2025_01/635221411</t>
  </si>
  <si>
    <t>636111411</t>
  </si>
  <si>
    <t>Doplnění dlažby z lomového kamene pl do 4 m2 do písku</t>
  </si>
  <si>
    <t>-1794722417</t>
  </si>
  <si>
    <t>Doplnění dlažby z lomového kamene (s dodáním hmot), plochy jednotlivě do 4 m2 do písku se zasypáním spár pískem</t>
  </si>
  <si>
    <t>https://podminky.urs.cz/item/CS_URS_2025_01/636111411</t>
  </si>
  <si>
    <t>953991111</t>
  </si>
  <si>
    <t>Dodání a osazení hmoždinek profilu 6 až 8 mm do zdiva z cihel</t>
  </si>
  <si>
    <t>2097360447</t>
  </si>
  <si>
    <t>Dodání a osazení hmoždinek včetně vyvrtání otvorů (s dodáním hmot) ve stěnách do zdiva z cihel nebo měkkého kamene, vnější profil hmoždinky 6 až 8 mm</t>
  </si>
  <si>
    <t>https://podminky.urs.cz/item/CS_URS_2025_01/953991111</t>
  </si>
  <si>
    <t>965022121</t>
  </si>
  <si>
    <t>Bourání kamenných podlah nebo dlažeb z lomového kamene nebo kostek pl 1 m2</t>
  </si>
  <si>
    <t>-1064680186</t>
  </si>
  <si>
    <t>Bourání podlah kamenných bez podkladního lože, s jakoukoliv výplní spár z lomového kamene nebo kostek, plochy do 1 m2</t>
  </si>
  <si>
    <t>https://podminky.urs.cz/item/CS_URS_2025_01/965022121</t>
  </si>
  <si>
    <t>965041431</t>
  </si>
  <si>
    <t>Bourání podkladů pod dlažby nebo mazanin škvárobetonových tl přes 100 mm pl do 4 m2</t>
  </si>
  <si>
    <t>262189426</t>
  </si>
  <si>
    <t>Bourání mazanin škvárobetonových tl. přes 100 mm, plochy do 4 m2</t>
  </si>
  <si>
    <t>https://podminky.urs.cz/item/CS_URS_2025_01/965041431</t>
  </si>
  <si>
    <t>965043321</t>
  </si>
  <si>
    <t>Bourání podkladů pod dlažby betonových s potěrem nebo teracem tl do 100 mm pl do 1 m2</t>
  </si>
  <si>
    <t>348094709</t>
  </si>
  <si>
    <t>Bourání mazanin betonových s potěrem nebo teracem tl. do 100 mm, plochy do 1 m2</t>
  </si>
  <si>
    <t>https://podminky.urs.cz/item/CS_URS_2025_01/965043321</t>
  </si>
  <si>
    <t>971033231</t>
  </si>
  <si>
    <t>Vybourání otvorů ve zdivu cihelném pl do 0,0225 m2 na MVC nebo MV tl do 150 mm</t>
  </si>
  <si>
    <t>664706949</t>
  </si>
  <si>
    <t>Vybourání otvorů ve zdivu základovém nebo nadzákladovém z cihel, tvárnic, příčkovek z cihel pálených na maltu vápennou nebo vápenocementovou plochy do 0,0225 m2, tl. do 150 mm</t>
  </si>
  <si>
    <t>https://podminky.urs.cz/item/CS_URS_2025_01/971033231</t>
  </si>
  <si>
    <t>971033261</t>
  </si>
  <si>
    <t>Vybourání otvorů ve zdivu cihelném pl do 0,0225 m2 na MVC nebo MV tl do 600 mm</t>
  </si>
  <si>
    <t>-242470157</t>
  </si>
  <si>
    <t>Vybourání otvorů ve zdivu základovém nebo nadzákladovém z cihel, tvárnic, příčkovek z cihel pálených na maltu vápennou nebo vápenocementovou plochy do 0,0225 m2, tl. do 600 mm</t>
  </si>
  <si>
    <t>https://podminky.urs.cz/item/CS_URS_2025_01/971033261</t>
  </si>
  <si>
    <t>971033361</t>
  </si>
  <si>
    <t>Vybourání otvorů ve zdivu cihelném pl do 0,09 m2 na MVC nebo MV tl do 600 mm</t>
  </si>
  <si>
    <t>839708553</t>
  </si>
  <si>
    <t>Vybourání otvorů ve zdivu základovém nebo nadzákladovém z cihel, tvárnic, příčkovek z cihel pálených na maltu vápennou nebo vápenocementovou plochy do 0,09 m2, tl. do 600 mm</t>
  </si>
  <si>
    <t>https://podminky.urs.cz/item/CS_URS_2025_01/971033361</t>
  </si>
  <si>
    <t>971052481</t>
  </si>
  <si>
    <t>Vybourání nebo prorážení otvorů v ŽB příčkách a zdech pl do 0,25 m2 tl do 900 mm</t>
  </si>
  <si>
    <t>-12013396</t>
  </si>
  <si>
    <t>Vybourání a prorážení otvorů v železobetonových příčkách a zdech základových nebo nadzákladových, plochy do 0,25 m2, tl. do 900 mm</t>
  </si>
  <si>
    <t>https://podminky.urs.cz/item/CS_URS_2025_01/971052481</t>
  </si>
  <si>
    <t>972033171</t>
  </si>
  <si>
    <t>Vybourání otvorů v klenbách z cihel pl do 0,0225 m2 tl do 450 mm</t>
  </si>
  <si>
    <t>1131010992</t>
  </si>
  <si>
    <t>Vybourání otvorů v klenbách z cihel bez odstranění podlahy a násypu, plochy do 0,0225 m2, tl. do 450 mm</t>
  </si>
  <si>
    <t>https://podminky.urs.cz/item/CS_URS_2025_01/972033171</t>
  </si>
  <si>
    <t>972033271</t>
  </si>
  <si>
    <t>Vybourání otvorů v klenbách z cihel pl do 0,09 m2 tl do 450 mm</t>
  </si>
  <si>
    <t>1634250952</t>
  </si>
  <si>
    <t>Vybourání otvorů v klenbách z cihel bez odstranění podlahy a násypu, plochy do 0,09 m2, tl. do 450 mm</t>
  </si>
  <si>
    <t>https://podminky.urs.cz/item/CS_URS_2025_01/972033271</t>
  </si>
  <si>
    <t>972033371</t>
  </si>
  <si>
    <t>Vybourání otvorů v klenbách z cihel pl do 0,25 m2 tl do 450 mm</t>
  </si>
  <si>
    <t>-595899900</t>
  </si>
  <si>
    <t>Vybourání otvorů v klenbách z cihel bez odstranění podlahy a násypu, plochy do 0,25 m2, tl. do 450 mm</t>
  </si>
  <si>
    <t>https://podminky.urs.cz/item/CS_URS_2025_01/972033371</t>
  </si>
  <si>
    <t>972044251</t>
  </si>
  <si>
    <t>Vybourání otvorů ve stropech nebo klenbách z dutých tvárnic pl do 0,09 m2 tl přes 100 mm</t>
  </si>
  <si>
    <t>-873045354</t>
  </si>
  <si>
    <t>Vybourání otvorů ve stropech nebo klenbách z dutých tvárnic bez odstranění podlahy a násypu, plochy do 0,09 m2, tl. přes 100 mm</t>
  </si>
  <si>
    <t>https://podminky.urs.cz/item/CS_URS_2025_01/972044251</t>
  </si>
  <si>
    <t>972044351</t>
  </si>
  <si>
    <t>Vybourání otvorů ve stropech nebo klenbách z dutých tvárnic pl do 0,25 m2 tl přes 100 mm</t>
  </si>
  <si>
    <t>2089132331</t>
  </si>
  <si>
    <t>Vybourání otvorů ve stropech nebo klenbách z dutých tvárnic bez odstranění podlahy a násypu, plochy do 0,25 m2, tl. přes 100 mm</t>
  </si>
  <si>
    <t>https://podminky.urs.cz/item/CS_URS_2025_01/972044351</t>
  </si>
  <si>
    <t>973031614</t>
  </si>
  <si>
    <t>Vysekání kapes ve zdivu cihelném na MV nebo MVC pro špalíky do 50x50x50 mm</t>
  </si>
  <si>
    <t>1685506739</t>
  </si>
  <si>
    <t>Vysekání výklenků nebo kapes ve zdivu z cihel na maltu vápennou nebo vápenocementovou kapes pro špalíky a krabice, velikosti do 50x50x50 mm</t>
  </si>
  <si>
    <t>https://podminky.urs.cz/item/CS_URS_2025_01/973031614</t>
  </si>
  <si>
    <t>974031121</t>
  </si>
  <si>
    <t>Vysekání rýh ve zdivu cihelném hl do 30 mm š do 30 mm</t>
  </si>
  <si>
    <t>-1204121449</t>
  </si>
  <si>
    <t>Vysekání rýh ve zdivu cihelném na maltu vápennou nebo vápenocementovou do hl. 30 mm a šířky do 30 mm</t>
  </si>
  <si>
    <t>https://podminky.urs.cz/item/CS_URS_2025_01/974031121</t>
  </si>
  <si>
    <t>974031132</t>
  </si>
  <si>
    <t>Vysekání rýh ve zdivu cihelném hl do 50 mm š do 70 mm</t>
  </si>
  <si>
    <t>-1738200542</t>
  </si>
  <si>
    <t>Vysekání rýh ve zdivu cihelném na maltu vápennou nebo vápenocementovou do hl. 50 mm a šířky do 70 mm</t>
  </si>
  <si>
    <t>https://podminky.urs.cz/item/CS_URS_2025_01/974031132</t>
  </si>
  <si>
    <t>974031143</t>
  </si>
  <si>
    <t>Vysekání rýh ve zdivu cihelném hl do 70 mm š do 100 mm</t>
  </si>
  <si>
    <t>933039622</t>
  </si>
  <si>
    <t>Vysekání rýh ve zdivu cihelném na maltu vápennou nebo vápenocementovou do hl. 70 mm a šířky do 100 mm</t>
  </si>
  <si>
    <t>https://podminky.urs.cz/item/CS_URS_2025_01/974031143</t>
  </si>
  <si>
    <t>974031144</t>
  </si>
  <si>
    <t>Vysekání rýh ve zdivu cihelném hl do 70 mm š do 150 mm</t>
  </si>
  <si>
    <t>-2104777999</t>
  </si>
  <si>
    <t>Vysekání rýh ve zdivu cihelném na maltu vápennou nebo vápenocementovou do hl. 70 mm a šířky do 150 mm</t>
  </si>
  <si>
    <t>https://podminky.urs.cz/item/CS_URS_2025_01/974031144</t>
  </si>
  <si>
    <t>977131115</t>
  </si>
  <si>
    <t>Vrty příklepovými vrtáky D 16 mm do cihelného zdiva nebo prostého betonu</t>
  </si>
  <si>
    <t>-528336230</t>
  </si>
  <si>
    <t>Vrty příklepovými vrtáky do cihelného zdiva nebo prostého betonu průměru 16 mm</t>
  </si>
  <si>
    <t>https://podminky.urs.cz/item/CS_URS_2025_01/977131115</t>
  </si>
  <si>
    <t>997013211</t>
  </si>
  <si>
    <t>Vnitrostaveništní doprava suti a vybouraných hmot pro budovy v do 6 m ručně</t>
  </si>
  <si>
    <t>52023811</t>
  </si>
  <si>
    <t>Vnitrostaveništní doprava suti a vybouraných hmot vodorovně do 50 m s naložením ručně pro budovy a haly výšky do 6 m</t>
  </si>
  <si>
    <t>https://podminky.urs.cz/item/CS_URS_2025_01/997013211</t>
  </si>
  <si>
    <t>997013212</t>
  </si>
  <si>
    <t>Vnitrostaveništní doprava suti a vybouraných hmot pro budovy v přes 6 do 9 m ručně</t>
  </si>
  <si>
    <t>-1890551280</t>
  </si>
  <si>
    <t>Vnitrostaveništní doprava suti a vybouraných hmot vodorovně do 50 m s naložením ručně pro budovy a haly výšky přes 6 do 9 m</t>
  </si>
  <si>
    <t>https://podminky.urs.cz/item/CS_URS_2025_01/997013212</t>
  </si>
  <si>
    <t>-40933587</t>
  </si>
  <si>
    <t>https://podminky.urs.cz/item/CS_URS_2025_01/997013213</t>
  </si>
  <si>
    <t>1969343106</t>
  </si>
  <si>
    <t>https://podminky.urs.cz/item/CS_URS_2025_01/997013501</t>
  </si>
  <si>
    <t>1900549814</t>
  </si>
  <si>
    <t>https://podminky.urs.cz/item/CS_URS_2025_01/997013509</t>
  </si>
  <si>
    <t>997013609</t>
  </si>
  <si>
    <t>Poplatek za uložení na skládce (skládkovné) stavebního odpadu ze směsí nebo oddělených frakcí betonu, cihel a keramických výrobků kód odpadu 17 01 07</t>
  </si>
  <si>
    <t>666554700</t>
  </si>
  <si>
    <t>Poplatek za uložení stavebního odpadu na skládce (skládkovné) ze směsí nebo oddělených frakcí betonu, cihel a keramických výrobků zatříděného do Katalogu odpadů pod kódem 17 01 07</t>
  </si>
  <si>
    <t>https://podminky.urs.cz/item/CS_URS_2025_01/997013609</t>
  </si>
  <si>
    <t>02 - Revize</t>
  </si>
  <si>
    <t>M - Práce a dodávky M</t>
  </si>
  <si>
    <t xml:space="preserve">    58-M - Revize vyhrazených technických zařízení</t>
  </si>
  <si>
    <t>Práce a dodávky M</t>
  </si>
  <si>
    <t>58-M</t>
  </si>
  <si>
    <t>Revize vyhrazených technických zařízení</t>
  </si>
  <si>
    <t>580103003_R</t>
  </si>
  <si>
    <t>Zkoušky a prohlídky elektrických rozvodů a zařízení celková prohlídka a vyhotovení revizní zprávy pro objem montážních prací -  přes 500 do 1000 tis.Kč</t>
  </si>
  <si>
    <t>-1515196770</t>
  </si>
  <si>
    <t>Zkoušky a prohlídky elektrických rozvodů a zařízení celková prohlídka a vyhotovení revizní zprávy pro objem montážních prací - přes 500 do 1000 tis.Kč</t>
  </si>
  <si>
    <t>580105012_R</t>
  </si>
  <si>
    <t>Kontrola stavu ochrany před úderem blesku hřebenové soustavy přes 2 do 8 svodů</t>
  </si>
  <si>
    <t>-784981403</t>
  </si>
  <si>
    <t>Hromosvody kontrola stavu ochrany před úderem blesku hřebenové soustavy jednoho objektu přes do 100 tis.Kč</t>
  </si>
  <si>
    <t>03 - Elektroinstalace - slaboproud</t>
  </si>
  <si>
    <t>03-1 - Bezdrátové zvonky</t>
  </si>
  <si>
    <t xml:space="preserve">    742 - Elektroinstalace - slaboproud</t>
  </si>
  <si>
    <t>742</t>
  </si>
  <si>
    <t>742240027</t>
  </si>
  <si>
    <t>Montáž ovládacího tlačítka (bezdrátové tlačítko)</t>
  </si>
  <si>
    <t>1754304329</t>
  </si>
  <si>
    <t>Montáž elektronické kontroly vstupu ovládacího tlačítka</t>
  </si>
  <si>
    <t>https://podminky.urs.cz/item/CS_URS_2025_01/742240027</t>
  </si>
  <si>
    <t>ADI.0032229.URS</t>
  </si>
  <si>
    <t>Bezdrátové tlačítko na šířku, se jmenovkou, bílé, včetně baterie CR2032 (3V)</t>
  </si>
  <si>
    <t>-485563646</t>
  </si>
  <si>
    <t>742310005</t>
  </si>
  <si>
    <t>Montáž distributoru signálu domácího telefonu</t>
  </si>
  <si>
    <t>-1830429305</t>
  </si>
  <si>
    <t>Montáž domovního telefonu distributoru signálu</t>
  </si>
  <si>
    <t>https://podminky.urs.cz/item/CS_URS_2025_01/742310005</t>
  </si>
  <si>
    <t>ADI.0032228.URS</t>
  </si>
  <si>
    <t>Bezdrátový zvonek, 8 tónů, dosah 200m, až 90dB, bez  4x LR14 (C) 1,5V</t>
  </si>
  <si>
    <t>577683474</t>
  </si>
  <si>
    <t>742340021</t>
  </si>
  <si>
    <t>Montáž zvonku</t>
  </si>
  <si>
    <t>-1144049901</t>
  </si>
  <si>
    <t>Montáž jednotného času školního zvonku</t>
  </si>
  <si>
    <t>https://podminky.urs.cz/item/CS_URS_2025_01/742340021</t>
  </si>
  <si>
    <t>03-2 - Detektor kouře</t>
  </si>
  <si>
    <t>742210121</t>
  </si>
  <si>
    <t>Montáž hlásiče automatického bodového</t>
  </si>
  <si>
    <t>1997890205</t>
  </si>
  <si>
    <t>https://podminky.urs.cz/item/CS_URS_2025_01/742210121</t>
  </si>
  <si>
    <t>1480936</t>
  </si>
  <si>
    <t>DETEKTOR KOURE+TEPL. SD-503ST</t>
  </si>
  <si>
    <t>-516427830</t>
  </si>
  <si>
    <t>742210521</t>
  </si>
  <si>
    <t>Výchozí revize systému EPS na jeden detektor</t>
  </si>
  <si>
    <t>-1770379092</t>
  </si>
  <si>
    <t>Zkoušky a revize EPS revize výchozí systému EPS na jeden detektor</t>
  </si>
  <si>
    <t>https://podminky.urs.cz/item/CS_URS_2025_01/742210521</t>
  </si>
  <si>
    <t>03-3 - Zásuvky datové a TV</t>
  </si>
  <si>
    <t>-539804056</t>
  </si>
  <si>
    <t>1911939447</t>
  </si>
  <si>
    <t>742110002</t>
  </si>
  <si>
    <t>Montáž trubek pro slaboproud plastových ohebných uložených pod omítku</t>
  </si>
  <si>
    <t>-394300497</t>
  </si>
  <si>
    <t>Montáž trubek elektroinstalačních plastových ohebných uložených pod omítku</t>
  </si>
  <si>
    <t>https://podminky.urs.cz/item/CS_URS_2025_01/742110002</t>
  </si>
  <si>
    <t>34571417</t>
  </si>
  <si>
    <t>trubka elektroinstalační plastová ohebná středně odolná z PVC s vnitřní kluznou vrstvou D 10,9/16mm poloměr ohybu &gt;70mm</t>
  </si>
  <si>
    <t>1330537242</t>
  </si>
  <si>
    <t>480*1,05 'Přepočtené koeficientem množství</t>
  </si>
  <si>
    <t>742124002</t>
  </si>
  <si>
    <t>Montáž kabelů datových FTP, UTP, STP pro vnitřní rozvody do trubky</t>
  </si>
  <si>
    <t>-680271479</t>
  </si>
  <si>
    <t>https://podminky.urs.cz/item/CS_URS_2025_01/742124002</t>
  </si>
  <si>
    <t>34121263</t>
  </si>
  <si>
    <t>kabel datový jádro Cu plné plášť PVC (U/UTP) kategorie 6</t>
  </si>
  <si>
    <t>1369496461</t>
  </si>
  <si>
    <t>240*1,2 'Přepočtené koeficientem množství</t>
  </si>
  <si>
    <t>742124005</t>
  </si>
  <si>
    <t>Montáž kabelů datových FTP, UTP, STP ukončení kabelu konektorem</t>
  </si>
  <si>
    <t>2040242283</t>
  </si>
  <si>
    <t>https://podminky.urs.cz/item/CS_URS_2025_01/742124005</t>
  </si>
  <si>
    <t>37459010</t>
  </si>
  <si>
    <t>konektor na drát/lanko RJ45 UTP Cat5E nestíněný</t>
  </si>
  <si>
    <t>1340914251</t>
  </si>
  <si>
    <t>742330044</t>
  </si>
  <si>
    <t>Montáž datové zásuvky 1 až 6 pozic</t>
  </si>
  <si>
    <t>-1940319446</t>
  </si>
  <si>
    <t>Montáž strukturované kabeláže zásuvek datových pod omítku, do nábytku, do parapetního žlabu nebo podlahové krabice 1 až 6 pozic</t>
  </si>
  <si>
    <t>https://podminky.urs.cz/item/CS_URS_2025_01/742330044</t>
  </si>
  <si>
    <t>37451183</t>
  </si>
  <si>
    <t>modul zásuvkový 1xRJ45 osazený 22,5x45mm se záclonkou úhlový UTP Cat6</t>
  </si>
  <si>
    <t>1813100045</t>
  </si>
  <si>
    <t>1187428</t>
  </si>
  <si>
    <t>KRYT DATOVE ZASUVKY 5014A-A100 B</t>
  </si>
  <si>
    <t>-1961693197</t>
  </si>
  <si>
    <t>1220320</t>
  </si>
  <si>
    <t>NOSNA MASKA MOLEX 5014A-B1026</t>
  </si>
  <si>
    <t>-752157929</t>
  </si>
  <si>
    <t>1217571</t>
  </si>
  <si>
    <t>ZASUVKA RJ45-8 CAT5E UTP R302518</t>
  </si>
  <si>
    <t>-38230728</t>
  </si>
  <si>
    <t>1188530</t>
  </si>
  <si>
    <t>JEDNORAMECEK 3901A-B10 B</t>
  </si>
  <si>
    <t>-1904187210</t>
  </si>
  <si>
    <t>1180657</t>
  </si>
  <si>
    <t>ZASUVKA TV+R PRUB. 5011-A3607 EU 3607</t>
  </si>
  <si>
    <t>-1729476442</t>
  </si>
  <si>
    <t>1217859</t>
  </si>
  <si>
    <t>ZASUVKA TV+R KONC. 5011-A3503 EU 3503</t>
  </si>
  <si>
    <t>-520381386</t>
  </si>
  <si>
    <t>1180717</t>
  </si>
  <si>
    <t>KRYT ZASUVKY TV+R(+SAT) 5011A-A00300 B</t>
  </si>
  <si>
    <t>-35846797</t>
  </si>
  <si>
    <t>742420111</t>
  </si>
  <si>
    <t>Montáž F konektoru</t>
  </si>
  <si>
    <t>1384580230</t>
  </si>
  <si>
    <t>Montáž společné televizní antény F konektoru</t>
  </si>
  <si>
    <t>https://podminky.urs.cz/item/CS_URS_2025_01/742420111</t>
  </si>
  <si>
    <t>37459005</t>
  </si>
  <si>
    <t>konektor F šroubovací gumový kroužek 6,8 mm</t>
  </si>
  <si>
    <t>723253859</t>
  </si>
  <si>
    <t>742420121</t>
  </si>
  <si>
    <t>Montáž televizní zásuvky koncové nebo průběžné</t>
  </si>
  <si>
    <t>1584155207</t>
  </si>
  <si>
    <t>Montáž společné televizní antény televizní zásuvky koncové nebo průběžné</t>
  </si>
  <si>
    <t>https://podminky.urs.cz/item/CS_URS_2025_01/742420121</t>
  </si>
  <si>
    <t>34121300</t>
  </si>
  <si>
    <t>kabel koaxiální stíněný 1xAl a opletením z CuSn drátků 48x0,12mm2, plášť PVC bílý, jádro CU pr. 1mm</t>
  </si>
  <si>
    <t>2064005615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</si>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</sst>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horizontal="left" vertical="center" wrapText="1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30032" TargetMode="External"/><Relationship Id="rId3" Type="http://schemas.openxmlformats.org/officeDocument/2006/relationships/hyperlink" Target="https://podminky.urs.cz/item/CS_URS_2025_01/741210001" TargetMode="External"/><Relationship Id="rId7" Type="http://schemas.openxmlformats.org/officeDocument/2006/relationships/hyperlink" Target="https://podminky.urs.cz/item/CS_URS_2025_01/741322052" TargetMode="External"/><Relationship Id="rId2" Type="http://schemas.openxmlformats.org/officeDocument/2006/relationships/hyperlink" Target="https://podminky.urs.cz/item/CS_URS_2025_01/741130004" TargetMode="External"/><Relationship Id="rId1" Type="http://schemas.openxmlformats.org/officeDocument/2006/relationships/hyperlink" Target="https://podminky.urs.cz/item/CS_URS_2025_01/741130001" TargetMode="External"/><Relationship Id="rId6" Type="http://schemas.openxmlformats.org/officeDocument/2006/relationships/hyperlink" Target="https://podminky.urs.cz/item/CS_URS_2025_01/741321001" TargetMode="External"/><Relationship Id="rId5" Type="http://schemas.openxmlformats.org/officeDocument/2006/relationships/hyperlink" Target="https://podminky.urs.cz/item/CS_URS_2025_01/741320101" TargetMode="External"/><Relationship Id="rId4" Type="http://schemas.openxmlformats.org/officeDocument/2006/relationships/hyperlink" Target="https://podminky.urs.cz/item/CS_URS_2025_01/741310561" TargetMode="External"/><Relationship Id="rId9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30032" TargetMode="External"/><Relationship Id="rId3" Type="http://schemas.openxmlformats.org/officeDocument/2006/relationships/hyperlink" Target="https://podminky.urs.cz/item/CS_URS_2025_01/741210001" TargetMode="External"/><Relationship Id="rId7" Type="http://schemas.openxmlformats.org/officeDocument/2006/relationships/hyperlink" Target="https://podminky.urs.cz/item/CS_URS_2025_01/741322052" TargetMode="External"/><Relationship Id="rId2" Type="http://schemas.openxmlformats.org/officeDocument/2006/relationships/hyperlink" Target="https://podminky.urs.cz/item/CS_URS_2025_01/741130004" TargetMode="External"/><Relationship Id="rId1" Type="http://schemas.openxmlformats.org/officeDocument/2006/relationships/hyperlink" Target="https://podminky.urs.cz/item/CS_URS_2025_01/741130001" TargetMode="External"/><Relationship Id="rId6" Type="http://schemas.openxmlformats.org/officeDocument/2006/relationships/hyperlink" Target="https://podminky.urs.cz/item/CS_URS_2025_01/741321001" TargetMode="External"/><Relationship Id="rId5" Type="http://schemas.openxmlformats.org/officeDocument/2006/relationships/hyperlink" Target="https://podminky.urs.cz/item/CS_URS_2025_01/741320101" TargetMode="External"/><Relationship Id="rId4" Type="http://schemas.openxmlformats.org/officeDocument/2006/relationships/hyperlink" Target="https://podminky.urs.cz/item/CS_URS_2025_01/741310561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741372031" TargetMode="External"/><Relationship Id="rId2" Type="http://schemas.openxmlformats.org/officeDocument/2006/relationships/hyperlink" Target="https://podminky.urs.cz/item/CS_URS_2025_01/741372022" TargetMode="External"/><Relationship Id="rId1" Type="http://schemas.openxmlformats.org/officeDocument/2006/relationships/hyperlink" Target="https://podminky.urs.cz/item/CS_URS_2025_01/741372021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11003" TargetMode="External"/><Relationship Id="rId3" Type="http://schemas.openxmlformats.org/officeDocument/2006/relationships/hyperlink" Target="https://podminky.urs.cz/item/CS_URS_2025_01/741310003" TargetMode="External"/><Relationship Id="rId7" Type="http://schemas.openxmlformats.org/officeDocument/2006/relationships/hyperlink" Target="https://podminky.urs.cz/item/CS_URS_2025_01/741310239" TargetMode="External"/><Relationship Id="rId12" Type="http://schemas.openxmlformats.org/officeDocument/2006/relationships/drawing" Target="../drawings/drawing13.xml"/><Relationship Id="rId2" Type="http://schemas.openxmlformats.org/officeDocument/2006/relationships/hyperlink" Target="https://podminky.urs.cz/item/CS_URS_2025_01/741112103" TargetMode="External"/><Relationship Id="rId1" Type="http://schemas.openxmlformats.org/officeDocument/2006/relationships/hyperlink" Target="https://podminky.urs.cz/item/CS_URS_2025_01/741112061" TargetMode="External"/><Relationship Id="rId6" Type="http://schemas.openxmlformats.org/officeDocument/2006/relationships/hyperlink" Target="https://podminky.urs.cz/item/CS_URS_2025_01/741310238" TargetMode="External"/><Relationship Id="rId11" Type="http://schemas.openxmlformats.org/officeDocument/2006/relationships/hyperlink" Target="https://podminky.urs.cz/item/CS_URS_2025_01/741313006" TargetMode="External"/><Relationship Id="rId5" Type="http://schemas.openxmlformats.org/officeDocument/2006/relationships/hyperlink" Target="https://podminky.urs.cz/item/CS_URS_2025_01/741310121" TargetMode="External"/><Relationship Id="rId10" Type="http://schemas.openxmlformats.org/officeDocument/2006/relationships/hyperlink" Target="https://podminky.urs.cz/item/CS_URS_2025_01/741313003" TargetMode="External"/><Relationship Id="rId4" Type="http://schemas.openxmlformats.org/officeDocument/2006/relationships/hyperlink" Target="https://podminky.urs.cz/item/CS_URS_2025_01/741310101" TargetMode="External"/><Relationship Id="rId9" Type="http://schemas.openxmlformats.org/officeDocument/2006/relationships/hyperlink" Target="https://podminky.urs.cz/item/CS_URS_2025_01/741313002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741122016" TargetMode="External"/><Relationship Id="rId2" Type="http://schemas.openxmlformats.org/officeDocument/2006/relationships/hyperlink" Target="https://podminky.urs.cz/item/CS_URS_2025_01/741122015" TargetMode="External"/><Relationship Id="rId1" Type="http://schemas.openxmlformats.org/officeDocument/2006/relationships/hyperlink" Target="https://podminky.urs.cz/item/CS_URS_2025_01/741120301" TargetMode="External"/><Relationship Id="rId5" Type="http://schemas.openxmlformats.org/officeDocument/2006/relationships/drawing" Target="../drawings/drawing14.xml"/><Relationship Id="rId4" Type="http://schemas.openxmlformats.org/officeDocument/2006/relationships/hyperlink" Target="https://podminky.urs.cz/item/CS_URS_2025_01/741122032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65041431" TargetMode="External"/><Relationship Id="rId18" Type="http://schemas.openxmlformats.org/officeDocument/2006/relationships/hyperlink" Target="https://podminky.urs.cz/item/CS_URS_2025_01/971052481" TargetMode="External"/><Relationship Id="rId26" Type="http://schemas.openxmlformats.org/officeDocument/2006/relationships/hyperlink" Target="https://podminky.urs.cz/item/CS_URS_2025_01/974031132" TargetMode="External"/><Relationship Id="rId3" Type="http://schemas.openxmlformats.org/officeDocument/2006/relationships/hyperlink" Target="https://podminky.urs.cz/item/CS_URS_2025_01/340237212" TargetMode="External"/><Relationship Id="rId21" Type="http://schemas.openxmlformats.org/officeDocument/2006/relationships/hyperlink" Target="https://podminky.urs.cz/item/CS_URS_2025_01/972033371" TargetMode="External"/><Relationship Id="rId34" Type="http://schemas.openxmlformats.org/officeDocument/2006/relationships/hyperlink" Target="https://podminky.urs.cz/item/CS_URS_2025_01/997013509" TargetMode="External"/><Relationship Id="rId7" Type="http://schemas.openxmlformats.org/officeDocument/2006/relationships/hyperlink" Target="https://podminky.urs.cz/item/CS_URS_2025_01/621335102" TargetMode="External"/><Relationship Id="rId12" Type="http://schemas.openxmlformats.org/officeDocument/2006/relationships/hyperlink" Target="https://podminky.urs.cz/item/CS_URS_2025_01/965022121" TargetMode="External"/><Relationship Id="rId17" Type="http://schemas.openxmlformats.org/officeDocument/2006/relationships/hyperlink" Target="https://podminky.urs.cz/item/CS_URS_2025_01/971033361" TargetMode="External"/><Relationship Id="rId25" Type="http://schemas.openxmlformats.org/officeDocument/2006/relationships/hyperlink" Target="https://podminky.urs.cz/item/CS_URS_2025_01/974031121" TargetMode="External"/><Relationship Id="rId33" Type="http://schemas.openxmlformats.org/officeDocument/2006/relationships/hyperlink" Target="https://podminky.urs.cz/item/CS_URS_2025_01/997013501" TargetMode="External"/><Relationship Id="rId2" Type="http://schemas.openxmlformats.org/officeDocument/2006/relationships/hyperlink" Target="https://podminky.urs.cz/item/CS_URS_2025_01/340236212" TargetMode="External"/><Relationship Id="rId16" Type="http://schemas.openxmlformats.org/officeDocument/2006/relationships/hyperlink" Target="https://podminky.urs.cz/item/CS_URS_2025_01/971033261" TargetMode="External"/><Relationship Id="rId20" Type="http://schemas.openxmlformats.org/officeDocument/2006/relationships/hyperlink" Target="https://podminky.urs.cz/item/CS_URS_2025_01/972033271" TargetMode="External"/><Relationship Id="rId29" Type="http://schemas.openxmlformats.org/officeDocument/2006/relationships/hyperlink" Target="https://podminky.urs.cz/item/CS_URS_2025_01/977131115" TargetMode="External"/><Relationship Id="rId1" Type="http://schemas.openxmlformats.org/officeDocument/2006/relationships/hyperlink" Target="https://podminky.urs.cz/item/CS_URS_2025_01/340235212" TargetMode="External"/><Relationship Id="rId6" Type="http://schemas.openxmlformats.org/officeDocument/2006/relationships/hyperlink" Target="https://podminky.urs.cz/item/CS_URS_2025_01/411237241" TargetMode="External"/><Relationship Id="rId11" Type="http://schemas.openxmlformats.org/officeDocument/2006/relationships/hyperlink" Target="https://podminky.urs.cz/item/CS_URS_2025_01/953991111" TargetMode="External"/><Relationship Id="rId24" Type="http://schemas.openxmlformats.org/officeDocument/2006/relationships/hyperlink" Target="https://podminky.urs.cz/item/CS_URS_2025_01/973031614" TargetMode="External"/><Relationship Id="rId32" Type="http://schemas.openxmlformats.org/officeDocument/2006/relationships/hyperlink" Target="https://podminky.urs.cz/item/CS_URS_2025_01/997013213" TargetMode="External"/><Relationship Id="rId5" Type="http://schemas.openxmlformats.org/officeDocument/2006/relationships/hyperlink" Target="https://podminky.urs.cz/item/CS_URS_2025_01/411236241" TargetMode="External"/><Relationship Id="rId15" Type="http://schemas.openxmlformats.org/officeDocument/2006/relationships/hyperlink" Target="https://podminky.urs.cz/item/CS_URS_2025_01/971033231" TargetMode="External"/><Relationship Id="rId23" Type="http://schemas.openxmlformats.org/officeDocument/2006/relationships/hyperlink" Target="https://podminky.urs.cz/item/CS_URS_2025_01/972044351" TargetMode="External"/><Relationship Id="rId28" Type="http://schemas.openxmlformats.org/officeDocument/2006/relationships/hyperlink" Target="https://podminky.urs.cz/item/CS_URS_2025_01/974031144" TargetMode="External"/><Relationship Id="rId36" Type="http://schemas.openxmlformats.org/officeDocument/2006/relationships/drawing" Target="../drawings/drawing15.xml"/><Relationship Id="rId10" Type="http://schemas.openxmlformats.org/officeDocument/2006/relationships/hyperlink" Target="https://podminky.urs.cz/item/CS_URS_2025_01/636111411" TargetMode="External"/><Relationship Id="rId19" Type="http://schemas.openxmlformats.org/officeDocument/2006/relationships/hyperlink" Target="https://podminky.urs.cz/item/CS_URS_2025_01/972033171" TargetMode="External"/><Relationship Id="rId31" Type="http://schemas.openxmlformats.org/officeDocument/2006/relationships/hyperlink" Target="https://podminky.urs.cz/item/CS_URS_2025_01/997013212" TargetMode="External"/><Relationship Id="rId4" Type="http://schemas.openxmlformats.org/officeDocument/2006/relationships/hyperlink" Target="https://podminky.urs.cz/item/CS_URS_2025_01/411235240" TargetMode="External"/><Relationship Id="rId9" Type="http://schemas.openxmlformats.org/officeDocument/2006/relationships/hyperlink" Target="https://podminky.urs.cz/item/CS_URS_2025_01/635221411" TargetMode="External"/><Relationship Id="rId14" Type="http://schemas.openxmlformats.org/officeDocument/2006/relationships/hyperlink" Target="https://podminky.urs.cz/item/CS_URS_2025_01/965043321" TargetMode="External"/><Relationship Id="rId22" Type="http://schemas.openxmlformats.org/officeDocument/2006/relationships/hyperlink" Target="https://podminky.urs.cz/item/CS_URS_2025_01/972044251" TargetMode="External"/><Relationship Id="rId27" Type="http://schemas.openxmlformats.org/officeDocument/2006/relationships/hyperlink" Target="https://podminky.urs.cz/item/CS_URS_2025_01/974031143" TargetMode="External"/><Relationship Id="rId30" Type="http://schemas.openxmlformats.org/officeDocument/2006/relationships/hyperlink" Target="https://podminky.urs.cz/item/CS_URS_2025_01/997013211" TargetMode="External"/><Relationship Id="rId35" Type="http://schemas.openxmlformats.org/officeDocument/2006/relationships/hyperlink" Target="https://podminky.urs.cz/item/CS_URS_2025_01/997013609" TargetMode="External"/><Relationship Id="rId8" Type="http://schemas.openxmlformats.org/officeDocument/2006/relationships/hyperlink" Target="https://podminky.urs.cz/item/CS_URS_2025_01/622335102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742340021" TargetMode="External"/><Relationship Id="rId2" Type="http://schemas.openxmlformats.org/officeDocument/2006/relationships/hyperlink" Target="https://podminky.urs.cz/item/CS_URS_2025_01/742310005" TargetMode="External"/><Relationship Id="rId1" Type="http://schemas.openxmlformats.org/officeDocument/2006/relationships/hyperlink" Target="https://podminky.urs.cz/item/CS_URS_2025_01/742240027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hyperlink" Target="https://podminky.urs.cz/item/CS_URS_2025_01/742210521" TargetMode="External"/><Relationship Id="rId1" Type="http://schemas.openxmlformats.org/officeDocument/2006/relationships/hyperlink" Target="https://podminky.urs.cz/item/CS_URS_2025_01/742210121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9.xml"/><Relationship Id="rId3" Type="http://schemas.openxmlformats.org/officeDocument/2006/relationships/hyperlink" Target="https://podminky.urs.cz/item/CS_URS_2025_01/742124002" TargetMode="External"/><Relationship Id="rId7" Type="http://schemas.openxmlformats.org/officeDocument/2006/relationships/hyperlink" Target="https://podminky.urs.cz/item/CS_URS_2025_01/742420121" TargetMode="External"/><Relationship Id="rId2" Type="http://schemas.openxmlformats.org/officeDocument/2006/relationships/hyperlink" Target="https://podminky.urs.cz/item/CS_URS_2025_01/742110002" TargetMode="External"/><Relationship Id="rId1" Type="http://schemas.openxmlformats.org/officeDocument/2006/relationships/hyperlink" Target="https://podminky.urs.cz/item/CS_URS_2025_01/741112061" TargetMode="External"/><Relationship Id="rId6" Type="http://schemas.openxmlformats.org/officeDocument/2006/relationships/hyperlink" Target="https://podminky.urs.cz/item/CS_URS_2025_01/742420111" TargetMode="External"/><Relationship Id="rId5" Type="http://schemas.openxmlformats.org/officeDocument/2006/relationships/hyperlink" Target="https://podminky.urs.cz/item/CS_URS_2025_01/742330044" TargetMode="External"/><Relationship Id="rId4" Type="http://schemas.openxmlformats.org/officeDocument/2006/relationships/hyperlink" Target="https://podminky.urs.cz/item/CS_URS_2025_01/742124005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2/776410811" TargetMode="External"/><Relationship Id="rId21" Type="http://schemas.openxmlformats.org/officeDocument/2006/relationships/hyperlink" Target="https://podminky.urs.cz/item/CS_URS_2025_02/962031132" TargetMode="External"/><Relationship Id="rId42" Type="http://schemas.openxmlformats.org/officeDocument/2006/relationships/hyperlink" Target="https://podminky.urs.cz/item/CS_URS_2025_02/998762122" TargetMode="External"/><Relationship Id="rId63" Type="http://schemas.openxmlformats.org/officeDocument/2006/relationships/hyperlink" Target="https://podminky.urs.cz/item/CS_URS_2025_02/766660022" TargetMode="External"/><Relationship Id="rId84" Type="http://schemas.openxmlformats.org/officeDocument/2006/relationships/hyperlink" Target="https://podminky.urs.cz/item/CS_URS_2025_02/998766129" TargetMode="External"/><Relationship Id="rId138" Type="http://schemas.openxmlformats.org/officeDocument/2006/relationships/hyperlink" Target="https://podminky.urs.cz/item/CS_URS_2025_02/784211121" TargetMode="External"/><Relationship Id="rId107" Type="http://schemas.openxmlformats.org/officeDocument/2006/relationships/hyperlink" Target="https://podminky.urs.cz/item/CS_URS_2025_02/773993907" TargetMode="External"/><Relationship Id="rId11" Type="http://schemas.openxmlformats.org/officeDocument/2006/relationships/hyperlink" Target="https://podminky.urs.cz/item/CS_URS_2025_02/612321121" TargetMode="External"/><Relationship Id="rId32" Type="http://schemas.openxmlformats.org/officeDocument/2006/relationships/hyperlink" Target="https://podminky.urs.cz/item/CS_URS_2025_02/978013191" TargetMode="External"/><Relationship Id="rId37" Type="http://schemas.openxmlformats.org/officeDocument/2006/relationships/hyperlink" Target="https://podminky.urs.cz/item/CS_URS_2025_02/713111111" TargetMode="External"/><Relationship Id="rId53" Type="http://schemas.openxmlformats.org/officeDocument/2006/relationships/hyperlink" Target="https://podminky.urs.cz/item/CS_URS_2025_02/763131714" TargetMode="External"/><Relationship Id="rId58" Type="http://schemas.openxmlformats.org/officeDocument/2006/relationships/hyperlink" Target="https://podminky.urs.cz/item/CS_URS_2025_02/766311811" TargetMode="External"/><Relationship Id="rId74" Type="http://schemas.openxmlformats.org/officeDocument/2006/relationships/hyperlink" Target="https://podminky.urs.cz/item/CS_URS_2025_02/766811141" TargetMode="External"/><Relationship Id="rId79" Type="http://schemas.openxmlformats.org/officeDocument/2006/relationships/hyperlink" Target="https://podminky.urs.cz/item/CS_URS_2025_02/766811222" TargetMode="External"/><Relationship Id="rId102" Type="http://schemas.openxmlformats.org/officeDocument/2006/relationships/hyperlink" Target="https://podminky.urs.cz/item/CS_URS_2025_02/773522921" TargetMode="External"/><Relationship Id="rId123" Type="http://schemas.openxmlformats.org/officeDocument/2006/relationships/hyperlink" Target="https://podminky.urs.cz/item/CS_URS_2025_02/781131241" TargetMode="External"/><Relationship Id="rId128" Type="http://schemas.openxmlformats.org/officeDocument/2006/relationships/hyperlink" Target="https://podminky.urs.cz/item/CS_URS_2025_02/998781129" TargetMode="External"/><Relationship Id="rId144" Type="http://schemas.openxmlformats.org/officeDocument/2006/relationships/drawing" Target="../drawings/drawing2.xml"/><Relationship Id="rId5" Type="http://schemas.openxmlformats.org/officeDocument/2006/relationships/hyperlink" Target="https://podminky.urs.cz/item/CS_URS_2025_02/346244381" TargetMode="External"/><Relationship Id="rId90" Type="http://schemas.openxmlformats.org/officeDocument/2006/relationships/hyperlink" Target="https://podminky.urs.cz/item/CS_URS_2025_02/771474112" TargetMode="External"/><Relationship Id="rId95" Type="http://schemas.openxmlformats.org/officeDocument/2006/relationships/hyperlink" Target="https://podminky.urs.cz/item/CS_URS_2025_02/998771122" TargetMode="External"/><Relationship Id="rId22" Type="http://schemas.openxmlformats.org/officeDocument/2006/relationships/hyperlink" Target="https://podminky.urs.cz/item/CS_URS_2025_02/962031133" TargetMode="External"/><Relationship Id="rId27" Type="http://schemas.openxmlformats.org/officeDocument/2006/relationships/hyperlink" Target="https://podminky.urs.cz/item/CS_URS_2025_02/971024681" TargetMode="External"/><Relationship Id="rId43" Type="http://schemas.openxmlformats.org/officeDocument/2006/relationships/hyperlink" Target="https://podminky.urs.cz/item/CS_URS_2025_02/998762129" TargetMode="External"/><Relationship Id="rId48" Type="http://schemas.openxmlformats.org/officeDocument/2006/relationships/hyperlink" Target="https://podminky.urs.cz/item/CS_URS_2025_02/763113313" TargetMode="External"/><Relationship Id="rId64" Type="http://schemas.openxmlformats.org/officeDocument/2006/relationships/hyperlink" Target="https://podminky.urs.cz/item/CS_URS_2025_02/766660411" TargetMode="External"/><Relationship Id="rId69" Type="http://schemas.openxmlformats.org/officeDocument/2006/relationships/hyperlink" Target="https://podminky.urs.cz/item/CS_URS_2025_02/766660733" TargetMode="External"/><Relationship Id="rId113" Type="http://schemas.openxmlformats.org/officeDocument/2006/relationships/hyperlink" Target="https://podminky.urs.cz/item/CS_URS_2025_02/776201812" TargetMode="External"/><Relationship Id="rId118" Type="http://schemas.openxmlformats.org/officeDocument/2006/relationships/hyperlink" Target="https://podminky.urs.cz/item/CS_URS_2025_02/776421111" TargetMode="External"/><Relationship Id="rId134" Type="http://schemas.openxmlformats.org/officeDocument/2006/relationships/hyperlink" Target="https://podminky.urs.cz/item/CS_URS_2025_02/783906863" TargetMode="External"/><Relationship Id="rId139" Type="http://schemas.openxmlformats.org/officeDocument/2006/relationships/hyperlink" Target="https://podminky.urs.cz/item/CS_URS_2025_02/784211127" TargetMode="External"/><Relationship Id="rId80" Type="http://schemas.openxmlformats.org/officeDocument/2006/relationships/hyperlink" Target="https://podminky.urs.cz/item/CS_URS_2025_02/766811223" TargetMode="External"/><Relationship Id="rId85" Type="http://schemas.openxmlformats.org/officeDocument/2006/relationships/hyperlink" Target="https://podminky.urs.cz/item/CS_URS_2025_02/767223201" TargetMode="External"/><Relationship Id="rId12" Type="http://schemas.openxmlformats.org/officeDocument/2006/relationships/hyperlink" Target="https://podminky.urs.cz/item/CS_URS_2025_02/612321131" TargetMode="External"/><Relationship Id="rId17" Type="http://schemas.openxmlformats.org/officeDocument/2006/relationships/hyperlink" Target="https://podminky.urs.cz/item/CS_URS_2025_02/642945111" TargetMode="External"/><Relationship Id="rId33" Type="http://schemas.openxmlformats.org/officeDocument/2006/relationships/hyperlink" Target="https://podminky.urs.cz/item/CS_URS_2025_02/997013213" TargetMode="External"/><Relationship Id="rId38" Type="http://schemas.openxmlformats.org/officeDocument/2006/relationships/hyperlink" Target="https://podminky.urs.cz/item/CS_URS_2025_02/998713122" TargetMode="External"/><Relationship Id="rId59" Type="http://schemas.openxmlformats.org/officeDocument/2006/relationships/hyperlink" Target="https://podminky.urs.cz/item/CS_URS_2025_02/766411821" TargetMode="External"/><Relationship Id="rId103" Type="http://schemas.openxmlformats.org/officeDocument/2006/relationships/hyperlink" Target="https://podminky.urs.cz/item/CS_URS_2025_02/773591901" TargetMode="External"/><Relationship Id="rId108" Type="http://schemas.openxmlformats.org/officeDocument/2006/relationships/hyperlink" Target="https://podminky.urs.cz/item/CS_URS_2025_02/773999091" TargetMode="External"/><Relationship Id="rId124" Type="http://schemas.openxmlformats.org/officeDocument/2006/relationships/hyperlink" Target="https://podminky.urs.cz/item/CS_URS_2025_02/781131264" TargetMode="External"/><Relationship Id="rId129" Type="http://schemas.openxmlformats.org/officeDocument/2006/relationships/hyperlink" Target="https://podminky.urs.cz/item/CS_URS_2025_02/783801203" TargetMode="External"/><Relationship Id="rId54" Type="http://schemas.openxmlformats.org/officeDocument/2006/relationships/hyperlink" Target="https://podminky.urs.cz/item/CS_URS_2025_02/763251231" TargetMode="External"/><Relationship Id="rId70" Type="http://schemas.openxmlformats.org/officeDocument/2006/relationships/hyperlink" Target="https://podminky.urs.cz/item/CS_URS_2025_02/766660752" TargetMode="External"/><Relationship Id="rId75" Type="http://schemas.openxmlformats.org/officeDocument/2006/relationships/hyperlink" Target="https://podminky.urs.cz/item/CS_URS_2025_02/766811144" TargetMode="External"/><Relationship Id="rId91" Type="http://schemas.openxmlformats.org/officeDocument/2006/relationships/hyperlink" Target="https://podminky.urs.cz/item/CS_URS_2025_02/771474132" TargetMode="External"/><Relationship Id="rId96" Type="http://schemas.openxmlformats.org/officeDocument/2006/relationships/hyperlink" Target="https://podminky.urs.cz/item/CS_URS_2025_02/998771129" TargetMode="External"/><Relationship Id="rId140" Type="http://schemas.openxmlformats.org/officeDocument/2006/relationships/hyperlink" Target="https://podminky.urs.cz/item/CS_URS_2025_02/013254000" TargetMode="External"/><Relationship Id="rId1" Type="http://schemas.openxmlformats.org/officeDocument/2006/relationships/hyperlink" Target="https://podminky.urs.cz/item/CS_URS_2025_02/310239211" TargetMode="External"/><Relationship Id="rId6" Type="http://schemas.openxmlformats.org/officeDocument/2006/relationships/hyperlink" Target="https://podminky.urs.cz/item/CS_URS_2025_02/611142001" TargetMode="External"/><Relationship Id="rId23" Type="http://schemas.openxmlformats.org/officeDocument/2006/relationships/hyperlink" Target="https://podminky.urs.cz/item/CS_URS_2025_02/962081131" TargetMode="External"/><Relationship Id="rId28" Type="http://schemas.openxmlformats.org/officeDocument/2006/relationships/hyperlink" Target="https://podminky.urs.cz/item/CS_URS_2025_02/978011141" TargetMode="External"/><Relationship Id="rId49" Type="http://schemas.openxmlformats.org/officeDocument/2006/relationships/hyperlink" Target="https://podminky.urs.cz/item/CS_URS_2025_02/763121415" TargetMode="External"/><Relationship Id="rId114" Type="http://schemas.openxmlformats.org/officeDocument/2006/relationships/hyperlink" Target="https://podminky.urs.cz/item/CS_URS_2025_02/776211131" TargetMode="External"/><Relationship Id="rId119" Type="http://schemas.openxmlformats.org/officeDocument/2006/relationships/hyperlink" Target="https://podminky.urs.cz/item/CS_URS_2025_02/776421711" TargetMode="External"/><Relationship Id="rId44" Type="http://schemas.openxmlformats.org/officeDocument/2006/relationships/hyperlink" Target="https://podminky.urs.cz/item/CS_URS_2025_02/763111323" TargetMode="External"/><Relationship Id="rId60" Type="http://schemas.openxmlformats.org/officeDocument/2006/relationships/hyperlink" Target="https://podminky.urs.cz/item/CS_URS_2025_02/766411822" TargetMode="External"/><Relationship Id="rId65" Type="http://schemas.openxmlformats.org/officeDocument/2006/relationships/hyperlink" Target="https://podminky.urs.cz/item/CS_URS_2025_02/766660461" TargetMode="External"/><Relationship Id="rId81" Type="http://schemas.openxmlformats.org/officeDocument/2006/relationships/hyperlink" Target="https://podminky.urs.cz/item/CS_URS_2025_02/766811233" TargetMode="External"/><Relationship Id="rId86" Type="http://schemas.openxmlformats.org/officeDocument/2006/relationships/hyperlink" Target="https://podminky.urs.cz/item/CS_URS_2025_02/998767122" TargetMode="External"/><Relationship Id="rId130" Type="http://schemas.openxmlformats.org/officeDocument/2006/relationships/hyperlink" Target="https://podminky.urs.cz/item/CS_URS_2025_02/783806805" TargetMode="External"/><Relationship Id="rId135" Type="http://schemas.openxmlformats.org/officeDocument/2006/relationships/hyperlink" Target="https://podminky.urs.cz/item/CS_URS_2025_02/783907160" TargetMode="External"/><Relationship Id="rId13" Type="http://schemas.openxmlformats.org/officeDocument/2006/relationships/hyperlink" Target="https://podminky.urs.cz/item/CS_URS_2025_02/612321191" TargetMode="External"/><Relationship Id="rId18" Type="http://schemas.openxmlformats.org/officeDocument/2006/relationships/hyperlink" Target="https://podminky.urs.cz/item/CS_URS_2025_02/949101111" TargetMode="External"/><Relationship Id="rId39" Type="http://schemas.openxmlformats.org/officeDocument/2006/relationships/hyperlink" Target="https://podminky.urs.cz/item/CS_URS_2025_02/998713129" TargetMode="External"/><Relationship Id="rId109" Type="http://schemas.openxmlformats.org/officeDocument/2006/relationships/hyperlink" Target="https://podminky.urs.cz/item/CS_URS_2025_02/998773122" TargetMode="External"/><Relationship Id="rId34" Type="http://schemas.openxmlformats.org/officeDocument/2006/relationships/hyperlink" Target="https://podminky.urs.cz/item/CS_URS_2025_02/997013501" TargetMode="External"/><Relationship Id="rId50" Type="http://schemas.openxmlformats.org/officeDocument/2006/relationships/hyperlink" Target="https://podminky.urs.cz/item/CS_URS_2025_02/763121714" TargetMode="External"/><Relationship Id="rId55" Type="http://schemas.openxmlformats.org/officeDocument/2006/relationships/hyperlink" Target="https://podminky.urs.cz/item/CS_URS_2025_02/763251391" TargetMode="External"/><Relationship Id="rId76" Type="http://schemas.openxmlformats.org/officeDocument/2006/relationships/hyperlink" Target="https://podminky.urs.cz/item/CS_URS_2025_02/766811151" TargetMode="External"/><Relationship Id="rId97" Type="http://schemas.openxmlformats.org/officeDocument/2006/relationships/hyperlink" Target="https://podminky.urs.cz/item/CS_URS_2025_02/773512913" TargetMode="External"/><Relationship Id="rId104" Type="http://schemas.openxmlformats.org/officeDocument/2006/relationships/hyperlink" Target="https://podminky.urs.cz/item/CS_URS_2025_02/773993901" TargetMode="External"/><Relationship Id="rId120" Type="http://schemas.openxmlformats.org/officeDocument/2006/relationships/hyperlink" Target="https://podminky.urs.cz/item/CS_URS_2025_02/998776122" TargetMode="External"/><Relationship Id="rId125" Type="http://schemas.openxmlformats.org/officeDocument/2006/relationships/hyperlink" Target="https://podminky.urs.cz/item/CS_URS_2025_02/781471810" TargetMode="External"/><Relationship Id="rId141" Type="http://schemas.openxmlformats.org/officeDocument/2006/relationships/hyperlink" Target="https://podminky.urs.cz/item/CS_URS_2025_02/032002000" TargetMode="External"/><Relationship Id="rId7" Type="http://schemas.openxmlformats.org/officeDocument/2006/relationships/hyperlink" Target="https://podminky.urs.cz/item/CS_URS_2025_02/611321131" TargetMode="External"/><Relationship Id="rId71" Type="http://schemas.openxmlformats.org/officeDocument/2006/relationships/hyperlink" Target="https://podminky.urs.cz/item/CS_URS_2025_02/766660762" TargetMode="External"/><Relationship Id="rId92" Type="http://schemas.openxmlformats.org/officeDocument/2006/relationships/hyperlink" Target="https://podminky.urs.cz/item/CS_URS_2025_02/771571810" TargetMode="External"/><Relationship Id="rId2" Type="http://schemas.openxmlformats.org/officeDocument/2006/relationships/hyperlink" Target="https://podminky.urs.cz/item/CS_URS_2025_02/317234410" TargetMode="External"/><Relationship Id="rId29" Type="http://schemas.openxmlformats.org/officeDocument/2006/relationships/hyperlink" Target="https://podminky.urs.cz/item/CS_URS_2025_02/978011161" TargetMode="External"/><Relationship Id="rId24" Type="http://schemas.openxmlformats.org/officeDocument/2006/relationships/hyperlink" Target="https://podminky.urs.cz/item/CS_URS_2025_02/965082923" TargetMode="External"/><Relationship Id="rId40" Type="http://schemas.openxmlformats.org/officeDocument/2006/relationships/hyperlink" Target="https://podminky.urs.cz/item/CS_URS_2025_02/762510879" TargetMode="External"/><Relationship Id="rId45" Type="http://schemas.openxmlformats.org/officeDocument/2006/relationships/hyperlink" Target="https://podminky.urs.cz/item/CS_URS_2025_02/763111333" TargetMode="External"/><Relationship Id="rId66" Type="http://schemas.openxmlformats.org/officeDocument/2006/relationships/hyperlink" Target="https://podminky.urs.cz/item/CS_URS_2025_02/766660717" TargetMode="External"/><Relationship Id="rId87" Type="http://schemas.openxmlformats.org/officeDocument/2006/relationships/hyperlink" Target="https://podminky.urs.cz/item/CS_URS_2025_02/998767129" TargetMode="External"/><Relationship Id="rId110" Type="http://schemas.openxmlformats.org/officeDocument/2006/relationships/hyperlink" Target="https://podminky.urs.cz/item/CS_URS_2025_02/998773129" TargetMode="External"/><Relationship Id="rId115" Type="http://schemas.openxmlformats.org/officeDocument/2006/relationships/hyperlink" Target="https://podminky.urs.cz/item/CS_URS_2025_02/776221111" TargetMode="External"/><Relationship Id="rId131" Type="http://schemas.openxmlformats.org/officeDocument/2006/relationships/hyperlink" Target="https://podminky.urs.cz/item/CS_URS_2025_02/783817401" TargetMode="External"/><Relationship Id="rId136" Type="http://schemas.openxmlformats.org/officeDocument/2006/relationships/hyperlink" Target="https://podminky.urs.cz/item/CS_URS_2025_02/784121001" TargetMode="External"/><Relationship Id="rId61" Type="http://schemas.openxmlformats.org/officeDocument/2006/relationships/hyperlink" Target="https://podminky.urs.cz/item/CS_URS_2025_02/766660171" TargetMode="External"/><Relationship Id="rId82" Type="http://schemas.openxmlformats.org/officeDocument/2006/relationships/hyperlink" Target="https://podminky.urs.cz/item/CS_URS_2025_02/766811239" TargetMode="External"/><Relationship Id="rId19" Type="http://schemas.openxmlformats.org/officeDocument/2006/relationships/hyperlink" Target="https://podminky.urs.cz/item/CS_URS_2025_02/952901111" TargetMode="External"/><Relationship Id="rId14" Type="http://schemas.openxmlformats.org/officeDocument/2006/relationships/hyperlink" Target="https://podminky.urs.cz/item/CS_URS_2025_02/612325403" TargetMode="External"/><Relationship Id="rId30" Type="http://schemas.openxmlformats.org/officeDocument/2006/relationships/hyperlink" Target="https://podminky.urs.cz/item/CS_URS_2025_02/978013141" TargetMode="External"/><Relationship Id="rId35" Type="http://schemas.openxmlformats.org/officeDocument/2006/relationships/hyperlink" Target="https://podminky.urs.cz/item/CS_URS_2025_02/997013509" TargetMode="External"/><Relationship Id="rId56" Type="http://schemas.openxmlformats.org/officeDocument/2006/relationships/hyperlink" Target="https://podminky.urs.cz/item/CS_URS_2025_02/998763332" TargetMode="External"/><Relationship Id="rId77" Type="http://schemas.openxmlformats.org/officeDocument/2006/relationships/hyperlink" Target="https://podminky.urs.cz/item/CS_URS_2025_02/766811213" TargetMode="External"/><Relationship Id="rId100" Type="http://schemas.openxmlformats.org/officeDocument/2006/relationships/hyperlink" Target="https://podminky.urs.cz/item/CS_URS_2025_02/773522911" TargetMode="External"/><Relationship Id="rId105" Type="http://schemas.openxmlformats.org/officeDocument/2006/relationships/hyperlink" Target="https://podminky.urs.cz/item/CS_URS_2025_02/773993903" TargetMode="External"/><Relationship Id="rId126" Type="http://schemas.openxmlformats.org/officeDocument/2006/relationships/hyperlink" Target="https://podminky.urs.cz/item/CS_URS_2025_02/781472217" TargetMode="External"/><Relationship Id="rId8" Type="http://schemas.openxmlformats.org/officeDocument/2006/relationships/hyperlink" Target="https://podminky.urs.cz/item/CS_URS_2025_02/611321135" TargetMode="External"/><Relationship Id="rId51" Type="http://schemas.openxmlformats.org/officeDocument/2006/relationships/hyperlink" Target="https://podminky.urs.cz/item/CS_URS_2025_02/763131412" TargetMode="External"/><Relationship Id="rId72" Type="http://schemas.openxmlformats.org/officeDocument/2006/relationships/hyperlink" Target="https://podminky.urs.cz/item/CS_URS_2025_02/766682111" TargetMode="External"/><Relationship Id="rId93" Type="http://schemas.openxmlformats.org/officeDocument/2006/relationships/hyperlink" Target="https://podminky.urs.cz/item/CS_URS_2025_02/771574416" TargetMode="External"/><Relationship Id="rId98" Type="http://schemas.openxmlformats.org/officeDocument/2006/relationships/hyperlink" Target="https://podminky.urs.cz/item/CS_URS_2025_02/773512917" TargetMode="External"/><Relationship Id="rId121" Type="http://schemas.openxmlformats.org/officeDocument/2006/relationships/hyperlink" Target="https://podminky.urs.cz/item/CS_URS_2025_02/998776129" TargetMode="External"/><Relationship Id="rId142" Type="http://schemas.openxmlformats.org/officeDocument/2006/relationships/hyperlink" Target="https://podminky.urs.cz/item/CS_URS_2025_02/034002000" TargetMode="External"/><Relationship Id="rId3" Type="http://schemas.openxmlformats.org/officeDocument/2006/relationships/hyperlink" Target="https://podminky.urs.cz/item/CS_URS_2025_02/317944323" TargetMode="External"/><Relationship Id="rId25" Type="http://schemas.openxmlformats.org/officeDocument/2006/relationships/hyperlink" Target="https://podminky.urs.cz/item/CS_URS_2025_02/968062456" TargetMode="External"/><Relationship Id="rId46" Type="http://schemas.openxmlformats.org/officeDocument/2006/relationships/hyperlink" Target="https://podminky.urs.cz/item/CS_URS_2025_02/763111717" TargetMode="External"/><Relationship Id="rId67" Type="http://schemas.openxmlformats.org/officeDocument/2006/relationships/hyperlink" Target="https://podminky.urs.cz/item/CS_URS_2025_02/766660729" TargetMode="External"/><Relationship Id="rId116" Type="http://schemas.openxmlformats.org/officeDocument/2006/relationships/hyperlink" Target="https://podminky.urs.cz/item/CS_URS_2025_02/776223111" TargetMode="External"/><Relationship Id="rId137" Type="http://schemas.openxmlformats.org/officeDocument/2006/relationships/hyperlink" Target="https://podminky.urs.cz/item/CS_URS_2025_02/784121007" TargetMode="External"/><Relationship Id="rId20" Type="http://schemas.openxmlformats.org/officeDocument/2006/relationships/hyperlink" Target="https://podminky.urs.cz/item/CS_URS_2025_02/953943211" TargetMode="External"/><Relationship Id="rId41" Type="http://schemas.openxmlformats.org/officeDocument/2006/relationships/hyperlink" Target="https://podminky.urs.cz/item/CS_URS_2025_02/762511213" TargetMode="External"/><Relationship Id="rId62" Type="http://schemas.openxmlformats.org/officeDocument/2006/relationships/hyperlink" Target="https://podminky.urs.cz/item/CS_URS_2025_02/766660021" TargetMode="External"/><Relationship Id="rId83" Type="http://schemas.openxmlformats.org/officeDocument/2006/relationships/hyperlink" Target="https://podminky.urs.cz/item/CS_URS_2025_02/998766122" TargetMode="External"/><Relationship Id="rId88" Type="http://schemas.openxmlformats.org/officeDocument/2006/relationships/hyperlink" Target="https://podminky.urs.cz/item/CS_URS_2025_02/771151016" TargetMode="External"/><Relationship Id="rId111" Type="http://schemas.openxmlformats.org/officeDocument/2006/relationships/hyperlink" Target="https://podminky.urs.cz/item/CS_URS_2025_02/776121112" TargetMode="External"/><Relationship Id="rId132" Type="http://schemas.openxmlformats.org/officeDocument/2006/relationships/hyperlink" Target="https://podminky.urs.cz/item/CS_URS_2025_02/783902250" TargetMode="External"/><Relationship Id="rId15" Type="http://schemas.openxmlformats.org/officeDocument/2006/relationships/hyperlink" Target="https://podminky.urs.cz/item/CS_URS_2025_02/612325412" TargetMode="External"/><Relationship Id="rId36" Type="http://schemas.openxmlformats.org/officeDocument/2006/relationships/hyperlink" Target="https://podminky.urs.cz/item/CS_URS_2025_02/998018002" TargetMode="External"/><Relationship Id="rId57" Type="http://schemas.openxmlformats.org/officeDocument/2006/relationships/hyperlink" Target="https://podminky.urs.cz/item/CS_URS_2025_02/998763339" TargetMode="External"/><Relationship Id="rId106" Type="http://schemas.openxmlformats.org/officeDocument/2006/relationships/hyperlink" Target="https://podminky.urs.cz/item/CS_URS_2025_02/773993905" TargetMode="External"/><Relationship Id="rId127" Type="http://schemas.openxmlformats.org/officeDocument/2006/relationships/hyperlink" Target="https://podminky.urs.cz/item/CS_URS_2025_02/998781122" TargetMode="External"/><Relationship Id="rId10" Type="http://schemas.openxmlformats.org/officeDocument/2006/relationships/hyperlink" Target="https://podminky.urs.cz/item/CS_URS_2025_02/612142001" TargetMode="External"/><Relationship Id="rId31" Type="http://schemas.openxmlformats.org/officeDocument/2006/relationships/hyperlink" Target="https://podminky.urs.cz/item/CS_URS_2025_02/978013161" TargetMode="External"/><Relationship Id="rId52" Type="http://schemas.openxmlformats.org/officeDocument/2006/relationships/hyperlink" Target="https://podminky.urs.cz/item/CS_URS_2025_02/763131452" TargetMode="External"/><Relationship Id="rId73" Type="http://schemas.openxmlformats.org/officeDocument/2006/relationships/hyperlink" Target="https://podminky.urs.cz/item/CS_URS_2025_02/766811115" TargetMode="External"/><Relationship Id="rId78" Type="http://schemas.openxmlformats.org/officeDocument/2006/relationships/hyperlink" Target="https://podminky.urs.cz/item/CS_URS_2025_02/766811221" TargetMode="External"/><Relationship Id="rId94" Type="http://schemas.openxmlformats.org/officeDocument/2006/relationships/hyperlink" Target="https://podminky.urs.cz/item/CS_URS_2025_02/771591112" TargetMode="External"/><Relationship Id="rId99" Type="http://schemas.openxmlformats.org/officeDocument/2006/relationships/hyperlink" Target="https://podminky.urs.cz/item/CS_URS_2025_02/773512921" TargetMode="External"/><Relationship Id="rId101" Type="http://schemas.openxmlformats.org/officeDocument/2006/relationships/hyperlink" Target="https://podminky.urs.cz/item/CS_URS_2025_02/773522913" TargetMode="External"/><Relationship Id="rId122" Type="http://schemas.openxmlformats.org/officeDocument/2006/relationships/hyperlink" Target="https://podminky.urs.cz/item/CS_URS_2025_02/781131112" TargetMode="External"/><Relationship Id="rId143" Type="http://schemas.openxmlformats.org/officeDocument/2006/relationships/hyperlink" Target="https://podminky.urs.cz/item/CS_URS_2025_02/071203000" TargetMode="External"/><Relationship Id="rId4" Type="http://schemas.openxmlformats.org/officeDocument/2006/relationships/hyperlink" Target="https://podminky.urs.cz/item/CS_URS_2025_02/319202331" TargetMode="External"/><Relationship Id="rId9" Type="http://schemas.openxmlformats.org/officeDocument/2006/relationships/hyperlink" Target="https://podminky.urs.cz/item/CS_URS_2025_02/611325412" TargetMode="External"/><Relationship Id="rId26" Type="http://schemas.openxmlformats.org/officeDocument/2006/relationships/hyperlink" Target="https://podminky.urs.cz/item/CS_URS_2025_02/968072455" TargetMode="External"/><Relationship Id="rId47" Type="http://schemas.openxmlformats.org/officeDocument/2006/relationships/hyperlink" Target="https://podminky.urs.cz/item/CS_URS_2025_02/763111718" TargetMode="External"/><Relationship Id="rId68" Type="http://schemas.openxmlformats.org/officeDocument/2006/relationships/hyperlink" Target="https://podminky.urs.cz/item/CS_URS_2025_02/766660730" TargetMode="External"/><Relationship Id="rId89" Type="http://schemas.openxmlformats.org/officeDocument/2006/relationships/hyperlink" Target="https://podminky.urs.cz/item/CS_URS_2025_02/771161021" TargetMode="External"/><Relationship Id="rId112" Type="http://schemas.openxmlformats.org/officeDocument/2006/relationships/hyperlink" Target="https://podminky.urs.cz/item/CS_URS_2025_02/776141116" TargetMode="External"/><Relationship Id="rId133" Type="http://schemas.openxmlformats.org/officeDocument/2006/relationships/hyperlink" Target="https://podminky.urs.cz/item/CS_URS_2025_02/783903150" TargetMode="External"/><Relationship Id="rId16" Type="http://schemas.openxmlformats.org/officeDocument/2006/relationships/hyperlink" Target="https://podminky.urs.cz/item/CS_URS_2025_02/612325413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734209115" TargetMode="External"/><Relationship Id="rId18" Type="http://schemas.openxmlformats.org/officeDocument/2006/relationships/hyperlink" Target="https://podminky.urs.cz/item/CS_URS_2025_02/998734129" TargetMode="External"/><Relationship Id="rId26" Type="http://schemas.openxmlformats.org/officeDocument/2006/relationships/hyperlink" Target="https://podminky.urs.cz/item/CS_URS_2025_02/735152476" TargetMode="External"/><Relationship Id="rId39" Type="http://schemas.openxmlformats.org/officeDocument/2006/relationships/drawing" Target="../drawings/drawing3.xml"/><Relationship Id="rId21" Type="http://schemas.openxmlformats.org/officeDocument/2006/relationships/hyperlink" Target="https://podminky.urs.cz/item/CS_URS_2025_02/735152173" TargetMode="External"/><Relationship Id="rId34" Type="http://schemas.openxmlformats.org/officeDocument/2006/relationships/hyperlink" Target="https://podminky.urs.cz/item/CS_URS_2025_02/735160144" TargetMode="External"/><Relationship Id="rId7" Type="http://schemas.openxmlformats.org/officeDocument/2006/relationships/hyperlink" Target="https://podminky.urs.cz/item/CS_URS_2025_02/733221102" TargetMode="External"/><Relationship Id="rId12" Type="http://schemas.openxmlformats.org/officeDocument/2006/relationships/hyperlink" Target="https://podminky.urs.cz/item/CS_URS_2025_02/998733129" TargetMode="External"/><Relationship Id="rId17" Type="http://schemas.openxmlformats.org/officeDocument/2006/relationships/hyperlink" Target="https://podminky.urs.cz/item/CS_URS_2025_02/998734122" TargetMode="External"/><Relationship Id="rId25" Type="http://schemas.openxmlformats.org/officeDocument/2006/relationships/hyperlink" Target="https://podminky.urs.cz/item/CS_URS_2025_02/735152475" TargetMode="External"/><Relationship Id="rId33" Type="http://schemas.openxmlformats.org/officeDocument/2006/relationships/hyperlink" Target="https://podminky.urs.cz/item/CS_URS_2025_02/735160104" TargetMode="External"/><Relationship Id="rId38" Type="http://schemas.openxmlformats.org/officeDocument/2006/relationships/hyperlink" Target="https://podminky.urs.cz/item/CS_URS_2025_02/998735129" TargetMode="External"/><Relationship Id="rId2" Type="http://schemas.openxmlformats.org/officeDocument/2006/relationships/hyperlink" Target="https://podminky.urs.cz/item/CS_URS_2025_02/998713122" TargetMode="External"/><Relationship Id="rId16" Type="http://schemas.openxmlformats.org/officeDocument/2006/relationships/hyperlink" Target="https://podminky.urs.cz/item/CS_URS_2025_02/734261717" TargetMode="External"/><Relationship Id="rId20" Type="http://schemas.openxmlformats.org/officeDocument/2006/relationships/hyperlink" Target="https://podminky.urs.cz/item/CS_URS_2025_02/735152172" TargetMode="External"/><Relationship Id="rId29" Type="http://schemas.openxmlformats.org/officeDocument/2006/relationships/hyperlink" Target="https://podminky.urs.cz/item/CS_URS_2025_02/735152582" TargetMode="External"/><Relationship Id="rId1" Type="http://schemas.openxmlformats.org/officeDocument/2006/relationships/hyperlink" Target="https://podminky.urs.cz/item/CS_URS_2025_02/713463316" TargetMode="External"/><Relationship Id="rId6" Type="http://schemas.openxmlformats.org/officeDocument/2006/relationships/hyperlink" Target="https://podminky.urs.cz/item/CS_URS_2025_02/733221101" TargetMode="External"/><Relationship Id="rId11" Type="http://schemas.openxmlformats.org/officeDocument/2006/relationships/hyperlink" Target="https://podminky.urs.cz/item/CS_URS_2025_02/998733122" TargetMode="External"/><Relationship Id="rId24" Type="http://schemas.openxmlformats.org/officeDocument/2006/relationships/hyperlink" Target="https://podminky.urs.cz/item/CS_URS_2025_02/735152474" TargetMode="External"/><Relationship Id="rId32" Type="http://schemas.openxmlformats.org/officeDocument/2006/relationships/hyperlink" Target="https://podminky.urs.cz/item/CS_URS_2025_02/735160101" TargetMode="External"/><Relationship Id="rId37" Type="http://schemas.openxmlformats.org/officeDocument/2006/relationships/hyperlink" Target="https://podminky.urs.cz/item/CS_URS_2025_02/998735122" TargetMode="External"/><Relationship Id="rId5" Type="http://schemas.openxmlformats.org/officeDocument/2006/relationships/hyperlink" Target="https://podminky.urs.cz/item/CS_URS_2025_02/733120819" TargetMode="External"/><Relationship Id="rId15" Type="http://schemas.openxmlformats.org/officeDocument/2006/relationships/hyperlink" Target="https://podminky.urs.cz/item/CS_URS_2025_02/734261406" TargetMode="External"/><Relationship Id="rId23" Type="http://schemas.openxmlformats.org/officeDocument/2006/relationships/hyperlink" Target="https://podminky.urs.cz/item/CS_URS_2025_02/735152273" TargetMode="External"/><Relationship Id="rId28" Type="http://schemas.openxmlformats.org/officeDocument/2006/relationships/hyperlink" Target="https://podminky.urs.cz/item/CS_URS_2025_02/735152580" TargetMode="External"/><Relationship Id="rId36" Type="http://schemas.openxmlformats.org/officeDocument/2006/relationships/hyperlink" Target="https://podminky.urs.cz/item/CS_URS_2025_02/735494811" TargetMode="External"/><Relationship Id="rId10" Type="http://schemas.openxmlformats.org/officeDocument/2006/relationships/hyperlink" Target="https://podminky.urs.cz/item/CS_URS_2025_02/733223105" TargetMode="External"/><Relationship Id="rId19" Type="http://schemas.openxmlformats.org/officeDocument/2006/relationships/hyperlink" Target="https://podminky.urs.cz/item/CS_URS_2025_02/735111810" TargetMode="External"/><Relationship Id="rId31" Type="http://schemas.openxmlformats.org/officeDocument/2006/relationships/hyperlink" Target="https://podminky.urs.cz/item/CS_URS_2025_02/735152682" TargetMode="External"/><Relationship Id="rId4" Type="http://schemas.openxmlformats.org/officeDocument/2006/relationships/hyperlink" Target="https://podminky.urs.cz/item/CS_URS_2025_02/733120815" TargetMode="External"/><Relationship Id="rId9" Type="http://schemas.openxmlformats.org/officeDocument/2006/relationships/hyperlink" Target="https://podminky.urs.cz/item/CS_URS_2025_02/733221104" TargetMode="External"/><Relationship Id="rId14" Type="http://schemas.openxmlformats.org/officeDocument/2006/relationships/hyperlink" Target="https://podminky.urs.cz/item/CS_URS_2025_02/734221682" TargetMode="External"/><Relationship Id="rId22" Type="http://schemas.openxmlformats.org/officeDocument/2006/relationships/hyperlink" Target="https://podminky.urs.cz/item/CS_URS_2025_02/735152175" TargetMode="External"/><Relationship Id="rId27" Type="http://schemas.openxmlformats.org/officeDocument/2006/relationships/hyperlink" Target="https://podminky.urs.cz/item/CS_URS_2025_02/735152576" TargetMode="External"/><Relationship Id="rId30" Type="http://schemas.openxmlformats.org/officeDocument/2006/relationships/hyperlink" Target="https://podminky.urs.cz/item/CS_URS_2025_02/735152681" TargetMode="External"/><Relationship Id="rId35" Type="http://schemas.openxmlformats.org/officeDocument/2006/relationships/hyperlink" Target="https://podminky.urs.cz/item/CS_URS_2025_02/735211812" TargetMode="External"/><Relationship Id="rId8" Type="http://schemas.openxmlformats.org/officeDocument/2006/relationships/hyperlink" Target="https://podminky.urs.cz/item/CS_URS_2025_02/733221103" TargetMode="External"/><Relationship Id="rId3" Type="http://schemas.openxmlformats.org/officeDocument/2006/relationships/hyperlink" Target="https://podminky.urs.cz/item/CS_URS_2025_02/998713129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721290111" TargetMode="External"/><Relationship Id="rId18" Type="http://schemas.openxmlformats.org/officeDocument/2006/relationships/hyperlink" Target="https://podminky.urs.cz/item/CS_URS_2025_02/722170804" TargetMode="External"/><Relationship Id="rId26" Type="http://schemas.openxmlformats.org/officeDocument/2006/relationships/hyperlink" Target="https://podminky.urs.cz/item/CS_URS_2025_02/722231221" TargetMode="External"/><Relationship Id="rId39" Type="http://schemas.openxmlformats.org/officeDocument/2006/relationships/hyperlink" Target="https://podminky.urs.cz/item/CS_URS_2025_02/725241112" TargetMode="External"/><Relationship Id="rId21" Type="http://schemas.openxmlformats.org/officeDocument/2006/relationships/hyperlink" Target="https://podminky.urs.cz/item/CS_URS_2025_02/722174024" TargetMode="External"/><Relationship Id="rId34" Type="http://schemas.openxmlformats.org/officeDocument/2006/relationships/hyperlink" Target="https://podminky.urs.cz/item/CS_URS_2025_02/725112171" TargetMode="External"/><Relationship Id="rId42" Type="http://schemas.openxmlformats.org/officeDocument/2006/relationships/hyperlink" Target="https://podminky.urs.cz/item/CS_URS_2025_02/725244523" TargetMode="External"/><Relationship Id="rId47" Type="http://schemas.openxmlformats.org/officeDocument/2006/relationships/hyperlink" Target="https://podminky.urs.cz/item/CS_URS_2025_02/725532116" TargetMode="External"/><Relationship Id="rId50" Type="http://schemas.openxmlformats.org/officeDocument/2006/relationships/hyperlink" Target="https://podminky.urs.cz/item/CS_URS_2025_02/725813112" TargetMode="External"/><Relationship Id="rId55" Type="http://schemas.openxmlformats.org/officeDocument/2006/relationships/hyperlink" Target="https://podminky.urs.cz/item/CS_URS_2025_02/725841322" TargetMode="External"/><Relationship Id="rId63" Type="http://schemas.openxmlformats.org/officeDocument/2006/relationships/drawing" Target="../drawings/drawing4.xml"/><Relationship Id="rId7" Type="http://schemas.openxmlformats.org/officeDocument/2006/relationships/hyperlink" Target="https://podminky.urs.cz/item/CS_URS_2025_02/721175012" TargetMode="External"/><Relationship Id="rId2" Type="http://schemas.openxmlformats.org/officeDocument/2006/relationships/hyperlink" Target="https://podminky.urs.cz/item/CS_URS_2025_02/721173401" TargetMode="External"/><Relationship Id="rId16" Type="http://schemas.openxmlformats.org/officeDocument/2006/relationships/hyperlink" Target="https://podminky.urs.cz/item/CS_URS_2025_02/722130802" TargetMode="External"/><Relationship Id="rId29" Type="http://schemas.openxmlformats.org/officeDocument/2006/relationships/hyperlink" Target="https://podminky.urs.cz/item/CS_URS_2025_02/722263207" TargetMode="External"/><Relationship Id="rId11" Type="http://schemas.openxmlformats.org/officeDocument/2006/relationships/hyperlink" Target="https://podminky.urs.cz/item/CS_URS_2025_02/721194109" TargetMode="External"/><Relationship Id="rId24" Type="http://schemas.openxmlformats.org/officeDocument/2006/relationships/hyperlink" Target="https://podminky.urs.cz/item/CS_URS_2025_02/722181812" TargetMode="External"/><Relationship Id="rId32" Type="http://schemas.openxmlformats.org/officeDocument/2006/relationships/hyperlink" Target="https://podminky.urs.cz/item/CS_URS_2025_02/998722129" TargetMode="External"/><Relationship Id="rId37" Type="http://schemas.openxmlformats.org/officeDocument/2006/relationships/hyperlink" Target="https://podminky.urs.cz/item/CS_URS_2025_02/725211601" TargetMode="External"/><Relationship Id="rId40" Type="http://schemas.openxmlformats.org/officeDocument/2006/relationships/hyperlink" Target="https://podminky.urs.cz/item/CS_URS_2025_02/725241128" TargetMode="External"/><Relationship Id="rId45" Type="http://schemas.openxmlformats.org/officeDocument/2006/relationships/hyperlink" Target="https://podminky.urs.cz/item/CS_URS_2025_02/725331111" TargetMode="External"/><Relationship Id="rId53" Type="http://schemas.openxmlformats.org/officeDocument/2006/relationships/hyperlink" Target="https://podminky.urs.cz/item/CS_URS_2025_02/725822613" TargetMode="External"/><Relationship Id="rId58" Type="http://schemas.openxmlformats.org/officeDocument/2006/relationships/hyperlink" Target="https://podminky.urs.cz/item/CS_URS_2025_02/726131001" TargetMode="External"/><Relationship Id="rId5" Type="http://schemas.openxmlformats.org/officeDocument/2006/relationships/hyperlink" Target="https://podminky.urs.cz/item/CS_URS_2025_02/721174045" TargetMode="External"/><Relationship Id="rId61" Type="http://schemas.openxmlformats.org/officeDocument/2006/relationships/hyperlink" Target="https://podminky.urs.cz/item/CS_URS_2025_02/998726132" TargetMode="External"/><Relationship Id="rId19" Type="http://schemas.openxmlformats.org/officeDocument/2006/relationships/hyperlink" Target="https://podminky.urs.cz/item/CS_URS_2025_02/722174022" TargetMode="External"/><Relationship Id="rId14" Type="http://schemas.openxmlformats.org/officeDocument/2006/relationships/hyperlink" Target="https://podminky.urs.cz/item/CS_URS_2025_02/998721122" TargetMode="External"/><Relationship Id="rId22" Type="http://schemas.openxmlformats.org/officeDocument/2006/relationships/hyperlink" Target="https://podminky.urs.cz/item/CS_URS_2025_02/722181231" TargetMode="External"/><Relationship Id="rId27" Type="http://schemas.openxmlformats.org/officeDocument/2006/relationships/hyperlink" Target="https://podminky.urs.cz/item/CS_URS_2025_02/722240123" TargetMode="External"/><Relationship Id="rId30" Type="http://schemas.openxmlformats.org/officeDocument/2006/relationships/hyperlink" Target="https://podminky.urs.cz/item/CS_URS_2025_02/722290246" TargetMode="External"/><Relationship Id="rId35" Type="http://schemas.openxmlformats.org/officeDocument/2006/relationships/hyperlink" Target="https://podminky.urs.cz/item/CS_URS_2025_02/725122813" TargetMode="External"/><Relationship Id="rId43" Type="http://schemas.openxmlformats.org/officeDocument/2006/relationships/hyperlink" Target="https://podminky.urs.cz/item/CS_URS_2025_02/725320828" TargetMode="External"/><Relationship Id="rId48" Type="http://schemas.openxmlformats.org/officeDocument/2006/relationships/hyperlink" Target="https://podminky.urs.cz/item/CS_URS_2025_02/725532124" TargetMode="External"/><Relationship Id="rId56" Type="http://schemas.openxmlformats.org/officeDocument/2006/relationships/hyperlink" Target="https://podminky.urs.cz/item/CS_URS_2025_02/998725122" TargetMode="External"/><Relationship Id="rId8" Type="http://schemas.openxmlformats.org/officeDocument/2006/relationships/hyperlink" Target="https://podminky.urs.cz/item/CS_URS_2025_02/721175022" TargetMode="External"/><Relationship Id="rId51" Type="http://schemas.openxmlformats.org/officeDocument/2006/relationships/hyperlink" Target="https://podminky.urs.cz/item/CS_URS_2025_02/725820801" TargetMode="External"/><Relationship Id="rId3" Type="http://schemas.openxmlformats.org/officeDocument/2006/relationships/hyperlink" Target="https://podminky.urs.cz/item/CS_URS_2025_02/721174043" TargetMode="External"/><Relationship Id="rId12" Type="http://schemas.openxmlformats.org/officeDocument/2006/relationships/hyperlink" Target="https://podminky.urs.cz/item/CS_URS_2025_02/721210813" TargetMode="External"/><Relationship Id="rId17" Type="http://schemas.openxmlformats.org/officeDocument/2006/relationships/hyperlink" Target="https://podminky.urs.cz/item/CS_URS_2025_02/722170801" TargetMode="External"/><Relationship Id="rId25" Type="http://schemas.openxmlformats.org/officeDocument/2006/relationships/hyperlink" Target="https://podminky.urs.cz/item/CS_URS_2025_02/722231211" TargetMode="External"/><Relationship Id="rId33" Type="http://schemas.openxmlformats.org/officeDocument/2006/relationships/hyperlink" Target="https://podminky.urs.cz/item/CS_URS_2025_02/725112022" TargetMode="External"/><Relationship Id="rId38" Type="http://schemas.openxmlformats.org/officeDocument/2006/relationships/hyperlink" Target="https://podminky.urs.cz/item/CS_URS_2025_02/725211701" TargetMode="External"/><Relationship Id="rId46" Type="http://schemas.openxmlformats.org/officeDocument/2006/relationships/hyperlink" Target="https://podminky.urs.cz/item/CS_URS_2025_02/725530826" TargetMode="External"/><Relationship Id="rId59" Type="http://schemas.openxmlformats.org/officeDocument/2006/relationships/hyperlink" Target="https://podminky.urs.cz/item/CS_URS_2025_02/726131041" TargetMode="External"/><Relationship Id="rId20" Type="http://schemas.openxmlformats.org/officeDocument/2006/relationships/hyperlink" Target="https://podminky.urs.cz/item/CS_URS_2025_02/722174023" TargetMode="External"/><Relationship Id="rId41" Type="http://schemas.openxmlformats.org/officeDocument/2006/relationships/hyperlink" Target="https://podminky.urs.cz/item/CS_URS_2025_02/725244508" TargetMode="External"/><Relationship Id="rId54" Type="http://schemas.openxmlformats.org/officeDocument/2006/relationships/hyperlink" Target="https://podminky.urs.cz/item/CS_URS_2025_02/725840850" TargetMode="External"/><Relationship Id="rId62" Type="http://schemas.openxmlformats.org/officeDocument/2006/relationships/hyperlink" Target="https://podminky.urs.cz/item/CS_URS_2025_02/998726139" TargetMode="External"/><Relationship Id="rId1" Type="http://schemas.openxmlformats.org/officeDocument/2006/relationships/hyperlink" Target="https://podminky.urs.cz/item/CS_URS_2025_02/721171808" TargetMode="External"/><Relationship Id="rId6" Type="http://schemas.openxmlformats.org/officeDocument/2006/relationships/hyperlink" Target="https://podminky.urs.cz/item/CS_URS_2025_02/721175001" TargetMode="External"/><Relationship Id="rId15" Type="http://schemas.openxmlformats.org/officeDocument/2006/relationships/hyperlink" Target="https://podminky.urs.cz/item/CS_URS_2025_02/998721129" TargetMode="External"/><Relationship Id="rId23" Type="http://schemas.openxmlformats.org/officeDocument/2006/relationships/hyperlink" Target="https://podminky.urs.cz/item/CS_URS_2025_02/722181232" TargetMode="External"/><Relationship Id="rId28" Type="http://schemas.openxmlformats.org/officeDocument/2006/relationships/hyperlink" Target="https://podminky.urs.cz/item/CS_URS_2025_02/722250132" TargetMode="External"/><Relationship Id="rId36" Type="http://schemas.openxmlformats.org/officeDocument/2006/relationships/hyperlink" Target="https://podminky.urs.cz/item/CS_URS_2025_02/725210821" TargetMode="External"/><Relationship Id="rId49" Type="http://schemas.openxmlformats.org/officeDocument/2006/relationships/hyperlink" Target="https://podminky.urs.cz/item/CS_URS_2025_02/725813111" TargetMode="External"/><Relationship Id="rId57" Type="http://schemas.openxmlformats.org/officeDocument/2006/relationships/hyperlink" Target="https://podminky.urs.cz/item/CS_URS_2025_02/998725129" TargetMode="External"/><Relationship Id="rId10" Type="http://schemas.openxmlformats.org/officeDocument/2006/relationships/hyperlink" Target="https://podminky.urs.cz/item/CS_URS_2025_02/721194107" TargetMode="External"/><Relationship Id="rId31" Type="http://schemas.openxmlformats.org/officeDocument/2006/relationships/hyperlink" Target="https://podminky.urs.cz/item/CS_URS_2025_02/998722122" TargetMode="External"/><Relationship Id="rId44" Type="http://schemas.openxmlformats.org/officeDocument/2006/relationships/hyperlink" Target="https://podminky.urs.cz/item/CS_URS_2025_02/725330820" TargetMode="External"/><Relationship Id="rId52" Type="http://schemas.openxmlformats.org/officeDocument/2006/relationships/hyperlink" Target="https://podminky.urs.cz/item/CS_URS_2025_02/725821325" TargetMode="External"/><Relationship Id="rId60" Type="http://schemas.openxmlformats.org/officeDocument/2006/relationships/hyperlink" Target="https://podminky.urs.cz/item/CS_URS_2025_02/726191011" TargetMode="External"/><Relationship Id="rId4" Type="http://schemas.openxmlformats.org/officeDocument/2006/relationships/hyperlink" Target="https://podminky.urs.cz/item/CS_URS_2025_02/721174044" TargetMode="External"/><Relationship Id="rId9" Type="http://schemas.openxmlformats.org/officeDocument/2006/relationships/hyperlink" Target="https://podminky.urs.cz/item/CS_URS_2025_02/72119410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741320105" TargetMode="External"/><Relationship Id="rId2" Type="http://schemas.openxmlformats.org/officeDocument/2006/relationships/hyperlink" Target="https://podminky.urs.cz/item/CS_URS_2025_01/741130007" TargetMode="External"/><Relationship Id="rId1" Type="http://schemas.openxmlformats.org/officeDocument/2006/relationships/hyperlink" Target="https://podminky.urs.cz/item/CS_URS_2025_01/741130001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741130004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podminky.urs.cz/item/CS_URS_2025_01/741130001" TargetMode="External"/><Relationship Id="rId1" Type="http://schemas.openxmlformats.org/officeDocument/2006/relationships/hyperlink" Target="https://podminky.urs.cz/item/CS_URS_2025_01/741120401" TargetMode="External"/><Relationship Id="rId6" Type="http://schemas.openxmlformats.org/officeDocument/2006/relationships/hyperlink" Target="https://podminky.urs.cz/item/CS_URS_2025_01/741320105" TargetMode="External"/><Relationship Id="rId5" Type="http://schemas.openxmlformats.org/officeDocument/2006/relationships/hyperlink" Target="https://podminky.urs.cz/item/CS_URS_2025_01/741230001" TargetMode="External"/><Relationship Id="rId4" Type="http://schemas.openxmlformats.org/officeDocument/2006/relationships/hyperlink" Target="https://podminky.urs.cz/item/CS_URS_2025_01/741210002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741330032" TargetMode="External"/><Relationship Id="rId2" Type="http://schemas.openxmlformats.org/officeDocument/2006/relationships/hyperlink" Target="https://podminky.urs.cz/item/CS_URS_2025_01/741320105" TargetMode="External"/><Relationship Id="rId1" Type="http://schemas.openxmlformats.org/officeDocument/2006/relationships/hyperlink" Target="https://podminky.urs.cz/item/CS_URS_2025_01/741130001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30032" TargetMode="External"/><Relationship Id="rId3" Type="http://schemas.openxmlformats.org/officeDocument/2006/relationships/hyperlink" Target="https://podminky.urs.cz/item/CS_URS_2025_01/741210001" TargetMode="External"/><Relationship Id="rId7" Type="http://schemas.openxmlformats.org/officeDocument/2006/relationships/hyperlink" Target="https://podminky.urs.cz/item/CS_URS_2025_01/741322052" TargetMode="External"/><Relationship Id="rId2" Type="http://schemas.openxmlformats.org/officeDocument/2006/relationships/hyperlink" Target="https://podminky.urs.cz/item/CS_URS_2025_01/741130004" TargetMode="External"/><Relationship Id="rId1" Type="http://schemas.openxmlformats.org/officeDocument/2006/relationships/hyperlink" Target="https://podminky.urs.cz/item/CS_URS_2025_01/741130001" TargetMode="External"/><Relationship Id="rId6" Type="http://schemas.openxmlformats.org/officeDocument/2006/relationships/hyperlink" Target="https://podminky.urs.cz/item/CS_URS_2025_01/741321001" TargetMode="External"/><Relationship Id="rId5" Type="http://schemas.openxmlformats.org/officeDocument/2006/relationships/hyperlink" Target="https://podminky.urs.cz/item/CS_URS_2025_01/741320101" TargetMode="External"/><Relationship Id="rId4" Type="http://schemas.openxmlformats.org/officeDocument/2006/relationships/hyperlink" Target="https://podminky.urs.cz/item/CS_URS_2025_01/741310561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330032" TargetMode="External"/><Relationship Id="rId3" Type="http://schemas.openxmlformats.org/officeDocument/2006/relationships/hyperlink" Target="https://podminky.urs.cz/item/CS_URS_2025_01/741210001" TargetMode="External"/><Relationship Id="rId7" Type="http://schemas.openxmlformats.org/officeDocument/2006/relationships/hyperlink" Target="https://podminky.urs.cz/item/CS_URS_2025_01/741322052" TargetMode="External"/><Relationship Id="rId2" Type="http://schemas.openxmlformats.org/officeDocument/2006/relationships/hyperlink" Target="https://podminky.urs.cz/item/CS_URS_2025_01/741130004" TargetMode="External"/><Relationship Id="rId1" Type="http://schemas.openxmlformats.org/officeDocument/2006/relationships/hyperlink" Target="https://podminky.urs.cz/item/CS_URS_2025_01/741130001" TargetMode="External"/><Relationship Id="rId6" Type="http://schemas.openxmlformats.org/officeDocument/2006/relationships/hyperlink" Target="https://podminky.urs.cz/item/CS_URS_2025_01/741321001" TargetMode="External"/><Relationship Id="rId5" Type="http://schemas.openxmlformats.org/officeDocument/2006/relationships/hyperlink" Target="https://podminky.urs.cz/item/CS_URS_2025_01/741320101" TargetMode="External"/><Relationship Id="rId4" Type="http://schemas.openxmlformats.org/officeDocument/2006/relationships/hyperlink" Target="https://podminky.urs.cz/item/CS_URS_2025_01/741310561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78"/>
  <sheetViews>
    <sheetView showGridLines="0" tabSelected="1" topLeftCell="A40" workbookViewId="0">
      <selection activeCell="AO22" sqref="AO2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53" t="s">
        <v>14</v>
      </c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4"/>
      <c r="AO5" s="354"/>
      <c r="AP5" s="23"/>
      <c r="AQ5" s="23"/>
      <c r="AR5" s="21"/>
      <c r="BE5" s="350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55" t="s">
        <v>17</v>
      </c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23"/>
      <c r="AQ6" s="23"/>
      <c r="AR6" s="21"/>
      <c r="BE6" s="351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51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2" t="s">
        <v>30</v>
      </c>
      <c r="AO8" s="23"/>
      <c r="AP8" s="23"/>
      <c r="AQ8" s="23"/>
      <c r="AR8" s="21"/>
      <c r="BE8" s="351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51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51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51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51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30</v>
      </c>
      <c r="AO13" s="23"/>
      <c r="AP13" s="23"/>
      <c r="AQ13" s="23"/>
      <c r="AR13" s="21"/>
      <c r="BE13" s="351"/>
      <c r="BS13" s="18" t="s">
        <v>6</v>
      </c>
    </row>
    <row r="14" spans="1:74" ht="12.75">
      <c r="B14" s="22"/>
      <c r="C14" s="23"/>
      <c r="D14" s="23"/>
      <c r="E14" s="356" t="s">
        <v>30</v>
      </c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351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51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351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34</v>
      </c>
      <c r="AO17" s="23"/>
      <c r="AP17" s="23"/>
      <c r="AQ17" s="23"/>
      <c r="AR17" s="21"/>
      <c r="BE17" s="351"/>
      <c r="BS17" s="18" t="s">
        <v>35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51"/>
      <c r="BS18" s="18" t="s">
        <v>6</v>
      </c>
    </row>
    <row r="19" spans="1:71" s="1" customFormat="1" ht="12" customHeight="1">
      <c r="B19" s="22"/>
      <c r="C19" s="23"/>
      <c r="D19" s="30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51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51"/>
      <c r="BS20" s="18" t="s">
        <v>35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51"/>
    </row>
    <row r="22" spans="1:71" s="1" customFormat="1" ht="12" customHeight="1">
      <c r="B22" s="22"/>
      <c r="C22" s="23"/>
      <c r="D22" s="30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51"/>
    </row>
    <row r="23" spans="1:71" s="1" customFormat="1" ht="47.25" customHeight="1">
      <c r="B23" s="22"/>
      <c r="C23" s="23"/>
      <c r="D23" s="23"/>
      <c r="E23" s="358" t="s">
        <v>39</v>
      </c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23"/>
      <c r="AP23" s="23"/>
      <c r="AQ23" s="23"/>
      <c r="AR23" s="21"/>
      <c r="BE23" s="351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51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51"/>
    </row>
    <row r="26" spans="1:71" s="2" customFormat="1" ht="25.9" customHeight="1">
      <c r="A26" s="35"/>
      <c r="B26" s="36"/>
      <c r="C26" s="37"/>
      <c r="D26" s="38" t="s">
        <v>40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59">
        <f>ROUND(AG54,2)</f>
        <v>0</v>
      </c>
      <c r="AL26" s="360"/>
      <c r="AM26" s="360"/>
      <c r="AN26" s="360"/>
      <c r="AO26" s="360"/>
      <c r="AP26" s="37"/>
      <c r="AQ26" s="37"/>
      <c r="AR26" s="40"/>
      <c r="BE26" s="351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51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61" t="s">
        <v>41</v>
      </c>
      <c r="M28" s="361"/>
      <c r="N28" s="361"/>
      <c r="O28" s="361"/>
      <c r="P28" s="361"/>
      <c r="Q28" s="37"/>
      <c r="R28" s="37"/>
      <c r="S28" s="37"/>
      <c r="T28" s="37"/>
      <c r="U28" s="37"/>
      <c r="V28" s="37"/>
      <c r="W28" s="361" t="s">
        <v>42</v>
      </c>
      <c r="X28" s="361"/>
      <c r="Y28" s="361"/>
      <c r="Z28" s="361"/>
      <c r="AA28" s="361"/>
      <c r="AB28" s="361"/>
      <c r="AC28" s="361"/>
      <c r="AD28" s="361"/>
      <c r="AE28" s="361"/>
      <c r="AF28" s="37"/>
      <c r="AG28" s="37"/>
      <c r="AH28" s="37"/>
      <c r="AI28" s="37"/>
      <c r="AJ28" s="37"/>
      <c r="AK28" s="361" t="s">
        <v>43</v>
      </c>
      <c r="AL28" s="361"/>
      <c r="AM28" s="361"/>
      <c r="AN28" s="361"/>
      <c r="AO28" s="361"/>
      <c r="AP28" s="37"/>
      <c r="AQ28" s="37"/>
      <c r="AR28" s="40"/>
      <c r="BE28" s="351"/>
    </row>
    <row r="29" spans="1:71" s="3" customFormat="1" ht="14.45" customHeight="1">
      <c r="B29" s="41"/>
      <c r="C29" s="42"/>
      <c r="D29" s="30" t="s">
        <v>44</v>
      </c>
      <c r="E29" s="42"/>
      <c r="F29" s="30" t="s">
        <v>45</v>
      </c>
      <c r="G29" s="42"/>
      <c r="H29" s="42"/>
      <c r="I29" s="42"/>
      <c r="J29" s="42"/>
      <c r="K29" s="42"/>
      <c r="L29" s="364">
        <v>0.21</v>
      </c>
      <c r="M29" s="363"/>
      <c r="N29" s="363"/>
      <c r="O29" s="363"/>
      <c r="P29" s="363"/>
      <c r="Q29" s="42"/>
      <c r="R29" s="42"/>
      <c r="S29" s="42"/>
      <c r="T29" s="42"/>
      <c r="U29" s="42"/>
      <c r="V29" s="42"/>
      <c r="W29" s="362">
        <f>ROUND(AZ54, 2)</f>
        <v>0</v>
      </c>
      <c r="X29" s="363"/>
      <c r="Y29" s="363"/>
      <c r="Z29" s="363"/>
      <c r="AA29" s="363"/>
      <c r="AB29" s="363"/>
      <c r="AC29" s="363"/>
      <c r="AD29" s="363"/>
      <c r="AE29" s="363"/>
      <c r="AF29" s="42"/>
      <c r="AG29" s="42"/>
      <c r="AH29" s="42"/>
      <c r="AI29" s="42"/>
      <c r="AJ29" s="42"/>
      <c r="AK29" s="362">
        <f>ROUND(AV54, 2)</f>
        <v>0</v>
      </c>
      <c r="AL29" s="363"/>
      <c r="AM29" s="363"/>
      <c r="AN29" s="363"/>
      <c r="AO29" s="363"/>
      <c r="AP29" s="42"/>
      <c r="AQ29" s="42"/>
      <c r="AR29" s="43"/>
      <c r="BE29" s="352"/>
    </row>
    <row r="30" spans="1:71" s="3" customFormat="1" ht="14.45" customHeight="1">
      <c r="B30" s="41"/>
      <c r="C30" s="42"/>
      <c r="D30" s="42"/>
      <c r="E30" s="42"/>
      <c r="F30" s="30" t="s">
        <v>46</v>
      </c>
      <c r="G30" s="42"/>
      <c r="H30" s="42"/>
      <c r="I30" s="42"/>
      <c r="J30" s="42"/>
      <c r="K30" s="42"/>
      <c r="L30" s="364">
        <v>0.12</v>
      </c>
      <c r="M30" s="363"/>
      <c r="N30" s="363"/>
      <c r="O30" s="363"/>
      <c r="P30" s="363"/>
      <c r="Q30" s="42"/>
      <c r="R30" s="42"/>
      <c r="S30" s="42"/>
      <c r="T30" s="42"/>
      <c r="U30" s="42"/>
      <c r="V30" s="42"/>
      <c r="W30" s="362">
        <f>ROUND(BA54, 2)</f>
        <v>0</v>
      </c>
      <c r="X30" s="363"/>
      <c r="Y30" s="363"/>
      <c r="Z30" s="363"/>
      <c r="AA30" s="363"/>
      <c r="AB30" s="363"/>
      <c r="AC30" s="363"/>
      <c r="AD30" s="363"/>
      <c r="AE30" s="363"/>
      <c r="AF30" s="42"/>
      <c r="AG30" s="42"/>
      <c r="AH30" s="42"/>
      <c r="AI30" s="42"/>
      <c r="AJ30" s="42"/>
      <c r="AK30" s="362">
        <f>ROUND(AW54, 2)</f>
        <v>0</v>
      </c>
      <c r="AL30" s="363"/>
      <c r="AM30" s="363"/>
      <c r="AN30" s="363"/>
      <c r="AO30" s="363"/>
      <c r="AP30" s="42"/>
      <c r="AQ30" s="42"/>
      <c r="AR30" s="43"/>
      <c r="BE30" s="352"/>
    </row>
    <row r="31" spans="1:71" s="3" customFormat="1" ht="14.45" hidden="1" customHeight="1">
      <c r="B31" s="41"/>
      <c r="C31" s="42"/>
      <c r="D31" s="42"/>
      <c r="E31" s="42"/>
      <c r="F31" s="30" t="s">
        <v>47</v>
      </c>
      <c r="G31" s="42"/>
      <c r="H31" s="42"/>
      <c r="I31" s="42"/>
      <c r="J31" s="42"/>
      <c r="K31" s="42"/>
      <c r="L31" s="364">
        <v>0.21</v>
      </c>
      <c r="M31" s="363"/>
      <c r="N31" s="363"/>
      <c r="O31" s="363"/>
      <c r="P31" s="363"/>
      <c r="Q31" s="42"/>
      <c r="R31" s="42"/>
      <c r="S31" s="42"/>
      <c r="T31" s="42"/>
      <c r="U31" s="42"/>
      <c r="V31" s="42"/>
      <c r="W31" s="362">
        <f>ROUND(BB54, 2)</f>
        <v>0</v>
      </c>
      <c r="X31" s="363"/>
      <c r="Y31" s="363"/>
      <c r="Z31" s="363"/>
      <c r="AA31" s="363"/>
      <c r="AB31" s="363"/>
      <c r="AC31" s="363"/>
      <c r="AD31" s="363"/>
      <c r="AE31" s="363"/>
      <c r="AF31" s="42"/>
      <c r="AG31" s="42"/>
      <c r="AH31" s="42"/>
      <c r="AI31" s="42"/>
      <c r="AJ31" s="42"/>
      <c r="AK31" s="362">
        <v>0</v>
      </c>
      <c r="AL31" s="363"/>
      <c r="AM31" s="363"/>
      <c r="AN31" s="363"/>
      <c r="AO31" s="363"/>
      <c r="AP31" s="42"/>
      <c r="AQ31" s="42"/>
      <c r="AR31" s="43"/>
      <c r="BE31" s="352"/>
    </row>
    <row r="32" spans="1:71" s="3" customFormat="1" ht="14.45" hidden="1" customHeight="1">
      <c r="B32" s="41"/>
      <c r="C32" s="42"/>
      <c r="D32" s="42"/>
      <c r="E32" s="42"/>
      <c r="F32" s="30" t="s">
        <v>48</v>
      </c>
      <c r="G32" s="42"/>
      <c r="H32" s="42"/>
      <c r="I32" s="42"/>
      <c r="J32" s="42"/>
      <c r="K32" s="42"/>
      <c r="L32" s="364">
        <v>0.12</v>
      </c>
      <c r="M32" s="363"/>
      <c r="N32" s="363"/>
      <c r="O32" s="363"/>
      <c r="P32" s="363"/>
      <c r="Q32" s="42"/>
      <c r="R32" s="42"/>
      <c r="S32" s="42"/>
      <c r="T32" s="42"/>
      <c r="U32" s="42"/>
      <c r="V32" s="42"/>
      <c r="W32" s="362">
        <f>ROUND(BC54, 2)</f>
        <v>0</v>
      </c>
      <c r="X32" s="363"/>
      <c r="Y32" s="363"/>
      <c r="Z32" s="363"/>
      <c r="AA32" s="363"/>
      <c r="AB32" s="363"/>
      <c r="AC32" s="363"/>
      <c r="AD32" s="363"/>
      <c r="AE32" s="363"/>
      <c r="AF32" s="42"/>
      <c r="AG32" s="42"/>
      <c r="AH32" s="42"/>
      <c r="AI32" s="42"/>
      <c r="AJ32" s="42"/>
      <c r="AK32" s="362">
        <v>0</v>
      </c>
      <c r="AL32" s="363"/>
      <c r="AM32" s="363"/>
      <c r="AN32" s="363"/>
      <c r="AO32" s="363"/>
      <c r="AP32" s="42"/>
      <c r="AQ32" s="42"/>
      <c r="AR32" s="43"/>
      <c r="BE32" s="352"/>
    </row>
    <row r="33" spans="1:57" s="3" customFormat="1" ht="14.45" hidden="1" customHeight="1">
      <c r="B33" s="41"/>
      <c r="C33" s="42"/>
      <c r="D33" s="42"/>
      <c r="E33" s="42"/>
      <c r="F33" s="30" t="s">
        <v>49</v>
      </c>
      <c r="G33" s="42"/>
      <c r="H33" s="42"/>
      <c r="I33" s="42"/>
      <c r="J33" s="42"/>
      <c r="K33" s="42"/>
      <c r="L33" s="364">
        <v>0</v>
      </c>
      <c r="M33" s="363"/>
      <c r="N33" s="363"/>
      <c r="O33" s="363"/>
      <c r="P33" s="363"/>
      <c r="Q33" s="42"/>
      <c r="R33" s="42"/>
      <c r="S33" s="42"/>
      <c r="T33" s="42"/>
      <c r="U33" s="42"/>
      <c r="V33" s="42"/>
      <c r="W33" s="362">
        <f>ROUND(BD54, 2)</f>
        <v>0</v>
      </c>
      <c r="X33" s="363"/>
      <c r="Y33" s="363"/>
      <c r="Z33" s="363"/>
      <c r="AA33" s="363"/>
      <c r="AB33" s="363"/>
      <c r="AC33" s="363"/>
      <c r="AD33" s="363"/>
      <c r="AE33" s="363"/>
      <c r="AF33" s="42"/>
      <c r="AG33" s="42"/>
      <c r="AH33" s="42"/>
      <c r="AI33" s="42"/>
      <c r="AJ33" s="42"/>
      <c r="AK33" s="362">
        <v>0</v>
      </c>
      <c r="AL33" s="363"/>
      <c r="AM33" s="363"/>
      <c r="AN33" s="363"/>
      <c r="AO33" s="363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50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51</v>
      </c>
      <c r="U35" s="46"/>
      <c r="V35" s="46"/>
      <c r="W35" s="46"/>
      <c r="X35" s="368" t="s">
        <v>52</v>
      </c>
      <c r="Y35" s="366"/>
      <c r="Z35" s="366"/>
      <c r="AA35" s="366"/>
      <c r="AB35" s="366"/>
      <c r="AC35" s="46"/>
      <c r="AD35" s="46"/>
      <c r="AE35" s="46"/>
      <c r="AF35" s="46"/>
      <c r="AG35" s="46"/>
      <c r="AH35" s="46"/>
      <c r="AI35" s="46"/>
      <c r="AJ35" s="46"/>
      <c r="AK35" s="365">
        <f>SUM(AK26:AK33)</f>
        <v>0</v>
      </c>
      <c r="AL35" s="366"/>
      <c r="AM35" s="366"/>
      <c r="AN35" s="366"/>
      <c r="AO35" s="367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53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Vys_100_byty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5" t="str">
        <f>K6</f>
        <v>Přestavba části objektu č.p. 100 ve Výsluní - zřízení bytových jednotek</v>
      </c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K45" s="326"/>
      <c r="AL45" s="326"/>
      <c r="AM45" s="326"/>
      <c r="AN45" s="326"/>
      <c r="AO45" s="326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Výsluní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7" t="str">
        <f>IF(AN8= "","",AN8)</f>
        <v>Vyplň údaj</v>
      </c>
      <c r="AN47" s="327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Město výsluní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31</v>
      </c>
      <c r="AJ49" s="37"/>
      <c r="AK49" s="37"/>
      <c r="AL49" s="37"/>
      <c r="AM49" s="334" t="str">
        <f>IF(E17="","",E17)</f>
        <v>IPS Kadaň s.r.o.</v>
      </c>
      <c r="AN49" s="335"/>
      <c r="AO49" s="335"/>
      <c r="AP49" s="335"/>
      <c r="AQ49" s="37"/>
      <c r="AR49" s="40"/>
      <c r="AS49" s="328" t="s">
        <v>54</v>
      </c>
      <c r="AT49" s="329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29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36</v>
      </c>
      <c r="AJ50" s="37"/>
      <c r="AK50" s="37"/>
      <c r="AL50" s="37"/>
      <c r="AM50" s="334" t="str">
        <f>IF(E20="","",E20)</f>
        <v xml:space="preserve"> </v>
      </c>
      <c r="AN50" s="335"/>
      <c r="AO50" s="335"/>
      <c r="AP50" s="335"/>
      <c r="AQ50" s="37"/>
      <c r="AR50" s="40"/>
      <c r="AS50" s="330"/>
      <c r="AT50" s="331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2"/>
      <c r="AT51" s="333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38" t="s">
        <v>55</v>
      </c>
      <c r="D52" s="337"/>
      <c r="E52" s="337"/>
      <c r="F52" s="337"/>
      <c r="G52" s="337"/>
      <c r="H52" s="67"/>
      <c r="I52" s="336" t="s">
        <v>56</v>
      </c>
      <c r="J52" s="337"/>
      <c r="K52" s="337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41" t="s">
        <v>57</v>
      </c>
      <c r="AH52" s="337"/>
      <c r="AI52" s="337"/>
      <c r="AJ52" s="337"/>
      <c r="AK52" s="337"/>
      <c r="AL52" s="337"/>
      <c r="AM52" s="337"/>
      <c r="AN52" s="336" t="s">
        <v>58</v>
      </c>
      <c r="AO52" s="337"/>
      <c r="AP52" s="337"/>
      <c r="AQ52" s="68" t="s">
        <v>59</v>
      </c>
      <c r="AR52" s="40"/>
      <c r="AS52" s="69" t="s">
        <v>60</v>
      </c>
      <c r="AT52" s="70" t="s">
        <v>61</v>
      </c>
      <c r="AU52" s="70" t="s">
        <v>62</v>
      </c>
      <c r="AV52" s="70" t="s">
        <v>63</v>
      </c>
      <c r="AW52" s="70" t="s">
        <v>64</v>
      </c>
      <c r="AX52" s="70" t="s">
        <v>65</v>
      </c>
      <c r="AY52" s="70" t="s">
        <v>66</v>
      </c>
      <c r="AZ52" s="70" t="s">
        <v>67</v>
      </c>
      <c r="BA52" s="70" t="s">
        <v>68</v>
      </c>
      <c r="BB52" s="70" t="s">
        <v>69</v>
      </c>
      <c r="BC52" s="70" t="s">
        <v>70</v>
      </c>
      <c r="BD52" s="71" t="s">
        <v>71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72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8">
        <f>ROUND(AG55+SUM(AG56:AG58),2)</f>
        <v>0</v>
      </c>
      <c r="AH54" s="348"/>
      <c r="AI54" s="348"/>
      <c r="AJ54" s="348"/>
      <c r="AK54" s="348"/>
      <c r="AL54" s="348"/>
      <c r="AM54" s="348"/>
      <c r="AN54" s="349">
        <f t="shared" ref="AN54:AN76" si="0">SUM(AG54,AT54)</f>
        <v>0</v>
      </c>
      <c r="AO54" s="349"/>
      <c r="AP54" s="349"/>
      <c r="AQ54" s="79" t="s">
        <v>19</v>
      </c>
      <c r="AR54" s="80"/>
      <c r="AS54" s="81">
        <f>ROUND(AS55+SUM(AS56:AS58),2)</f>
        <v>0</v>
      </c>
      <c r="AT54" s="82">
        <f t="shared" ref="AT54:AT76" si="1">ROUND(SUM(AV54:AW54),2)</f>
        <v>0</v>
      </c>
      <c r="AU54" s="83">
        <f>ROUND(AU55+SUM(AU56:AU58),5)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ROUND(AZ55+SUM(AZ56:AZ58),2)</f>
        <v>0</v>
      </c>
      <c r="BA54" s="82">
        <f>ROUND(BA55+SUM(BA56:BA58),2)</f>
        <v>0</v>
      </c>
      <c r="BB54" s="82">
        <f>ROUND(BB55+SUM(BB56:BB58),2)</f>
        <v>0</v>
      </c>
      <c r="BC54" s="82">
        <f>ROUND(BC55+SUM(BC56:BC58),2)</f>
        <v>0</v>
      </c>
      <c r="BD54" s="84">
        <f>ROUND(BD55+SUM(BD56:BD58),2)</f>
        <v>0</v>
      </c>
      <c r="BS54" s="85" t="s">
        <v>73</v>
      </c>
      <c r="BT54" s="85" t="s">
        <v>74</v>
      </c>
      <c r="BU54" s="86" t="s">
        <v>75</v>
      </c>
      <c r="BV54" s="85" t="s">
        <v>76</v>
      </c>
      <c r="BW54" s="85" t="s">
        <v>5</v>
      </c>
      <c r="BX54" s="85" t="s">
        <v>77</v>
      </c>
      <c r="CL54" s="85" t="s">
        <v>19</v>
      </c>
    </row>
    <row r="55" spans="1:91" s="7" customFormat="1" ht="37.5" customHeight="1">
      <c r="A55" s="87" t="s">
        <v>78</v>
      </c>
      <c r="B55" s="88"/>
      <c r="C55" s="89"/>
      <c r="D55" s="339" t="s">
        <v>79</v>
      </c>
      <c r="E55" s="339"/>
      <c r="F55" s="339"/>
      <c r="G55" s="339"/>
      <c r="H55" s="339"/>
      <c r="I55" s="90"/>
      <c r="J55" s="339" t="s">
        <v>80</v>
      </c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42">
        <f>'1_Vys_100_Stavební - Přes...'!J30</f>
        <v>0</v>
      </c>
      <c r="AH55" s="343"/>
      <c r="AI55" s="343"/>
      <c r="AJ55" s="343"/>
      <c r="AK55" s="343"/>
      <c r="AL55" s="343"/>
      <c r="AM55" s="343"/>
      <c r="AN55" s="342">
        <f t="shared" si="0"/>
        <v>0</v>
      </c>
      <c r="AO55" s="343"/>
      <c r="AP55" s="343"/>
      <c r="AQ55" s="91" t="s">
        <v>81</v>
      </c>
      <c r="AR55" s="92"/>
      <c r="AS55" s="93">
        <v>0</v>
      </c>
      <c r="AT55" s="94">
        <f t="shared" si="1"/>
        <v>0</v>
      </c>
      <c r="AU55" s="95">
        <f>'1_Vys_100_Stavební - Přes...'!P101</f>
        <v>0</v>
      </c>
      <c r="AV55" s="94">
        <f>'1_Vys_100_Stavební - Přes...'!J33</f>
        <v>0</v>
      </c>
      <c r="AW55" s="94">
        <f>'1_Vys_100_Stavební - Přes...'!J34</f>
        <v>0</v>
      </c>
      <c r="AX55" s="94">
        <f>'1_Vys_100_Stavební - Přes...'!J35</f>
        <v>0</v>
      </c>
      <c r="AY55" s="94">
        <f>'1_Vys_100_Stavební - Přes...'!J36</f>
        <v>0</v>
      </c>
      <c r="AZ55" s="94">
        <f>'1_Vys_100_Stavební - Přes...'!F33</f>
        <v>0</v>
      </c>
      <c r="BA55" s="94">
        <f>'1_Vys_100_Stavební - Přes...'!F34</f>
        <v>0</v>
      </c>
      <c r="BB55" s="94">
        <f>'1_Vys_100_Stavební - Přes...'!F35</f>
        <v>0</v>
      </c>
      <c r="BC55" s="94">
        <f>'1_Vys_100_Stavební - Přes...'!F36</f>
        <v>0</v>
      </c>
      <c r="BD55" s="96">
        <f>'1_Vys_100_Stavební - Přes...'!F37</f>
        <v>0</v>
      </c>
      <c r="BT55" s="97" t="s">
        <v>82</v>
      </c>
      <c r="BV55" s="97" t="s">
        <v>76</v>
      </c>
      <c r="BW55" s="97" t="s">
        <v>83</v>
      </c>
      <c r="BX55" s="97" t="s">
        <v>5</v>
      </c>
      <c r="CL55" s="97" t="s">
        <v>19</v>
      </c>
      <c r="CM55" s="97" t="s">
        <v>84</v>
      </c>
    </row>
    <row r="56" spans="1:91" s="7" customFormat="1" ht="24.75" customHeight="1">
      <c r="A56" s="87" t="s">
        <v>78</v>
      </c>
      <c r="B56" s="88"/>
      <c r="C56" s="89"/>
      <c r="D56" s="339" t="s">
        <v>85</v>
      </c>
      <c r="E56" s="339"/>
      <c r="F56" s="339"/>
      <c r="G56" s="339"/>
      <c r="H56" s="339"/>
      <c r="I56" s="90"/>
      <c r="J56" s="339" t="s">
        <v>86</v>
      </c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  <c r="AE56" s="339"/>
      <c r="AF56" s="339"/>
      <c r="AG56" s="342">
        <f>'2_Vys_100_VYT - Vytápění'!J30</f>
        <v>0</v>
      </c>
      <c r="AH56" s="343"/>
      <c r="AI56" s="343"/>
      <c r="AJ56" s="343"/>
      <c r="AK56" s="343"/>
      <c r="AL56" s="343"/>
      <c r="AM56" s="343"/>
      <c r="AN56" s="342">
        <f t="shared" si="0"/>
        <v>0</v>
      </c>
      <c r="AO56" s="343"/>
      <c r="AP56" s="343"/>
      <c r="AQ56" s="91" t="s">
        <v>81</v>
      </c>
      <c r="AR56" s="92"/>
      <c r="AS56" s="93">
        <v>0</v>
      </c>
      <c r="AT56" s="94">
        <f t="shared" si="1"/>
        <v>0</v>
      </c>
      <c r="AU56" s="95">
        <f>'2_Vys_100_VYT - Vytápění'!P88</f>
        <v>0</v>
      </c>
      <c r="AV56" s="94">
        <f>'2_Vys_100_VYT - Vytápění'!J33</f>
        <v>0</v>
      </c>
      <c r="AW56" s="94">
        <f>'2_Vys_100_VYT - Vytápění'!J34</f>
        <v>0</v>
      </c>
      <c r="AX56" s="94">
        <f>'2_Vys_100_VYT - Vytápění'!J35</f>
        <v>0</v>
      </c>
      <c r="AY56" s="94">
        <f>'2_Vys_100_VYT - Vytápění'!J36</f>
        <v>0</v>
      </c>
      <c r="AZ56" s="94">
        <f>'2_Vys_100_VYT - Vytápění'!F33</f>
        <v>0</v>
      </c>
      <c r="BA56" s="94">
        <f>'2_Vys_100_VYT - Vytápění'!F34</f>
        <v>0</v>
      </c>
      <c r="BB56" s="94">
        <f>'2_Vys_100_VYT - Vytápění'!F35</f>
        <v>0</v>
      </c>
      <c r="BC56" s="94">
        <f>'2_Vys_100_VYT - Vytápění'!F36</f>
        <v>0</v>
      </c>
      <c r="BD56" s="96">
        <f>'2_Vys_100_VYT - Vytápění'!F37</f>
        <v>0</v>
      </c>
      <c r="BT56" s="97" t="s">
        <v>82</v>
      </c>
      <c r="BV56" s="97" t="s">
        <v>76</v>
      </c>
      <c r="BW56" s="97" t="s">
        <v>87</v>
      </c>
      <c r="BX56" s="97" t="s">
        <v>5</v>
      </c>
      <c r="CL56" s="97" t="s">
        <v>19</v>
      </c>
      <c r="CM56" s="97" t="s">
        <v>84</v>
      </c>
    </row>
    <row r="57" spans="1:91" s="7" customFormat="1" ht="24.75" customHeight="1">
      <c r="A57" s="87" t="s">
        <v>78</v>
      </c>
      <c r="B57" s="88"/>
      <c r="C57" s="89"/>
      <c r="D57" s="339" t="s">
        <v>88</v>
      </c>
      <c r="E57" s="339"/>
      <c r="F57" s="339"/>
      <c r="G57" s="339"/>
      <c r="H57" s="339"/>
      <c r="I57" s="90"/>
      <c r="J57" s="339" t="s">
        <v>89</v>
      </c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  <c r="AE57" s="339"/>
      <c r="AF57" s="339"/>
      <c r="AG57" s="342">
        <f>'3_Vys_100_ZTI - Zdravotně...'!J30</f>
        <v>0</v>
      </c>
      <c r="AH57" s="343"/>
      <c r="AI57" s="343"/>
      <c r="AJ57" s="343"/>
      <c r="AK57" s="343"/>
      <c r="AL57" s="343"/>
      <c r="AM57" s="343"/>
      <c r="AN57" s="342">
        <f t="shared" si="0"/>
        <v>0</v>
      </c>
      <c r="AO57" s="343"/>
      <c r="AP57" s="343"/>
      <c r="AQ57" s="91" t="s">
        <v>81</v>
      </c>
      <c r="AR57" s="92"/>
      <c r="AS57" s="93">
        <v>0</v>
      </c>
      <c r="AT57" s="94">
        <f t="shared" si="1"/>
        <v>0</v>
      </c>
      <c r="AU57" s="95">
        <f>'3_Vys_100_ZTI - Zdravotně...'!P84</f>
        <v>0</v>
      </c>
      <c r="AV57" s="94">
        <f>'3_Vys_100_ZTI - Zdravotně...'!J33</f>
        <v>0</v>
      </c>
      <c r="AW57" s="94">
        <f>'3_Vys_100_ZTI - Zdravotně...'!J34</f>
        <v>0</v>
      </c>
      <c r="AX57" s="94">
        <f>'3_Vys_100_ZTI - Zdravotně...'!J35</f>
        <v>0</v>
      </c>
      <c r="AY57" s="94">
        <f>'3_Vys_100_ZTI - Zdravotně...'!J36</f>
        <v>0</v>
      </c>
      <c r="AZ57" s="94">
        <f>'3_Vys_100_ZTI - Zdravotně...'!F33</f>
        <v>0</v>
      </c>
      <c r="BA57" s="94">
        <f>'3_Vys_100_ZTI - Zdravotně...'!F34</f>
        <v>0</v>
      </c>
      <c r="BB57" s="94">
        <f>'3_Vys_100_ZTI - Zdravotně...'!F35</f>
        <v>0</v>
      </c>
      <c r="BC57" s="94">
        <f>'3_Vys_100_ZTI - Zdravotně...'!F36</f>
        <v>0</v>
      </c>
      <c r="BD57" s="96">
        <f>'3_Vys_100_ZTI - Zdravotně...'!F37</f>
        <v>0</v>
      </c>
      <c r="BT57" s="97" t="s">
        <v>82</v>
      </c>
      <c r="BV57" s="97" t="s">
        <v>76</v>
      </c>
      <c r="BW57" s="97" t="s">
        <v>90</v>
      </c>
      <c r="BX57" s="97" t="s">
        <v>5</v>
      </c>
      <c r="CL57" s="97" t="s">
        <v>19</v>
      </c>
      <c r="CM57" s="97" t="s">
        <v>84</v>
      </c>
    </row>
    <row r="58" spans="1:91" s="7" customFormat="1" ht="24.75" customHeight="1">
      <c r="B58" s="88"/>
      <c r="C58" s="89"/>
      <c r="D58" s="339" t="s">
        <v>91</v>
      </c>
      <c r="E58" s="339"/>
      <c r="F58" s="339"/>
      <c r="G58" s="339"/>
      <c r="H58" s="339"/>
      <c r="I58" s="90"/>
      <c r="J58" s="339" t="s">
        <v>92</v>
      </c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39"/>
      <c r="Z58" s="339"/>
      <c r="AA58" s="339"/>
      <c r="AB58" s="339"/>
      <c r="AC58" s="339"/>
      <c r="AD58" s="339"/>
      <c r="AE58" s="339"/>
      <c r="AF58" s="339"/>
      <c r="AG58" s="344">
        <f>ROUND(AG59+AG72+AG73,2)</f>
        <v>0</v>
      </c>
      <c r="AH58" s="343"/>
      <c r="AI58" s="343"/>
      <c r="AJ58" s="343"/>
      <c r="AK58" s="343"/>
      <c r="AL58" s="343"/>
      <c r="AM58" s="343"/>
      <c r="AN58" s="342">
        <f t="shared" si="0"/>
        <v>0</v>
      </c>
      <c r="AO58" s="343"/>
      <c r="AP58" s="343"/>
      <c r="AQ58" s="91" t="s">
        <v>81</v>
      </c>
      <c r="AR58" s="92"/>
      <c r="AS58" s="93">
        <f>ROUND(AS59+AS72+AS73,2)</f>
        <v>0</v>
      </c>
      <c r="AT58" s="94">
        <f t="shared" si="1"/>
        <v>0</v>
      </c>
      <c r="AU58" s="95">
        <f>ROUND(AU59+AU72+AU73,5)</f>
        <v>0</v>
      </c>
      <c r="AV58" s="94">
        <f>ROUND(AZ58*L29,2)</f>
        <v>0</v>
      </c>
      <c r="AW58" s="94">
        <f>ROUND(BA58*L30,2)</f>
        <v>0</v>
      </c>
      <c r="AX58" s="94">
        <f>ROUND(BB58*L29,2)</f>
        <v>0</v>
      </c>
      <c r="AY58" s="94">
        <f>ROUND(BC58*L30,2)</f>
        <v>0</v>
      </c>
      <c r="AZ58" s="94">
        <f>ROUND(AZ59+AZ72+AZ73,2)</f>
        <v>0</v>
      </c>
      <c r="BA58" s="94">
        <f>ROUND(BA59+BA72+BA73,2)</f>
        <v>0</v>
      </c>
      <c r="BB58" s="94">
        <f>ROUND(BB59+BB72+BB73,2)</f>
        <v>0</v>
      </c>
      <c r="BC58" s="94">
        <f>ROUND(BC59+BC72+BC73,2)</f>
        <v>0</v>
      </c>
      <c r="BD58" s="96">
        <f>ROUND(BD59+BD72+BD73,2)</f>
        <v>0</v>
      </c>
      <c r="BS58" s="97" t="s">
        <v>73</v>
      </c>
      <c r="BT58" s="97" t="s">
        <v>82</v>
      </c>
      <c r="BU58" s="97" t="s">
        <v>75</v>
      </c>
      <c r="BV58" s="97" t="s">
        <v>76</v>
      </c>
      <c r="BW58" s="97" t="s">
        <v>93</v>
      </c>
      <c r="BX58" s="97" t="s">
        <v>5</v>
      </c>
      <c r="CL58" s="97" t="s">
        <v>19</v>
      </c>
      <c r="CM58" s="97" t="s">
        <v>84</v>
      </c>
    </row>
    <row r="59" spans="1:91" s="4" customFormat="1" ht="16.5" customHeight="1">
      <c r="B59" s="52"/>
      <c r="C59" s="98"/>
      <c r="D59" s="98"/>
      <c r="E59" s="340" t="s">
        <v>94</v>
      </c>
      <c r="F59" s="340"/>
      <c r="G59" s="340"/>
      <c r="H59" s="340"/>
      <c r="I59" s="340"/>
      <c r="J59" s="98"/>
      <c r="K59" s="340" t="s">
        <v>95</v>
      </c>
      <c r="L59" s="340"/>
      <c r="M59" s="340"/>
      <c r="N59" s="340"/>
      <c r="O59" s="340"/>
      <c r="P59" s="340"/>
      <c r="Q59" s="340"/>
      <c r="R59" s="340"/>
      <c r="S59" s="340"/>
      <c r="T59" s="340"/>
      <c r="U59" s="340"/>
      <c r="V59" s="340"/>
      <c r="W59" s="340"/>
      <c r="X59" s="340"/>
      <c r="Y59" s="340"/>
      <c r="Z59" s="340"/>
      <c r="AA59" s="340"/>
      <c r="AB59" s="340"/>
      <c r="AC59" s="340"/>
      <c r="AD59" s="340"/>
      <c r="AE59" s="340"/>
      <c r="AF59" s="340"/>
      <c r="AG59" s="345">
        <f>ROUND(AG60+SUM(AG68:AG71),2)</f>
        <v>0</v>
      </c>
      <c r="AH59" s="346"/>
      <c r="AI59" s="346"/>
      <c r="AJ59" s="346"/>
      <c r="AK59" s="346"/>
      <c r="AL59" s="346"/>
      <c r="AM59" s="346"/>
      <c r="AN59" s="347">
        <f t="shared" si="0"/>
        <v>0</v>
      </c>
      <c r="AO59" s="346"/>
      <c r="AP59" s="346"/>
      <c r="AQ59" s="99" t="s">
        <v>96</v>
      </c>
      <c r="AR59" s="54"/>
      <c r="AS59" s="100">
        <f>ROUND(AS60+SUM(AS68:AS71),2)</f>
        <v>0</v>
      </c>
      <c r="AT59" s="101">
        <f t="shared" si="1"/>
        <v>0</v>
      </c>
      <c r="AU59" s="102">
        <f>ROUND(AU60+SUM(AU68:AU71),5)</f>
        <v>0</v>
      </c>
      <c r="AV59" s="101">
        <f>ROUND(AZ59*L29,2)</f>
        <v>0</v>
      </c>
      <c r="AW59" s="101">
        <f>ROUND(BA59*L30,2)</f>
        <v>0</v>
      </c>
      <c r="AX59" s="101">
        <f>ROUND(BB59*L29,2)</f>
        <v>0</v>
      </c>
      <c r="AY59" s="101">
        <f>ROUND(BC59*L30,2)</f>
        <v>0</v>
      </c>
      <c r="AZ59" s="101">
        <f>ROUND(AZ60+SUM(AZ68:AZ71),2)</f>
        <v>0</v>
      </c>
      <c r="BA59" s="101">
        <f>ROUND(BA60+SUM(BA68:BA71),2)</f>
        <v>0</v>
      </c>
      <c r="BB59" s="101">
        <f>ROUND(BB60+SUM(BB68:BB71),2)</f>
        <v>0</v>
      </c>
      <c r="BC59" s="101">
        <f>ROUND(BC60+SUM(BC68:BC71),2)</f>
        <v>0</v>
      </c>
      <c r="BD59" s="103">
        <f>ROUND(BD60+SUM(BD68:BD71),2)</f>
        <v>0</v>
      </c>
      <c r="BS59" s="104" t="s">
        <v>73</v>
      </c>
      <c r="BT59" s="104" t="s">
        <v>84</v>
      </c>
      <c r="BU59" s="104" t="s">
        <v>75</v>
      </c>
      <c r="BV59" s="104" t="s">
        <v>76</v>
      </c>
      <c r="BW59" s="104" t="s">
        <v>97</v>
      </c>
      <c r="BX59" s="104" t="s">
        <v>93</v>
      </c>
      <c r="CL59" s="104" t="s">
        <v>19</v>
      </c>
    </row>
    <row r="60" spans="1:91" s="4" customFormat="1" ht="16.5" customHeight="1">
      <c r="B60" s="52"/>
      <c r="C60" s="98"/>
      <c r="D60" s="98"/>
      <c r="E60" s="98"/>
      <c r="F60" s="340" t="s">
        <v>98</v>
      </c>
      <c r="G60" s="340"/>
      <c r="H60" s="340"/>
      <c r="I60" s="340"/>
      <c r="J60" s="340"/>
      <c r="K60" s="98"/>
      <c r="L60" s="340" t="s">
        <v>99</v>
      </c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  <c r="Z60" s="340"/>
      <c r="AA60" s="340"/>
      <c r="AB60" s="340"/>
      <c r="AC60" s="340"/>
      <c r="AD60" s="340"/>
      <c r="AE60" s="340"/>
      <c r="AF60" s="340"/>
      <c r="AG60" s="345">
        <f>ROUND(SUM(AG61:AG67),2)</f>
        <v>0</v>
      </c>
      <c r="AH60" s="346"/>
      <c r="AI60" s="346"/>
      <c r="AJ60" s="346"/>
      <c r="AK60" s="346"/>
      <c r="AL60" s="346"/>
      <c r="AM60" s="346"/>
      <c r="AN60" s="347">
        <f t="shared" si="0"/>
        <v>0</v>
      </c>
      <c r="AO60" s="346"/>
      <c r="AP60" s="346"/>
      <c r="AQ60" s="99" t="s">
        <v>96</v>
      </c>
      <c r="AR60" s="54"/>
      <c r="AS60" s="100">
        <f>ROUND(SUM(AS61:AS67),2)</f>
        <v>0</v>
      </c>
      <c r="AT60" s="101">
        <f t="shared" si="1"/>
        <v>0</v>
      </c>
      <c r="AU60" s="102">
        <f>ROUND(SUM(AU61:AU67),5)</f>
        <v>0</v>
      </c>
      <c r="AV60" s="101">
        <f>ROUND(AZ60*L29,2)</f>
        <v>0</v>
      </c>
      <c r="AW60" s="101">
        <f>ROUND(BA60*L30,2)</f>
        <v>0</v>
      </c>
      <c r="AX60" s="101">
        <f>ROUND(BB60*L29,2)</f>
        <v>0</v>
      </c>
      <c r="AY60" s="101">
        <f>ROUND(BC60*L30,2)</f>
        <v>0</v>
      </c>
      <c r="AZ60" s="101">
        <f>ROUND(SUM(AZ61:AZ67),2)</f>
        <v>0</v>
      </c>
      <c r="BA60" s="101">
        <f>ROUND(SUM(BA61:BA67),2)</f>
        <v>0</v>
      </c>
      <c r="BB60" s="101">
        <f>ROUND(SUM(BB61:BB67),2)</f>
        <v>0</v>
      </c>
      <c r="BC60" s="101">
        <f>ROUND(SUM(BC61:BC67),2)</f>
        <v>0</v>
      </c>
      <c r="BD60" s="103">
        <f>ROUND(SUM(BD61:BD67),2)</f>
        <v>0</v>
      </c>
      <c r="BS60" s="104" t="s">
        <v>73</v>
      </c>
      <c r="BT60" s="104" t="s">
        <v>100</v>
      </c>
      <c r="BU60" s="104" t="s">
        <v>75</v>
      </c>
      <c r="BV60" s="104" t="s">
        <v>76</v>
      </c>
      <c r="BW60" s="104" t="s">
        <v>101</v>
      </c>
      <c r="BX60" s="104" t="s">
        <v>97</v>
      </c>
      <c r="CL60" s="104" t="s">
        <v>19</v>
      </c>
    </row>
    <row r="61" spans="1:91" s="4" customFormat="1" ht="16.5" customHeight="1">
      <c r="A61" s="87" t="s">
        <v>78</v>
      </c>
      <c r="B61" s="52"/>
      <c r="C61" s="98"/>
      <c r="D61" s="98"/>
      <c r="E61" s="98"/>
      <c r="F61" s="98"/>
      <c r="G61" s="340" t="s">
        <v>102</v>
      </c>
      <c r="H61" s="340"/>
      <c r="I61" s="340"/>
      <c r="J61" s="340"/>
      <c r="K61" s="340"/>
      <c r="L61" s="98"/>
      <c r="M61" s="340" t="s">
        <v>103</v>
      </c>
      <c r="N61" s="340"/>
      <c r="O61" s="340"/>
      <c r="P61" s="340"/>
      <c r="Q61" s="340"/>
      <c r="R61" s="340"/>
      <c r="S61" s="340"/>
      <c r="T61" s="340"/>
      <c r="U61" s="340"/>
      <c r="V61" s="340"/>
      <c r="W61" s="340"/>
      <c r="X61" s="340"/>
      <c r="Y61" s="340"/>
      <c r="Z61" s="340"/>
      <c r="AA61" s="340"/>
      <c r="AB61" s="340"/>
      <c r="AC61" s="340"/>
      <c r="AD61" s="340"/>
      <c r="AE61" s="340"/>
      <c r="AF61" s="340"/>
      <c r="AG61" s="347">
        <f>'01-1.1 - Doplnění rozvádě...'!J34</f>
        <v>0</v>
      </c>
      <c r="AH61" s="346"/>
      <c r="AI61" s="346"/>
      <c r="AJ61" s="346"/>
      <c r="AK61" s="346"/>
      <c r="AL61" s="346"/>
      <c r="AM61" s="346"/>
      <c r="AN61" s="347">
        <f t="shared" si="0"/>
        <v>0</v>
      </c>
      <c r="AO61" s="346"/>
      <c r="AP61" s="346"/>
      <c r="AQ61" s="99" t="s">
        <v>96</v>
      </c>
      <c r="AR61" s="54"/>
      <c r="AS61" s="100">
        <v>0</v>
      </c>
      <c r="AT61" s="101">
        <f t="shared" si="1"/>
        <v>0</v>
      </c>
      <c r="AU61" s="102">
        <f>'01-1.1 - Doplnění rozvádě...'!P93</f>
        <v>0</v>
      </c>
      <c r="AV61" s="101">
        <f>'01-1.1 - Doplnění rozvádě...'!J37</f>
        <v>0</v>
      </c>
      <c r="AW61" s="101">
        <f>'01-1.1 - Doplnění rozvádě...'!J38</f>
        <v>0</v>
      </c>
      <c r="AX61" s="101">
        <f>'01-1.1 - Doplnění rozvádě...'!J39</f>
        <v>0</v>
      </c>
      <c r="AY61" s="101">
        <f>'01-1.1 - Doplnění rozvádě...'!J40</f>
        <v>0</v>
      </c>
      <c r="AZ61" s="101">
        <f>'01-1.1 - Doplnění rozvádě...'!F37</f>
        <v>0</v>
      </c>
      <c r="BA61" s="101">
        <f>'01-1.1 - Doplnění rozvádě...'!F38</f>
        <v>0</v>
      </c>
      <c r="BB61" s="101">
        <f>'01-1.1 - Doplnění rozvádě...'!F39</f>
        <v>0</v>
      </c>
      <c r="BC61" s="101">
        <f>'01-1.1 - Doplnění rozvádě...'!F40</f>
        <v>0</v>
      </c>
      <c r="BD61" s="103">
        <f>'01-1.1 - Doplnění rozvádě...'!F41</f>
        <v>0</v>
      </c>
      <c r="BT61" s="104" t="s">
        <v>104</v>
      </c>
      <c r="BV61" s="104" t="s">
        <v>76</v>
      </c>
      <c r="BW61" s="104" t="s">
        <v>105</v>
      </c>
      <c r="BX61" s="104" t="s">
        <v>101</v>
      </c>
      <c r="CL61" s="104" t="s">
        <v>19</v>
      </c>
    </row>
    <row r="62" spans="1:91" s="4" customFormat="1" ht="16.5" customHeight="1">
      <c r="A62" s="87" t="s">
        <v>78</v>
      </c>
      <c r="B62" s="52"/>
      <c r="C62" s="98"/>
      <c r="D62" s="98"/>
      <c r="E62" s="98"/>
      <c r="F62" s="98"/>
      <c r="G62" s="340" t="s">
        <v>106</v>
      </c>
      <c r="H62" s="340"/>
      <c r="I62" s="340"/>
      <c r="J62" s="340"/>
      <c r="K62" s="340"/>
      <c r="L62" s="98"/>
      <c r="M62" s="340" t="s">
        <v>107</v>
      </c>
      <c r="N62" s="340"/>
      <c r="O62" s="340"/>
      <c r="P62" s="340"/>
      <c r="Q62" s="340"/>
      <c r="R62" s="340"/>
      <c r="S62" s="340"/>
      <c r="T62" s="340"/>
      <c r="U62" s="340"/>
      <c r="V62" s="340"/>
      <c r="W62" s="340"/>
      <c r="X62" s="340"/>
      <c r="Y62" s="340"/>
      <c r="Z62" s="340"/>
      <c r="AA62" s="340"/>
      <c r="AB62" s="340"/>
      <c r="AC62" s="340"/>
      <c r="AD62" s="340"/>
      <c r="AE62" s="340"/>
      <c r="AF62" s="340"/>
      <c r="AG62" s="347">
        <f>'01-1.2 - Rozváděč ELMR2'!J34</f>
        <v>0</v>
      </c>
      <c r="AH62" s="346"/>
      <c r="AI62" s="346"/>
      <c r="AJ62" s="346"/>
      <c r="AK62" s="346"/>
      <c r="AL62" s="346"/>
      <c r="AM62" s="346"/>
      <c r="AN62" s="347">
        <f t="shared" si="0"/>
        <v>0</v>
      </c>
      <c r="AO62" s="346"/>
      <c r="AP62" s="346"/>
      <c r="AQ62" s="99" t="s">
        <v>96</v>
      </c>
      <c r="AR62" s="54"/>
      <c r="AS62" s="100">
        <v>0</v>
      </c>
      <c r="AT62" s="101">
        <f t="shared" si="1"/>
        <v>0</v>
      </c>
      <c r="AU62" s="102">
        <f>'01-1.2 - Rozváděč ELMR2'!P93</f>
        <v>0</v>
      </c>
      <c r="AV62" s="101">
        <f>'01-1.2 - Rozváděč ELMR2'!J37</f>
        <v>0</v>
      </c>
      <c r="AW62" s="101">
        <f>'01-1.2 - Rozváděč ELMR2'!J38</f>
        <v>0</v>
      </c>
      <c r="AX62" s="101">
        <f>'01-1.2 - Rozváděč ELMR2'!J39</f>
        <v>0</v>
      </c>
      <c r="AY62" s="101">
        <f>'01-1.2 - Rozváděč ELMR2'!J40</f>
        <v>0</v>
      </c>
      <c r="AZ62" s="101">
        <f>'01-1.2 - Rozváděč ELMR2'!F37</f>
        <v>0</v>
      </c>
      <c r="BA62" s="101">
        <f>'01-1.2 - Rozváděč ELMR2'!F38</f>
        <v>0</v>
      </c>
      <c r="BB62" s="101">
        <f>'01-1.2 - Rozváděč ELMR2'!F39</f>
        <v>0</v>
      </c>
      <c r="BC62" s="101">
        <f>'01-1.2 - Rozváděč ELMR2'!F40</f>
        <v>0</v>
      </c>
      <c r="BD62" s="103">
        <f>'01-1.2 - Rozváděč ELMR2'!F41</f>
        <v>0</v>
      </c>
      <c r="BT62" s="104" t="s">
        <v>104</v>
      </c>
      <c r="BV62" s="104" t="s">
        <v>76</v>
      </c>
      <c r="BW62" s="104" t="s">
        <v>108</v>
      </c>
      <c r="BX62" s="104" t="s">
        <v>101</v>
      </c>
      <c r="CL62" s="104" t="s">
        <v>19</v>
      </c>
    </row>
    <row r="63" spans="1:91" s="4" customFormat="1" ht="16.5" customHeight="1">
      <c r="A63" s="87" t="s">
        <v>78</v>
      </c>
      <c r="B63" s="52"/>
      <c r="C63" s="98"/>
      <c r="D63" s="98"/>
      <c r="E63" s="98"/>
      <c r="F63" s="98"/>
      <c r="G63" s="340" t="s">
        <v>109</v>
      </c>
      <c r="H63" s="340"/>
      <c r="I63" s="340"/>
      <c r="J63" s="340"/>
      <c r="K63" s="340"/>
      <c r="L63" s="98"/>
      <c r="M63" s="340" t="s">
        <v>110</v>
      </c>
      <c r="N63" s="340"/>
      <c r="O63" s="340"/>
      <c r="P63" s="340"/>
      <c r="Q63" s="340"/>
      <c r="R63" s="340"/>
      <c r="S63" s="340"/>
      <c r="T63" s="340"/>
      <c r="U63" s="340"/>
      <c r="V63" s="340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7">
        <f>'01-1.3 - Doplnění a úprav...'!J34</f>
        <v>0</v>
      </c>
      <c r="AH63" s="346"/>
      <c r="AI63" s="346"/>
      <c r="AJ63" s="346"/>
      <c r="AK63" s="346"/>
      <c r="AL63" s="346"/>
      <c r="AM63" s="346"/>
      <c r="AN63" s="347">
        <f t="shared" si="0"/>
        <v>0</v>
      </c>
      <c r="AO63" s="346"/>
      <c r="AP63" s="346"/>
      <c r="AQ63" s="99" t="s">
        <v>96</v>
      </c>
      <c r="AR63" s="54"/>
      <c r="AS63" s="100">
        <v>0</v>
      </c>
      <c r="AT63" s="101">
        <f t="shared" si="1"/>
        <v>0</v>
      </c>
      <c r="AU63" s="102">
        <f>'01-1.3 - Doplnění a úprav...'!P93</f>
        <v>0</v>
      </c>
      <c r="AV63" s="101">
        <f>'01-1.3 - Doplnění a úprav...'!J37</f>
        <v>0</v>
      </c>
      <c r="AW63" s="101">
        <f>'01-1.3 - Doplnění a úprav...'!J38</f>
        <v>0</v>
      </c>
      <c r="AX63" s="101">
        <f>'01-1.3 - Doplnění a úprav...'!J39</f>
        <v>0</v>
      </c>
      <c r="AY63" s="101">
        <f>'01-1.3 - Doplnění a úprav...'!J40</f>
        <v>0</v>
      </c>
      <c r="AZ63" s="101">
        <f>'01-1.3 - Doplnění a úprav...'!F37</f>
        <v>0</v>
      </c>
      <c r="BA63" s="101">
        <f>'01-1.3 - Doplnění a úprav...'!F38</f>
        <v>0</v>
      </c>
      <c r="BB63" s="101">
        <f>'01-1.3 - Doplnění a úprav...'!F39</f>
        <v>0</v>
      </c>
      <c r="BC63" s="101">
        <f>'01-1.3 - Doplnění a úprav...'!F40</f>
        <v>0</v>
      </c>
      <c r="BD63" s="103">
        <f>'01-1.3 - Doplnění a úprav...'!F41</f>
        <v>0</v>
      </c>
      <c r="BT63" s="104" t="s">
        <v>104</v>
      </c>
      <c r="BV63" s="104" t="s">
        <v>76</v>
      </c>
      <c r="BW63" s="104" t="s">
        <v>111</v>
      </c>
      <c r="BX63" s="104" t="s">
        <v>101</v>
      </c>
      <c r="CL63" s="104" t="s">
        <v>19</v>
      </c>
    </row>
    <row r="64" spans="1:91" s="4" customFormat="1" ht="16.5" customHeight="1">
      <c r="A64" s="87" t="s">
        <v>78</v>
      </c>
      <c r="B64" s="52"/>
      <c r="C64" s="98"/>
      <c r="D64" s="98"/>
      <c r="E64" s="98"/>
      <c r="F64" s="98"/>
      <c r="G64" s="340" t="s">
        <v>112</v>
      </c>
      <c r="H64" s="340"/>
      <c r="I64" s="340"/>
      <c r="J64" s="340"/>
      <c r="K64" s="340"/>
      <c r="L64" s="98"/>
      <c r="M64" s="340" t="s">
        <v>113</v>
      </c>
      <c r="N64" s="340"/>
      <c r="O64" s="340"/>
      <c r="P64" s="340"/>
      <c r="Q64" s="340"/>
      <c r="R64" s="340"/>
      <c r="S64" s="340"/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7">
        <f>'01-1.4 - Rozváděč R2.1'!J34</f>
        <v>0</v>
      </c>
      <c r="AH64" s="346"/>
      <c r="AI64" s="346"/>
      <c r="AJ64" s="346"/>
      <c r="AK64" s="346"/>
      <c r="AL64" s="346"/>
      <c r="AM64" s="346"/>
      <c r="AN64" s="347">
        <f t="shared" si="0"/>
        <v>0</v>
      </c>
      <c r="AO64" s="346"/>
      <c r="AP64" s="346"/>
      <c r="AQ64" s="99" t="s">
        <v>96</v>
      </c>
      <c r="AR64" s="54"/>
      <c r="AS64" s="100">
        <v>0</v>
      </c>
      <c r="AT64" s="101">
        <f t="shared" si="1"/>
        <v>0</v>
      </c>
      <c r="AU64" s="102">
        <f>'01-1.4 - Rozváděč R2.1'!P93</f>
        <v>0</v>
      </c>
      <c r="AV64" s="101">
        <f>'01-1.4 - Rozváděč R2.1'!J37</f>
        <v>0</v>
      </c>
      <c r="AW64" s="101">
        <f>'01-1.4 - Rozváděč R2.1'!J38</f>
        <v>0</v>
      </c>
      <c r="AX64" s="101">
        <f>'01-1.4 - Rozváděč R2.1'!J39</f>
        <v>0</v>
      </c>
      <c r="AY64" s="101">
        <f>'01-1.4 - Rozváděč R2.1'!J40</f>
        <v>0</v>
      </c>
      <c r="AZ64" s="101">
        <f>'01-1.4 - Rozváděč R2.1'!F37</f>
        <v>0</v>
      </c>
      <c r="BA64" s="101">
        <f>'01-1.4 - Rozváděč R2.1'!F38</f>
        <v>0</v>
      </c>
      <c r="BB64" s="101">
        <f>'01-1.4 - Rozváděč R2.1'!F39</f>
        <v>0</v>
      </c>
      <c r="BC64" s="101">
        <f>'01-1.4 - Rozváděč R2.1'!F40</f>
        <v>0</v>
      </c>
      <c r="BD64" s="103">
        <f>'01-1.4 - Rozváděč R2.1'!F41</f>
        <v>0</v>
      </c>
      <c r="BT64" s="104" t="s">
        <v>104</v>
      </c>
      <c r="BV64" s="104" t="s">
        <v>76</v>
      </c>
      <c r="BW64" s="104" t="s">
        <v>114</v>
      </c>
      <c r="BX64" s="104" t="s">
        <v>101</v>
      </c>
      <c r="CL64" s="104" t="s">
        <v>19</v>
      </c>
    </row>
    <row r="65" spans="1:90" s="4" customFormat="1" ht="16.5" customHeight="1">
      <c r="A65" s="87" t="s">
        <v>78</v>
      </c>
      <c r="B65" s="52"/>
      <c r="C65" s="98"/>
      <c r="D65" s="98"/>
      <c r="E65" s="98"/>
      <c r="F65" s="98"/>
      <c r="G65" s="340" t="s">
        <v>115</v>
      </c>
      <c r="H65" s="340"/>
      <c r="I65" s="340"/>
      <c r="J65" s="340"/>
      <c r="K65" s="340"/>
      <c r="L65" s="98"/>
      <c r="M65" s="340" t="s">
        <v>116</v>
      </c>
      <c r="N65" s="340"/>
      <c r="O65" s="340"/>
      <c r="P65" s="340"/>
      <c r="Q65" s="340"/>
      <c r="R65" s="340"/>
      <c r="S65" s="340"/>
      <c r="T65" s="340"/>
      <c r="U65" s="340"/>
      <c r="V65" s="340"/>
      <c r="W65" s="340"/>
      <c r="X65" s="340"/>
      <c r="Y65" s="340"/>
      <c r="Z65" s="340"/>
      <c r="AA65" s="340"/>
      <c r="AB65" s="340"/>
      <c r="AC65" s="340"/>
      <c r="AD65" s="340"/>
      <c r="AE65" s="340"/>
      <c r="AF65" s="340"/>
      <c r="AG65" s="347">
        <f>'01-1.5 - Rozváděč R2.2'!J34</f>
        <v>0</v>
      </c>
      <c r="AH65" s="346"/>
      <c r="AI65" s="346"/>
      <c r="AJ65" s="346"/>
      <c r="AK65" s="346"/>
      <c r="AL65" s="346"/>
      <c r="AM65" s="346"/>
      <c r="AN65" s="347">
        <f t="shared" si="0"/>
        <v>0</v>
      </c>
      <c r="AO65" s="346"/>
      <c r="AP65" s="346"/>
      <c r="AQ65" s="99" t="s">
        <v>96</v>
      </c>
      <c r="AR65" s="54"/>
      <c r="AS65" s="100">
        <v>0</v>
      </c>
      <c r="AT65" s="101">
        <f t="shared" si="1"/>
        <v>0</v>
      </c>
      <c r="AU65" s="102">
        <f>'01-1.5 - Rozváděč R2.2'!P93</f>
        <v>0</v>
      </c>
      <c r="AV65" s="101">
        <f>'01-1.5 - Rozváděč R2.2'!J37</f>
        <v>0</v>
      </c>
      <c r="AW65" s="101">
        <f>'01-1.5 - Rozváděč R2.2'!J38</f>
        <v>0</v>
      </c>
      <c r="AX65" s="101">
        <f>'01-1.5 - Rozváděč R2.2'!J39</f>
        <v>0</v>
      </c>
      <c r="AY65" s="101">
        <f>'01-1.5 - Rozváděč R2.2'!J40</f>
        <v>0</v>
      </c>
      <c r="AZ65" s="101">
        <f>'01-1.5 - Rozváděč R2.2'!F37</f>
        <v>0</v>
      </c>
      <c r="BA65" s="101">
        <f>'01-1.5 - Rozváděč R2.2'!F38</f>
        <v>0</v>
      </c>
      <c r="BB65" s="101">
        <f>'01-1.5 - Rozváděč R2.2'!F39</f>
        <v>0</v>
      </c>
      <c r="BC65" s="101">
        <f>'01-1.5 - Rozváděč R2.2'!F40</f>
        <v>0</v>
      </c>
      <c r="BD65" s="103">
        <f>'01-1.5 - Rozváděč R2.2'!F41</f>
        <v>0</v>
      </c>
      <c r="BT65" s="104" t="s">
        <v>104</v>
      </c>
      <c r="BV65" s="104" t="s">
        <v>76</v>
      </c>
      <c r="BW65" s="104" t="s">
        <v>117</v>
      </c>
      <c r="BX65" s="104" t="s">
        <v>101</v>
      </c>
      <c r="CL65" s="104" t="s">
        <v>19</v>
      </c>
    </row>
    <row r="66" spans="1:90" s="4" customFormat="1" ht="16.5" customHeight="1">
      <c r="A66" s="87" t="s">
        <v>78</v>
      </c>
      <c r="B66" s="52"/>
      <c r="C66" s="98"/>
      <c r="D66" s="98"/>
      <c r="E66" s="98"/>
      <c r="F66" s="98"/>
      <c r="G66" s="340" t="s">
        <v>118</v>
      </c>
      <c r="H66" s="340"/>
      <c r="I66" s="340"/>
      <c r="J66" s="340"/>
      <c r="K66" s="340"/>
      <c r="L66" s="98"/>
      <c r="M66" s="340" t="s">
        <v>119</v>
      </c>
      <c r="N66" s="340"/>
      <c r="O66" s="340"/>
      <c r="P66" s="340"/>
      <c r="Q66" s="340"/>
      <c r="R66" s="340"/>
      <c r="S66" s="340"/>
      <c r="T66" s="340"/>
      <c r="U66" s="340"/>
      <c r="V66" s="340"/>
      <c r="W66" s="340"/>
      <c r="X66" s="340"/>
      <c r="Y66" s="340"/>
      <c r="Z66" s="340"/>
      <c r="AA66" s="340"/>
      <c r="AB66" s="340"/>
      <c r="AC66" s="340"/>
      <c r="AD66" s="340"/>
      <c r="AE66" s="340"/>
      <c r="AF66" s="340"/>
      <c r="AG66" s="347">
        <f>'01-1.6 - Rozváděč R2.3'!J34</f>
        <v>0</v>
      </c>
      <c r="AH66" s="346"/>
      <c r="AI66" s="346"/>
      <c r="AJ66" s="346"/>
      <c r="AK66" s="346"/>
      <c r="AL66" s="346"/>
      <c r="AM66" s="346"/>
      <c r="AN66" s="347">
        <f t="shared" si="0"/>
        <v>0</v>
      </c>
      <c r="AO66" s="346"/>
      <c r="AP66" s="346"/>
      <c r="AQ66" s="99" t="s">
        <v>96</v>
      </c>
      <c r="AR66" s="54"/>
      <c r="AS66" s="100">
        <v>0</v>
      </c>
      <c r="AT66" s="101">
        <f t="shared" si="1"/>
        <v>0</v>
      </c>
      <c r="AU66" s="102">
        <f>'01-1.6 - Rozváděč R2.3'!P93</f>
        <v>0</v>
      </c>
      <c r="AV66" s="101">
        <f>'01-1.6 - Rozváděč R2.3'!J37</f>
        <v>0</v>
      </c>
      <c r="AW66" s="101">
        <f>'01-1.6 - Rozváděč R2.3'!J38</f>
        <v>0</v>
      </c>
      <c r="AX66" s="101">
        <f>'01-1.6 - Rozváděč R2.3'!J39</f>
        <v>0</v>
      </c>
      <c r="AY66" s="101">
        <f>'01-1.6 - Rozváděč R2.3'!J40</f>
        <v>0</v>
      </c>
      <c r="AZ66" s="101">
        <f>'01-1.6 - Rozváděč R2.3'!F37</f>
        <v>0</v>
      </c>
      <c r="BA66" s="101">
        <f>'01-1.6 - Rozváděč R2.3'!F38</f>
        <v>0</v>
      </c>
      <c r="BB66" s="101">
        <f>'01-1.6 - Rozváděč R2.3'!F39</f>
        <v>0</v>
      </c>
      <c r="BC66" s="101">
        <f>'01-1.6 - Rozváděč R2.3'!F40</f>
        <v>0</v>
      </c>
      <c r="BD66" s="103">
        <f>'01-1.6 - Rozváděč R2.3'!F41</f>
        <v>0</v>
      </c>
      <c r="BT66" s="104" t="s">
        <v>104</v>
      </c>
      <c r="BV66" s="104" t="s">
        <v>76</v>
      </c>
      <c r="BW66" s="104" t="s">
        <v>120</v>
      </c>
      <c r="BX66" s="104" t="s">
        <v>101</v>
      </c>
      <c r="CL66" s="104" t="s">
        <v>19</v>
      </c>
    </row>
    <row r="67" spans="1:90" s="4" customFormat="1" ht="16.5" customHeight="1">
      <c r="A67" s="87" t="s">
        <v>78</v>
      </c>
      <c r="B67" s="52"/>
      <c r="C67" s="98"/>
      <c r="D67" s="98"/>
      <c r="E67" s="98"/>
      <c r="F67" s="98"/>
      <c r="G67" s="340" t="s">
        <v>121</v>
      </c>
      <c r="H67" s="340"/>
      <c r="I67" s="340"/>
      <c r="J67" s="340"/>
      <c r="K67" s="340"/>
      <c r="L67" s="98"/>
      <c r="M67" s="340" t="s">
        <v>122</v>
      </c>
      <c r="N67" s="340"/>
      <c r="O67" s="340"/>
      <c r="P67" s="340"/>
      <c r="Q67" s="340"/>
      <c r="R67" s="340"/>
      <c r="S67" s="340"/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7">
        <f>'01-1.7 - Rozváděč R2.4'!J34</f>
        <v>0</v>
      </c>
      <c r="AH67" s="346"/>
      <c r="AI67" s="346"/>
      <c r="AJ67" s="346"/>
      <c r="AK67" s="346"/>
      <c r="AL67" s="346"/>
      <c r="AM67" s="346"/>
      <c r="AN67" s="347">
        <f t="shared" si="0"/>
        <v>0</v>
      </c>
      <c r="AO67" s="346"/>
      <c r="AP67" s="346"/>
      <c r="AQ67" s="99" t="s">
        <v>96</v>
      </c>
      <c r="AR67" s="54"/>
      <c r="AS67" s="100">
        <v>0</v>
      </c>
      <c r="AT67" s="101">
        <f t="shared" si="1"/>
        <v>0</v>
      </c>
      <c r="AU67" s="102">
        <f>'01-1.7 - Rozváděč R2.4'!P93</f>
        <v>0</v>
      </c>
      <c r="AV67" s="101">
        <f>'01-1.7 - Rozváděč R2.4'!J37</f>
        <v>0</v>
      </c>
      <c r="AW67" s="101">
        <f>'01-1.7 - Rozváděč R2.4'!J38</f>
        <v>0</v>
      </c>
      <c r="AX67" s="101">
        <f>'01-1.7 - Rozváděč R2.4'!J39</f>
        <v>0</v>
      </c>
      <c r="AY67" s="101">
        <f>'01-1.7 - Rozváděč R2.4'!J40</f>
        <v>0</v>
      </c>
      <c r="AZ67" s="101">
        <f>'01-1.7 - Rozváděč R2.4'!F37</f>
        <v>0</v>
      </c>
      <c r="BA67" s="101">
        <f>'01-1.7 - Rozváděč R2.4'!F38</f>
        <v>0</v>
      </c>
      <c r="BB67" s="101">
        <f>'01-1.7 - Rozváděč R2.4'!F39</f>
        <v>0</v>
      </c>
      <c r="BC67" s="101">
        <f>'01-1.7 - Rozváděč R2.4'!F40</f>
        <v>0</v>
      </c>
      <c r="BD67" s="103">
        <f>'01-1.7 - Rozváděč R2.4'!F41</f>
        <v>0</v>
      </c>
      <c r="BT67" s="104" t="s">
        <v>104</v>
      </c>
      <c r="BV67" s="104" t="s">
        <v>76</v>
      </c>
      <c r="BW67" s="104" t="s">
        <v>123</v>
      </c>
      <c r="BX67" s="104" t="s">
        <v>101</v>
      </c>
      <c r="CL67" s="104" t="s">
        <v>19</v>
      </c>
    </row>
    <row r="68" spans="1:90" s="4" customFormat="1" ht="16.5" customHeight="1">
      <c r="A68" s="87" t="s">
        <v>78</v>
      </c>
      <c r="B68" s="52"/>
      <c r="C68" s="98"/>
      <c r="D68" s="98"/>
      <c r="E68" s="98"/>
      <c r="F68" s="340" t="s">
        <v>124</v>
      </c>
      <c r="G68" s="340"/>
      <c r="H68" s="340"/>
      <c r="I68" s="340"/>
      <c r="J68" s="340"/>
      <c r="K68" s="98"/>
      <c r="L68" s="340" t="s">
        <v>125</v>
      </c>
      <c r="M68" s="340"/>
      <c r="N68" s="340"/>
      <c r="O68" s="340"/>
      <c r="P68" s="340"/>
      <c r="Q68" s="340"/>
      <c r="R68" s="340"/>
      <c r="S68" s="340"/>
      <c r="T68" s="340"/>
      <c r="U68" s="340"/>
      <c r="V68" s="340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7">
        <f>'01-2 - Svítidla'!J34</f>
        <v>0</v>
      </c>
      <c r="AH68" s="346"/>
      <c r="AI68" s="346"/>
      <c r="AJ68" s="346"/>
      <c r="AK68" s="346"/>
      <c r="AL68" s="346"/>
      <c r="AM68" s="346"/>
      <c r="AN68" s="347">
        <f t="shared" si="0"/>
        <v>0</v>
      </c>
      <c r="AO68" s="346"/>
      <c r="AP68" s="346"/>
      <c r="AQ68" s="99" t="s">
        <v>96</v>
      </c>
      <c r="AR68" s="54"/>
      <c r="AS68" s="100">
        <v>0</v>
      </c>
      <c r="AT68" s="101">
        <f t="shared" si="1"/>
        <v>0</v>
      </c>
      <c r="AU68" s="102">
        <f>'01-2 - Svítidla'!P93</f>
        <v>0</v>
      </c>
      <c r="AV68" s="101">
        <f>'01-2 - Svítidla'!J37</f>
        <v>0</v>
      </c>
      <c r="AW68" s="101">
        <f>'01-2 - Svítidla'!J38</f>
        <v>0</v>
      </c>
      <c r="AX68" s="101">
        <f>'01-2 - Svítidla'!J39</f>
        <v>0</v>
      </c>
      <c r="AY68" s="101">
        <f>'01-2 - Svítidla'!J40</f>
        <v>0</v>
      </c>
      <c r="AZ68" s="101">
        <f>'01-2 - Svítidla'!F37</f>
        <v>0</v>
      </c>
      <c r="BA68" s="101">
        <f>'01-2 - Svítidla'!F38</f>
        <v>0</v>
      </c>
      <c r="BB68" s="101">
        <f>'01-2 - Svítidla'!F39</f>
        <v>0</v>
      </c>
      <c r="BC68" s="101">
        <f>'01-2 - Svítidla'!F40</f>
        <v>0</v>
      </c>
      <c r="BD68" s="103">
        <f>'01-2 - Svítidla'!F41</f>
        <v>0</v>
      </c>
      <c r="BT68" s="104" t="s">
        <v>100</v>
      </c>
      <c r="BV68" s="104" t="s">
        <v>76</v>
      </c>
      <c r="BW68" s="104" t="s">
        <v>126</v>
      </c>
      <c r="BX68" s="104" t="s">
        <v>97</v>
      </c>
      <c r="CL68" s="104" t="s">
        <v>19</v>
      </c>
    </row>
    <row r="69" spans="1:90" s="4" customFormat="1" ht="16.5" customHeight="1">
      <c r="A69" s="87" t="s">
        <v>78</v>
      </c>
      <c r="B69" s="52"/>
      <c r="C69" s="98"/>
      <c r="D69" s="98"/>
      <c r="E69" s="98"/>
      <c r="F69" s="340" t="s">
        <v>127</v>
      </c>
      <c r="G69" s="340"/>
      <c r="H69" s="340"/>
      <c r="I69" s="340"/>
      <c r="J69" s="340"/>
      <c r="K69" s="98"/>
      <c r="L69" s="340" t="s">
        <v>128</v>
      </c>
      <c r="M69" s="340"/>
      <c r="N69" s="340"/>
      <c r="O69" s="340"/>
      <c r="P69" s="340"/>
      <c r="Q69" s="340"/>
      <c r="R69" s="340"/>
      <c r="S69" s="340"/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7">
        <f>'01-3 - Spínače, zásuvky p...'!J34</f>
        <v>0</v>
      </c>
      <c r="AH69" s="346"/>
      <c r="AI69" s="346"/>
      <c r="AJ69" s="346"/>
      <c r="AK69" s="346"/>
      <c r="AL69" s="346"/>
      <c r="AM69" s="346"/>
      <c r="AN69" s="347">
        <f t="shared" si="0"/>
        <v>0</v>
      </c>
      <c r="AO69" s="346"/>
      <c r="AP69" s="346"/>
      <c r="AQ69" s="99" t="s">
        <v>96</v>
      </c>
      <c r="AR69" s="54"/>
      <c r="AS69" s="100">
        <v>0</v>
      </c>
      <c r="AT69" s="101">
        <f t="shared" si="1"/>
        <v>0</v>
      </c>
      <c r="AU69" s="102">
        <f>'01-3 - Spínače, zásuvky p...'!P93</f>
        <v>0</v>
      </c>
      <c r="AV69" s="101">
        <f>'01-3 - Spínače, zásuvky p...'!J37</f>
        <v>0</v>
      </c>
      <c r="AW69" s="101">
        <f>'01-3 - Spínače, zásuvky p...'!J38</f>
        <v>0</v>
      </c>
      <c r="AX69" s="101">
        <f>'01-3 - Spínače, zásuvky p...'!J39</f>
        <v>0</v>
      </c>
      <c r="AY69" s="101">
        <f>'01-3 - Spínače, zásuvky p...'!J40</f>
        <v>0</v>
      </c>
      <c r="AZ69" s="101">
        <f>'01-3 - Spínače, zásuvky p...'!F37</f>
        <v>0</v>
      </c>
      <c r="BA69" s="101">
        <f>'01-3 - Spínače, zásuvky p...'!F38</f>
        <v>0</v>
      </c>
      <c r="BB69" s="101">
        <f>'01-3 - Spínače, zásuvky p...'!F39</f>
        <v>0</v>
      </c>
      <c r="BC69" s="101">
        <f>'01-3 - Spínače, zásuvky p...'!F40</f>
        <v>0</v>
      </c>
      <c r="BD69" s="103">
        <f>'01-3 - Spínače, zásuvky p...'!F41</f>
        <v>0</v>
      </c>
      <c r="BT69" s="104" t="s">
        <v>100</v>
      </c>
      <c r="BV69" s="104" t="s">
        <v>76</v>
      </c>
      <c r="BW69" s="104" t="s">
        <v>129</v>
      </c>
      <c r="BX69" s="104" t="s">
        <v>97</v>
      </c>
      <c r="CL69" s="104" t="s">
        <v>19</v>
      </c>
    </row>
    <row r="70" spans="1:90" s="4" customFormat="1" ht="16.5" customHeight="1">
      <c r="A70" s="87" t="s">
        <v>78</v>
      </c>
      <c r="B70" s="52"/>
      <c r="C70" s="98"/>
      <c r="D70" s="98"/>
      <c r="E70" s="98"/>
      <c r="F70" s="340" t="s">
        <v>130</v>
      </c>
      <c r="G70" s="340"/>
      <c r="H70" s="340"/>
      <c r="I70" s="340"/>
      <c r="J70" s="340"/>
      <c r="K70" s="98"/>
      <c r="L70" s="340" t="s">
        <v>131</v>
      </c>
      <c r="M70" s="340"/>
      <c r="N70" s="340"/>
      <c r="O70" s="340"/>
      <c r="P70" s="340"/>
      <c r="Q70" s="340"/>
      <c r="R70" s="340"/>
      <c r="S70" s="340"/>
      <c r="T70" s="340"/>
      <c r="U70" s="340"/>
      <c r="V70" s="340"/>
      <c r="W70" s="340"/>
      <c r="X70" s="340"/>
      <c r="Y70" s="340"/>
      <c r="Z70" s="340"/>
      <c r="AA70" s="340"/>
      <c r="AB70" s="340"/>
      <c r="AC70" s="340"/>
      <c r="AD70" s="340"/>
      <c r="AE70" s="340"/>
      <c r="AF70" s="340"/>
      <c r="AG70" s="347">
        <f>'01-4 - Kabely a vodiče'!J34</f>
        <v>0</v>
      </c>
      <c r="AH70" s="346"/>
      <c r="AI70" s="346"/>
      <c r="AJ70" s="346"/>
      <c r="AK70" s="346"/>
      <c r="AL70" s="346"/>
      <c r="AM70" s="346"/>
      <c r="AN70" s="347">
        <f t="shared" si="0"/>
        <v>0</v>
      </c>
      <c r="AO70" s="346"/>
      <c r="AP70" s="346"/>
      <c r="AQ70" s="99" t="s">
        <v>96</v>
      </c>
      <c r="AR70" s="54"/>
      <c r="AS70" s="100">
        <v>0</v>
      </c>
      <c r="AT70" s="101">
        <f t="shared" si="1"/>
        <v>0</v>
      </c>
      <c r="AU70" s="102">
        <f>'01-4 - Kabely a vodiče'!P93</f>
        <v>0</v>
      </c>
      <c r="AV70" s="101">
        <f>'01-4 - Kabely a vodiče'!J37</f>
        <v>0</v>
      </c>
      <c r="AW70" s="101">
        <f>'01-4 - Kabely a vodiče'!J38</f>
        <v>0</v>
      </c>
      <c r="AX70" s="101">
        <f>'01-4 - Kabely a vodiče'!J39</f>
        <v>0</v>
      </c>
      <c r="AY70" s="101">
        <f>'01-4 - Kabely a vodiče'!J40</f>
        <v>0</v>
      </c>
      <c r="AZ70" s="101">
        <f>'01-4 - Kabely a vodiče'!F37</f>
        <v>0</v>
      </c>
      <c r="BA70" s="101">
        <f>'01-4 - Kabely a vodiče'!F38</f>
        <v>0</v>
      </c>
      <c r="BB70" s="101">
        <f>'01-4 - Kabely a vodiče'!F39</f>
        <v>0</v>
      </c>
      <c r="BC70" s="101">
        <f>'01-4 - Kabely a vodiče'!F40</f>
        <v>0</v>
      </c>
      <c r="BD70" s="103">
        <f>'01-4 - Kabely a vodiče'!F41</f>
        <v>0</v>
      </c>
      <c r="BT70" s="104" t="s">
        <v>100</v>
      </c>
      <c r="BV70" s="104" t="s">
        <v>76</v>
      </c>
      <c r="BW70" s="104" t="s">
        <v>132</v>
      </c>
      <c r="BX70" s="104" t="s">
        <v>97</v>
      </c>
      <c r="CL70" s="104" t="s">
        <v>19</v>
      </c>
    </row>
    <row r="71" spans="1:90" s="4" customFormat="1" ht="16.5" customHeight="1">
      <c r="A71" s="87" t="s">
        <v>78</v>
      </c>
      <c r="B71" s="52"/>
      <c r="C71" s="98"/>
      <c r="D71" s="98"/>
      <c r="E71" s="98"/>
      <c r="F71" s="340" t="s">
        <v>133</v>
      </c>
      <c r="G71" s="340"/>
      <c r="H71" s="340"/>
      <c r="I71" s="340"/>
      <c r="J71" s="340"/>
      <c r="K71" s="98"/>
      <c r="L71" s="340" t="s">
        <v>134</v>
      </c>
      <c r="M71" s="340"/>
      <c r="N71" s="340"/>
      <c r="O71" s="340"/>
      <c r="P71" s="340"/>
      <c r="Q71" s="340"/>
      <c r="R71" s="340"/>
      <c r="S71" s="340"/>
      <c r="T71" s="340"/>
      <c r="U71" s="340"/>
      <c r="V71" s="340"/>
      <c r="W71" s="340"/>
      <c r="X71" s="340"/>
      <c r="Y71" s="340"/>
      <c r="Z71" s="340"/>
      <c r="AA71" s="340"/>
      <c r="AB71" s="340"/>
      <c r="AC71" s="340"/>
      <c r="AD71" s="340"/>
      <c r="AE71" s="340"/>
      <c r="AF71" s="340"/>
      <c r="AG71" s="347">
        <f>'01-5 - Bourání a začštění...'!J34</f>
        <v>0</v>
      </c>
      <c r="AH71" s="346"/>
      <c r="AI71" s="346"/>
      <c r="AJ71" s="346"/>
      <c r="AK71" s="346"/>
      <c r="AL71" s="346"/>
      <c r="AM71" s="346"/>
      <c r="AN71" s="347">
        <f t="shared" si="0"/>
        <v>0</v>
      </c>
      <c r="AO71" s="346"/>
      <c r="AP71" s="346"/>
      <c r="AQ71" s="99" t="s">
        <v>96</v>
      </c>
      <c r="AR71" s="54"/>
      <c r="AS71" s="100">
        <v>0</v>
      </c>
      <c r="AT71" s="101">
        <f t="shared" si="1"/>
        <v>0</v>
      </c>
      <c r="AU71" s="102">
        <f>'01-5 - Bourání a začštění...'!P97</f>
        <v>0</v>
      </c>
      <c r="AV71" s="101">
        <f>'01-5 - Bourání a začštění...'!J37</f>
        <v>0</v>
      </c>
      <c r="AW71" s="101">
        <f>'01-5 - Bourání a začštění...'!J38</f>
        <v>0</v>
      </c>
      <c r="AX71" s="101">
        <f>'01-5 - Bourání a začštění...'!J39</f>
        <v>0</v>
      </c>
      <c r="AY71" s="101">
        <f>'01-5 - Bourání a začštění...'!J40</f>
        <v>0</v>
      </c>
      <c r="AZ71" s="101">
        <f>'01-5 - Bourání a začštění...'!F37</f>
        <v>0</v>
      </c>
      <c r="BA71" s="101">
        <f>'01-5 - Bourání a začštění...'!F38</f>
        <v>0</v>
      </c>
      <c r="BB71" s="101">
        <f>'01-5 - Bourání a začštění...'!F39</f>
        <v>0</v>
      </c>
      <c r="BC71" s="101">
        <f>'01-5 - Bourání a začštění...'!F40</f>
        <v>0</v>
      </c>
      <c r="BD71" s="103">
        <f>'01-5 - Bourání a začštění...'!F41</f>
        <v>0</v>
      </c>
      <c r="BT71" s="104" t="s">
        <v>100</v>
      </c>
      <c r="BV71" s="104" t="s">
        <v>76</v>
      </c>
      <c r="BW71" s="104" t="s">
        <v>135</v>
      </c>
      <c r="BX71" s="104" t="s">
        <v>97</v>
      </c>
      <c r="CL71" s="104" t="s">
        <v>19</v>
      </c>
    </row>
    <row r="72" spans="1:90" s="4" customFormat="1" ht="16.5" customHeight="1">
      <c r="A72" s="87" t="s">
        <v>78</v>
      </c>
      <c r="B72" s="52"/>
      <c r="C72" s="98"/>
      <c r="D72" s="98"/>
      <c r="E72" s="340" t="s">
        <v>136</v>
      </c>
      <c r="F72" s="340"/>
      <c r="G72" s="340"/>
      <c r="H72" s="340"/>
      <c r="I72" s="340"/>
      <c r="J72" s="98"/>
      <c r="K72" s="340" t="s">
        <v>137</v>
      </c>
      <c r="L72" s="340"/>
      <c r="M72" s="340"/>
      <c r="N72" s="340"/>
      <c r="O72" s="340"/>
      <c r="P72" s="340"/>
      <c r="Q72" s="340"/>
      <c r="R72" s="340"/>
      <c r="S72" s="340"/>
      <c r="T72" s="340"/>
      <c r="U72" s="340"/>
      <c r="V72" s="340"/>
      <c r="W72" s="340"/>
      <c r="X72" s="340"/>
      <c r="Y72" s="340"/>
      <c r="Z72" s="340"/>
      <c r="AA72" s="340"/>
      <c r="AB72" s="340"/>
      <c r="AC72" s="340"/>
      <c r="AD72" s="340"/>
      <c r="AE72" s="340"/>
      <c r="AF72" s="340"/>
      <c r="AG72" s="347">
        <f>'02 - Revize'!J32</f>
        <v>0</v>
      </c>
      <c r="AH72" s="346"/>
      <c r="AI72" s="346"/>
      <c r="AJ72" s="346"/>
      <c r="AK72" s="346"/>
      <c r="AL72" s="346"/>
      <c r="AM72" s="346"/>
      <c r="AN72" s="347">
        <f t="shared" si="0"/>
        <v>0</v>
      </c>
      <c r="AO72" s="346"/>
      <c r="AP72" s="346"/>
      <c r="AQ72" s="99" t="s">
        <v>96</v>
      </c>
      <c r="AR72" s="54"/>
      <c r="AS72" s="100">
        <v>0</v>
      </c>
      <c r="AT72" s="101">
        <f t="shared" si="1"/>
        <v>0</v>
      </c>
      <c r="AU72" s="102">
        <f>'02 - Revize'!P87</f>
        <v>0</v>
      </c>
      <c r="AV72" s="101">
        <f>'02 - Revize'!J35</f>
        <v>0</v>
      </c>
      <c r="AW72" s="101">
        <f>'02 - Revize'!J36</f>
        <v>0</v>
      </c>
      <c r="AX72" s="101">
        <f>'02 - Revize'!J37</f>
        <v>0</v>
      </c>
      <c r="AY72" s="101">
        <f>'02 - Revize'!J38</f>
        <v>0</v>
      </c>
      <c r="AZ72" s="101">
        <f>'02 - Revize'!F35</f>
        <v>0</v>
      </c>
      <c r="BA72" s="101">
        <f>'02 - Revize'!F36</f>
        <v>0</v>
      </c>
      <c r="BB72" s="101">
        <f>'02 - Revize'!F37</f>
        <v>0</v>
      </c>
      <c r="BC72" s="101">
        <f>'02 - Revize'!F38</f>
        <v>0</v>
      </c>
      <c r="BD72" s="103">
        <f>'02 - Revize'!F39</f>
        <v>0</v>
      </c>
      <c r="BT72" s="104" t="s">
        <v>84</v>
      </c>
      <c r="BV72" s="104" t="s">
        <v>76</v>
      </c>
      <c r="BW72" s="104" t="s">
        <v>138</v>
      </c>
      <c r="BX72" s="104" t="s">
        <v>93</v>
      </c>
      <c r="CL72" s="104" t="s">
        <v>19</v>
      </c>
    </row>
    <row r="73" spans="1:90" s="4" customFormat="1" ht="16.5" customHeight="1">
      <c r="B73" s="52"/>
      <c r="C73" s="98"/>
      <c r="D73" s="98"/>
      <c r="E73" s="340" t="s">
        <v>139</v>
      </c>
      <c r="F73" s="340"/>
      <c r="G73" s="340"/>
      <c r="H73" s="340"/>
      <c r="I73" s="340"/>
      <c r="J73" s="98"/>
      <c r="K73" s="340" t="s">
        <v>140</v>
      </c>
      <c r="L73" s="340"/>
      <c r="M73" s="340"/>
      <c r="N73" s="340"/>
      <c r="O73" s="340"/>
      <c r="P73" s="340"/>
      <c r="Q73" s="340"/>
      <c r="R73" s="340"/>
      <c r="S73" s="340"/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5">
        <f>ROUND(SUM(AG74:AG76),2)</f>
        <v>0</v>
      </c>
      <c r="AH73" s="346"/>
      <c r="AI73" s="346"/>
      <c r="AJ73" s="346"/>
      <c r="AK73" s="346"/>
      <c r="AL73" s="346"/>
      <c r="AM73" s="346"/>
      <c r="AN73" s="347">
        <f t="shared" si="0"/>
        <v>0</v>
      </c>
      <c r="AO73" s="346"/>
      <c r="AP73" s="346"/>
      <c r="AQ73" s="99" t="s">
        <v>96</v>
      </c>
      <c r="AR73" s="54"/>
      <c r="AS73" s="100">
        <f>ROUND(SUM(AS74:AS76),2)</f>
        <v>0</v>
      </c>
      <c r="AT73" s="101">
        <f t="shared" si="1"/>
        <v>0</v>
      </c>
      <c r="AU73" s="102">
        <f>ROUND(SUM(AU74:AU76),5)</f>
        <v>0</v>
      </c>
      <c r="AV73" s="101">
        <f>ROUND(AZ73*L29,2)</f>
        <v>0</v>
      </c>
      <c r="AW73" s="101">
        <f>ROUND(BA73*L30,2)</f>
        <v>0</v>
      </c>
      <c r="AX73" s="101">
        <f>ROUND(BB73*L29,2)</f>
        <v>0</v>
      </c>
      <c r="AY73" s="101">
        <f>ROUND(BC73*L30,2)</f>
        <v>0</v>
      </c>
      <c r="AZ73" s="101">
        <f>ROUND(SUM(AZ74:AZ76),2)</f>
        <v>0</v>
      </c>
      <c r="BA73" s="101">
        <f>ROUND(SUM(BA74:BA76),2)</f>
        <v>0</v>
      </c>
      <c r="BB73" s="101">
        <f>ROUND(SUM(BB74:BB76),2)</f>
        <v>0</v>
      </c>
      <c r="BC73" s="101">
        <f>ROUND(SUM(BC74:BC76),2)</f>
        <v>0</v>
      </c>
      <c r="BD73" s="103">
        <f>ROUND(SUM(BD74:BD76),2)</f>
        <v>0</v>
      </c>
      <c r="BS73" s="104" t="s">
        <v>73</v>
      </c>
      <c r="BT73" s="104" t="s">
        <v>84</v>
      </c>
      <c r="BU73" s="104" t="s">
        <v>75</v>
      </c>
      <c r="BV73" s="104" t="s">
        <v>76</v>
      </c>
      <c r="BW73" s="104" t="s">
        <v>141</v>
      </c>
      <c r="BX73" s="104" t="s">
        <v>93</v>
      </c>
      <c r="CL73" s="104" t="s">
        <v>19</v>
      </c>
    </row>
    <row r="74" spans="1:90" s="4" customFormat="1" ht="16.5" customHeight="1">
      <c r="A74" s="87" t="s">
        <v>78</v>
      </c>
      <c r="B74" s="52"/>
      <c r="C74" s="98"/>
      <c r="D74" s="98"/>
      <c r="E74" s="98"/>
      <c r="F74" s="340" t="s">
        <v>142</v>
      </c>
      <c r="G74" s="340"/>
      <c r="H74" s="340"/>
      <c r="I74" s="340"/>
      <c r="J74" s="340"/>
      <c r="K74" s="98"/>
      <c r="L74" s="340" t="s">
        <v>143</v>
      </c>
      <c r="M74" s="340"/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7">
        <f>'03-1 - Bezdrátové zvonky'!J34</f>
        <v>0</v>
      </c>
      <c r="AH74" s="346"/>
      <c r="AI74" s="346"/>
      <c r="AJ74" s="346"/>
      <c r="AK74" s="346"/>
      <c r="AL74" s="346"/>
      <c r="AM74" s="346"/>
      <c r="AN74" s="347">
        <f t="shared" si="0"/>
        <v>0</v>
      </c>
      <c r="AO74" s="346"/>
      <c r="AP74" s="346"/>
      <c r="AQ74" s="99" t="s">
        <v>96</v>
      </c>
      <c r="AR74" s="54"/>
      <c r="AS74" s="100">
        <v>0</v>
      </c>
      <c r="AT74" s="101">
        <f t="shared" si="1"/>
        <v>0</v>
      </c>
      <c r="AU74" s="102">
        <f>'03-1 - Bezdrátové zvonky'!P93</f>
        <v>0</v>
      </c>
      <c r="AV74" s="101">
        <f>'03-1 - Bezdrátové zvonky'!J37</f>
        <v>0</v>
      </c>
      <c r="AW74" s="101">
        <f>'03-1 - Bezdrátové zvonky'!J38</f>
        <v>0</v>
      </c>
      <c r="AX74" s="101">
        <f>'03-1 - Bezdrátové zvonky'!J39</f>
        <v>0</v>
      </c>
      <c r="AY74" s="101">
        <f>'03-1 - Bezdrátové zvonky'!J40</f>
        <v>0</v>
      </c>
      <c r="AZ74" s="101">
        <f>'03-1 - Bezdrátové zvonky'!F37</f>
        <v>0</v>
      </c>
      <c r="BA74" s="101">
        <f>'03-1 - Bezdrátové zvonky'!F38</f>
        <v>0</v>
      </c>
      <c r="BB74" s="101">
        <f>'03-1 - Bezdrátové zvonky'!F39</f>
        <v>0</v>
      </c>
      <c r="BC74" s="101">
        <f>'03-1 - Bezdrátové zvonky'!F40</f>
        <v>0</v>
      </c>
      <c r="BD74" s="103">
        <f>'03-1 - Bezdrátové zvonky'!F41</f>
        <v>0</v>
      </c>
      <c r="BT74" s="104" t="s">
        <v>100</v>
      </c>
      <c r="BV74" s="104" t="s">
        <v>76</v>
      </c>
      <c r="BW74" s="104" t="s">
        <v>144</v>
      </c>
      <c r="BX74" s="104" t="s">
        <v>141</v>
      </c>
      <c r="CL74" s="104" t="s">
        <v>19</v>
      </c>
    </row>
    <row r="75" spans="1:90" s="4" customFormat="1" ht="16.5" customHeight="1">
      <c r="A75" s="87" t="s">
        <v>78</v>
      </c>
      <c r="B75" s="52"/>
      <c r="C75" s="98"/>
      <c r="D75" s="98"/>
      <c r="E75" s="98"/>
      <c r="F75" s="340" t="s">
        <v>145</v>
      </c>
      <c r="G75" s="340"/>
      <c r="H75" s="340"/>
      <c r="I75" s="340"/>
      <c r="J75" s="340"/>
      <c r="K75" s="98"/>
      <c r="L75" s="340" t="s">
        <v>146</v>
      </c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7">
        <f>'03-2 - Detektor kouře'!J34</f>
        <v>0</v>
      </c>
      <c r="AH75" s="346"/>
      <c r="AI75" s="346"/>
      <c r="AJ75" s="346"/>
      <c r="AK75" s="346"/>
      <c r="AL75" s="346"/>
      <c r="AM75" s="346"/>
      <c r="AN75" s="347">
        <f t="shared" si="0"/>
        <v>0</v>
      </c>
      <c r="AO75" s="346"/>
      <c r="AP75" s="346"/>
      <c r="AQ75" s="99" t="s">
        <v>96</v>
      </c>
      <c r="AR75" s="54"/>
      <c r="AS75" s="100">
        <v>0</v>
      </c>
      <c r="AT75" s="101">
        <f t="shared" si="1"/>
        <v>0</v>
      </c>
      <c r="AU75" s="102">
        <f>'03-2 - Detektor kouře'!P93</f>
        <v>0</v>
      </c>
      <c r="AV75" s="101">
        <f>'03-2 - Detektor kouře'!J37</f>
        <v>0</v>
      </c>
      <c r="AW75" s="101">
        <f>'03-2 - Detektor kouře'!J38</f>
        <v>0</v>
      </c>
      <c r="AX75" s="101">
        <f>'03-2 - Detektor kouře'!J39</f>
        <v>0</v>
      </c>
      <c r="AY75" s="101">
        <f>'03-2 - Detektor kouře'!J40</f>
        <v>0</v>
      </c>
      <c r="AZ75" s="101">
        <f>'03-2 - Detektor kouře'!F37</f>
        <v>0</v>
      </c>
      <c r="BA75" s="101">
        <f>'03-2 - Detektor kouře'!F38</f>
        <v>0</v>
      </c>
      <c r="BB75" s="101">
        <f>'03-2 - Detektor kouře'!F39</f>
        <v>0</v>
      </c>
      <c r="BC75" s="101">
        <f>'03-2 - Detektor kouře'!F40</f>
        <v>0</v>
      </c>
      <c r="BD75" s="103">
        <f>'03-2 - Detektor kouře'!F41</f>
        <v>0</v>
      </c>
      <c r="BT75" s="104" t="s">
        <v>100</v>
      </c>
      <c r="BV75" s="104" t="s">
        <v>76</v>
      </c>
      <c r="BW75" s="104" t="s">
        <v>147</v>
      </c>
      <c r="BX75" s="104" t="s">
        <v>141</v>
      </c>
      <c r="CL75" s="104" t="s">
        <v>19</v>
      </c>
    </row>
    <row r="76" spans="1:90" s="4" customFormat="1" ht="16.5" customHeight="1">
      <c r="A76" s="87" t="s">
        <v>78</v>
      </c>
      <c r="B76" s="52"/>
      <c r="C76" s="98"/>
      <c r="D76" s="98"/>
      <c r="E76" s="98"/>
      <c r="F76" s="340" t="s">
        <v>148</v>
      </c>
      <c r="G76" s="340"/>
      <c r="H76" s="340"/>
      <c r="I76" s="340"/>
      <c r="J76" s="340"/>
      <c r="K76" s="98"/>
      <c r="L76" s="340" t="s">
        <v>149</v>
      </c>
      <c r="M76" s="340"/>
      <c r="N76" s="340"/>
      <c r="O76" s="340"/>
      <c r="P76" s="340"/>
      <c r="Q76" s="340"/>
      <c r="R76" s="340"/>
      <c r="S76" s="340"/>
      <c r="T76" s="340"/>
      <c r="U76" s="340"/>
      <c r="V76" s="340"/>
      <c r="W76" s="340"/>
      <c r="X76" s="340"/>
      <c r="Y76" s="340"/>
      <c r="Z76" s="340"/>
      <c r="AA76" s="340"/>
      <c r="AB76" s="340"/>
      <c r="AC76" s="340"/>
      <c r="AD76" s="340"/>
      <c r="AE76" s="340"/>
      <c r="AF76" s="340"/>
      <c r="AG76" s="347">
        <f>'03-3 - Zásuvky datové a TV'!J34</f>
        <v>0</v>
      </c>
      <c r="AH76" s="346"/>
      <c r="AI76" s="346"/>
      <c r="AJ76" s="346"/>
      <c r="AK76" s="346"/>
      <c r="AL76" s="346"/>
      <c r="AM76" s="346"/>
      <c r="AN76" s="347">
        <f t="shared" si="0"/>
        <v>0</v>
      </c>
      <c r="AO76" s="346"/>
      <c r="AP76" s="346"/>
      <c r="AQ76" s="99" t="s">
        <v>96</v>
      </c>
      <c r="AR76" s="54"/>
      <c r="AS76" s="105">
        <v>0</v>
      </c>
      <c r="AT76" s="106">
        <f t="shared" si="1"/>
        <v>0</v>
      </c>
      <c r="AU76" s="107">
        <f>'03-3 - Zásuvky datové a TV'!P94</f>
        <v>0</v>
      </c>
      <c r="AV76" s="106">
        <f>'03-3 - Zásuvky datové a TV'!J37</f>
        <v>0</v>
      </c>
      <c r="AW76" s="106">
        <f>'03-3 - Zásuvky datové a TV'!J38</f>
        <v>0</v>
      </c>
      <c r="AX76" s="106">
        <f>'03-3 - Zásuvky datové a TV'!J39</f>
        <v>0</v>
      </c>
      <c r="AY76" s="106">
        <f>'03-3 - Zásuvky datové a TV'!J40</f>
        <v>0</v>
      </c>
      <c r="AZ76" s="106">
        <f>'03-3 - Zásuvky datové a TV'!F37</f>
        <v>0</v>
      </c>
      <c r="BA76" s="106">
        <f>'03-3 - Zásuvky datové a TV'!F38</f>
        <v>0</v>
      </c>
      <c r="BB76" s="106">
        <f>'03-3 - Zásuvky datové a TV'!F39</f>
        <v>0</v>
      </c>
      <c r="BC76" s="106">
        <f>'03-3 - Zásuvky datové a TV'!F40</f>
        <v>0</v>
      </c>
      <c r="BD76" s="108">
        <f>'03-3 - Zásuvky datové a TV'!F41</f>
        <v>0</v>
      </c>
      <c r="BT76" s="104" t="s">
        <v>100</v>
      </c>
      <c r="BV76" s="104" t="s">
        <v>76</v>
      </c>
      <c r="BW76" s="104" t="s">
        <v>150</v>
      </c>
      <c r="BX76" s="104" t="s">
        <v>141</v>
      </c>
      <c r="CL76" s="104" t="s">
        <v>19</v>
      </c>
    </row>
    <row r="77" spans="1:90" s="2" customFormat="1" ht="30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40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90" s="2" customFormat="1" ht="6.95" customHeight="1">
      <c r="A78" s="35"/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0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</sheetData>
  <sheetProtection algorithmName="SHA-512" hashValue="LTHcs6Tcd1mtIlBpJfY0/zav0mCrW55KYCYAb4qZuez9ALp8W3e2AYg4nu9TEc/fVuGUG5pIrHJQsda38AdO5g==" saltValue="FNAlGHE1nIkrCu1tQMsz2GbfKB+8oSF8FrXGCXMTPxM6tKBl0YRdJcwzwj4ow/eGidAS7+mpPap/oa8+RyfwXg==" spinCount="100000" sheet="1" objects="1" scenarios="1" formatColumns="0" formatRows="0"/>
  <mergeCells count="126">
    <mergeCell ref="L75:AF75"/>
    <mergeCell ref="F75:J75"/>
    <mergeCell ref="F76:J76"/>
    <mergeCell ref="L76:AF76"/>
    <mergeCell ref="F70:J70"/>
    <mergeCell ref="L70:AF70"/>
    <mergeCell ref="F71:J71"/>
    <mergeCell ref="L71:AF71"/>
    <mergeCell ref="E72:I72"/>
    <mergeCell ref="K72:AF72"/>
    <mergeCell ref="E73:I73"/>
    <mergeCell ref="K73:AF73"/>
    <mergeCell ref="L74:AF74"/>
    <mergeCell ref="F74:J74"/>
    <mergeCell ref="AG73:AM73"/>
    <mergeCell ref="AN73:AP73"/>
    <mergeCell ref="AN74:AP74"/>
    <mergeCell ref="AG74:AM74"/>
    <mergeCell ref="AG75:AM75"/>
    <mergeCell ref="AN75:AP75"/>
    <mergeCell ref="AN76:AP76"/>
    <mergeCell ref="AG76:AM76"/>
    <mergeCell ref="G62:K62"/>
    <mergeCell ref="M62:AF62"/>
    <mergeCell ref="M63:AF63"/>
    <mergeCell ref="G63:K63"/>
    <mergeCell ref="M64:AF64"/>
    <mergeCell ref="G64:K64"/>
    <mergeCell ref="M65:AF65"/>
    <mergeCell ref="G65:K65"/>
    <mergeCell ref="G66:K66"/>
    <mergeCell ref="M66:AF66"/>
    <mergeCell ref="G67:K67"/>
    <mergeCell ref="M67:AF67"/>
    <mergeCell ref="L68:AF68"/>
    <mergeCell ref="F68:J68"/>
    <mergeCell ref="F69:J69"/>
    <mergeCell ref="L69:AF69"/>
    <mergeCell ref="AN68:AP68"/>
    <mergeCell ref="AG68:AM68"/>
    <mergeCell ref="AN69:AP69"/>
    <mergeCell ref="AG69:AM69"/>
    <mergeCell ref="AG70:AM70"/>
    <mergeCell ref="AN70:AP70"/>
    <mergeCell ref="AG71:AM71"/>
    <mergeCell ref="AN71:AP71"/>
    <mergeCell ref="AG72:AM72"/>
    <mergeCell ref="AN72:AP72"/>
    <mergeCell ref="AG63:AM63"/>
    <mergeCell ref="AN63:AP63"/>
    <mergeCell ref="AN64:AP64"/>
    <mergeCell ref="AG64:AM64"/>
    <mergeCell ref="AN65:AP65"/>
    <mergeCell ref="AG65:AM65"/>
    <mergeCell ref="AN66:AP66"/>
    <mergeCell ref="AG66:AM66"/>
    <mergeCell ref="AG67:AM67"/>
    <mergeCell ref="AN67:AP67"/>
    <mergeCell ref="AK33:AO33"/>
    <mergeCell ref="L33:P33"/>
    <mergeCell ref="W33:AE33"/>
    <mergeCell ref="AK35:AO35"/>
    <mergeCell ref="X35:AB35"/>
    <mergeCell ref="AR2:BE2"/>
    <mergeCell ref="AG61:AM61"/>
    <mergeCell ref="AN61:AP61"/>
    <mergeCell ref="AN62:AP62"/>
    <mergeCell ref="AG62:AM6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M61:AF61"/>
    <mergeCell ref="G61:K61"/>
    <mergeCell ref="AG52:AM52"/>
    <mergeCell ref="AN52:AP52"/>
    <mergeCell ref="AN55:AP55"/>
    <mergeCell ref="AG55:AM55"/>
    <mergeCell ref="AN56:AP56"/>
    <mergeCell ref="AG56:AM56"/>
    <mergeCell ref="AG57:AM57"/>
    <mergeCell ref="AN57:AP57"/>
    <mergeCell ref="AG58:AM58"/>
    <mergeCell ref="AN58:AP58"/>
    <mergeCell ref="AG59:AM59"/>
    <mergeCell ref="AN59:AP59"/>
    <mergeCell ref="AN60:AP60"/>
    <mergeCell ref="AG60:AM60"/>
    <mergeCell ref="AG54:AM54"/>
    <mergeCell ref="AN54:AP54"/>
    <mergeCell ref="D56:H56"/>
    <mergeCell ref="J56:AF56"/>
    <mergeCell ref="J57:AF57"/>
    <mergeCell ref="D57:H57"/>
    <mergeCell ref="J58:AF58"/>
    <mergeCell ref="D58:H58"/>
    <mergeCell ref="K59:AF59"/>
    <mergeCell ref="E59:I59"/>
    <mergeCell ref="L60:AF60"/>
    <mergeCell ref="F60:J60"/>
    <mergeCell ref="L45:AO45"/>
    <mergeCell ref="AM47:AN47"/>
    <mergeCell ref="AS49:AT51"/>
    <mergeCell ref="AM49:AP49"/>
    <mergeCell ref="AM50:AP50"/>
    <mergeCell ref="I52:AF52"/>
    <mergeCell ref="C52:G52"/>
    <mergeCell ref="J55:AF55"/>
    <mergeCell ref="D55:H55"/>
  </mergeCells>
  <hyperlinks>
    <hyperlink ref="A55" location="'1_Vys_100_Stavební - Přes...'!C2" display="/"/>
    <hyperlink ref="A56" location="'2_Vys_100_VYT - Vytápění'!C2" display="/"/>
    <hyperlink ref="A57" location="'3_Vys_100_ZTI - Zdravotně...'!C2" display="/"/>
    <hyperlink ref="A61" location="'01-1.1 - Doplnění rozvádě...'!C2" display="/"/>
    <hyperlink ref="A62" location="'01-1.2 - Rozváděč ELMR2'!C2" display="/"/>
    <hyperlink ref="A63" location="'01-1.3 - Doplnění a úprav...'!C2" display="/"/>
    <hyperlink ref="A64" location="'01-1.4 - Rozváděč R2.1'!C2" display="/"/>
    <hyperlink ref="A65" location="'01-1.5 - Rozváděč R2.2'!C2" display="/"/>
    <hyperlink ref="A66" location="'01-1.6 - Rozváděč R2.3'!C2" display="/"/>
    <hyperlink ref="A67" location="'01-1.7 - Rozváděč R2.4'!C2" display="/"/>
    <hyperlink ref="A68" location="'01-2 - Svítidla'!C2" display="/"/>
    <hyperlink ref="A69" location="'01-3 - Spínače, zásuvky p...'!C2" display="/"/>
    <hyperlink ref="A70" location="'01-4 - Kabely a vodiče'!C2" display="/"/>
    <hyperlink ref="A71" location="'01-5 - Bourání a začštění...'!C2" display="/"/>
    <hyperlink ref="A72" location="'02 - Revize'!C2" display="/"/>
    <hyperlink ref="A74" location="'03-1 - Bezdrátové zvonky'!C2" display="/"/>
    <hyperlink ref="A75" location="'03-2 - Detektor kouře'!C2" display="/"/>
    <hyperlink ref="A76" location="'03-3 - Zásuvky datové a TV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120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1984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1985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2181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ROUND((SUM(BE93:BE135)),  2)</f>
        <v>0</v>
      </c>
      <c r="G37" s="35"/>
      <c r="H37" s="35"/>
      <c r="I37" s="125">
        <v>0.21</v>
      </c>
      <c r="J37" s="124">
        <f>ROUND(((SUM(BE93:BE135))*I37),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ROUND((SUM(BF93:BF135)),  2)</f>
        <v>0</v>
      </c>
      <c r="G38" s="35"/>
      <c r="H38" s="35"/>
      <c r="I38" s="125">
        <v>0.12</v>
      </c>
      <c r="J38" s="124">
        <f>ROUND(((SUM(BF93:BF135))*I38),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ROUND((SUM(BG93:BG135)),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ROUND((SUM(BH93:BH135)),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ROUND((SUM(BI93:BI135)),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1984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1985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01-1.6 - Rozváděč R2.3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J110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1991</v>
      </c>
      <c r="E69" s="149"/>
      <c r="F69" s="149"/>
      <c r="G69" s="149"/>
      <c r="H69" s="149"/>
      <c r="I69" s="149"/>
      <c r="J69" s="150">
        <f>J111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1984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1985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01-1.6 - Rozváděč R2.3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P94+SUM(P95:P110)</f>
        <v>0</v>
      </c>
      <c r="Q93" s="73"/>
      <c r="R93" s="160">
        <f>R94+SUM(R95:R110)</f>
        <v>2.7200000000000002E-3</v>
      </c>
      <c r="S93" s="73"/>
      <c r="T93" s="161">
        <f>T94+SUM(T95:T110)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BK94+SUM(BK95:BK110)</f>
        <v>0</v>
      </c>
    </row>
    <row r="94" spans="1:65" s="2" customFormat="1" ht="16.5" customHeight="1">
      <c r="A94" s="35"/>
      <c r="B94" s="36"/>
      <c r="C94" s="221" t="s">
        <v>82</v>
      </c>
      <c r="D94" s="221" t="s">
        <v>324</v>
      </c>
      <c r="E94" s="222" t="s">
        <v>2115</v>
      </c>
      <c r="F94" s="223" t="s">
        <v>2116</v>
      </c>
      <c r="G94" s="224" t="s">
        <v>319</v>
      </c>
      <c r="H94" s="225">
        <v>1</v>
      </c>
      <c r="I94" s="226"/>
      <c r="J94" s="227">
        <f>ROUND(I94*H94,2)</f>
        <v>0</v>
      </c>
      <c r="K94" s="223" t="s">
        <v>19</v>
      </c>
      <c r="L94" s="228"/>
      <c r="M94" s="229" t="s">
        <v>19</v>
      </c>
      <c r="N94" s="230" t="s">
        <v>46</v>
      </c>
      <c r="O94" s="65"/>
      <c r="P94" s="188">
        <f>O94*H94</f>
        <v>0</v>
      </c>
      <c r="Q94" s="188">
        <v>2.2000000000000001E-3</v>
      </c>
      <c r="R94" s="188">
        <f>Q94*H94</f>
        <v>2.2000000000000001E-3</v>
      </c>
      <c r="S94" s="188">
        <v>0</v>
      </c>
      <c r="T94" s="18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255</v>
      </c>
      <c r="AT94" s="190" t="s">
        <v>324</v>
      </c>
      <c r="AU94" s="190" t="s">
        <v>74</v>
      </c>
      <c r="AY94" s="18" t="s">
        <v>195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84</v>
      </c>
      <c r="BK94" s="191">
        <f>ROUND(I94*H94,2)</f>
        <v>0</v>
      </c>
      <c r="BL94" s="18" t="s">
        <v>104</v>
      </c>
      <c r="BM94" s="190" t="s">
        <v>2182</v>
      </c>
    </row>
    <row r="95" spans="1:65" s="2" customFormat="1" ht="11.25">
      <c r="A95" s="35"/>
      <c r="B95" s="36"/>
      <c r="C95" s="37"/>
      <c r="D95" s="192" t="s">
        <v>203</v>
      </c>
      <c r="E95" s="37"/>
      <c r="F95" s="193" t="s">
        <v>2116</v>
      </c>
      <c r="G95" s="37"/>
      <c r="H95" s="37"/>
      <c r="I95" s="194"/>
      <c r="J95" s="37"/>
      <c r="K95" s="37"/>
      <c r="L95" s="40"/>
      <c r="M95" s="195"/>
      <c r="N95" s="19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203</v>
      </c>
      <c r="AU95" s="18" t="s">
        <v>74</v>
      </c>
    </row>
    <row r="96" spans="1:65" s="2" customFormat="1" ht="16.5" customHeight="1">
      <c r="A96" s="35"/>
      <c r="B96" s="36"/>
      <c r="C96" s="221" t="s">
        <v>84</v>
      </c>
      <c r="D96" s="221" t="s">
        <v>324</v>
      </c>
      <c r="E96" s="222" t="s">
        <v>2118</v>
      </c>
      <c r="F96" s="223" t="s">
        <v>2119</v>
      </c>
      <c r="G96" s="224" t="s">
        <v>319</v>
      </c>
      <c r="H96" s="225">
        <v>2</v>
      </c>
      <c r="I96" s="226"/>
      <c r="J96" s="227">
        <f>ROUND(I96*H96,2)</f>
        <v>0</v>
      </c>
      <c r="K96" s="223" t="s">
        <v>19</v>
      </c>
      <c r="L96" s="228"/>
      <c r="M96" s="229" t="s">
        <v>19</v>
      </c>
      <c r="N96" s="230" t="s">
        <v>46</v>
      </c>
      <c r="O96" s="65"/>
      <c r="P96" s="188">
        <f>O96*H96</f>
        <v>0</v>
      </c>
      <c r="Q96" s="188">
        <v>2.0000000000000002E-5</v>
      </c>
      <c r="R96" s="188">
        <f>Q96*H96</f>
        <v>4.0000000000000003E-5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255</v>
      </c>
      <c r="AT96" s="190" t="s">
        <v>324</v>
      </c>
      <c r="AU96" s="190" t="s">
        <v>74</v>
      </c>
      <c r="AY96" s="18" t="s">
        <v>195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84</v>
      </c>
      <c r="BK96" s="191">
        <f>ROUND(I96*H96,2)</f>
        <v>0</v>
      </c>
      <c r="BL96" s="18" t="s">
        <v>104</v>
      </c>
      <c r="BM96" s="190" t="s">
        <v>2183</v>
      </c>
    </row>
    <row r="97" spans="1:65" s="2" customFormat="1" ht="11.25">
      <c r="A97" s="35"/>
      <c r="B97" s="36"/>
      <c r="C97" s="37"/>
      <c r="D97" s="192" t="s">
        <v>203</v>
      </c>
      <c r="E97" s="37"/>
      <c r="F97" s="193" t="s">
        <v>2119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203</v>
      </c>
      <c r="AU97" s="18" t="s">
        <v>74</v>
      </c>
    </row>
    <row r="98" spans="1:65" s="2" customFormat="1" ht="16.5" customHeight="1">
      <c r="A98" s="35"/>
      <c r="B98" s="36"/>
      <c r="C98" s="221" t="s">
        <v>100</v>
      </c>
      <c r="D98" s="221" t="s">
        <v>324</v>
      </c>
      <c r="E98" s="222" t="s">
        <v>2121</v>
      </c>
      <c r="F98" s="223" t="s">
        <v>2122</v>
      </c>
      <c r="G98" s="224" t="s">
        <v>319</v>
      </c>
      <c r="H98" s="225">
        <v>1</v>
      </c>
      <c r="I98" s="226"/>
      <c r="J98" s="227">
        <f>ROUND(I98*H98,2)</f>
        <v>0</v>
      </c>
      <c r="K98" s="223" t="s">
        <v>19</v>
      </c>
      <c r="L98" s="228"/>
      <c r="M98" s="229" t="s">
        <v>19</v>
      </c>
      <c r="N98" s="230" t="s">
        <v>46</v>
      </c>
      <c r="O98" s="65"/>
      <c r="P98" s="188">
        <f>O98*H98</f>
        <v>0</v>
      </c>
      <c r="Q98" s="188">
        <v>2.2000000000000001E-4</v>
      </c>
      <c r="R98" s="188">
        <f>Q98*H98</f>
        <v>2.2000000000000001E-4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255</v>
      </c>
      <c r="AT98" s="190" t="s">
        <v>324</v>
      </c>
      <c r="AU98" s="190" t="s">
        <v>74</v>
      </c>
      <c r="AY98" s="18" t="s">
        <v>195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84</v>
      </c>
      <c r="BK98" s="191">
        <f>ROUND(I98*H98,2)</f>
        <v>0</v>
      </c>
      <c r="BL98" s="18" t="s">
        <v>104</v>
      </c>
      <c r="BM98" s="190" t="s">
        <v>2184</v>
      </c>
    </row>
    <row r="99" spans="1:65" s="2" customFormat="1" ht="11.25">
      <c r="A99" s="35"/>
      <c r="B99" s="36"/>
      <c r="C99" s="37"/>
      <c r="D99" s="192" t="s">
        <v>203</v>
      </c>
      <c r="E99" s="37"/>
      <c r="F99" s="193" t="s">
        <v>2122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203</v>
      </c>
      <c r="AU99" s="18" t="s">
        <v>74</v>
      </c>
    </row>
    <row r="100" spans="1:65" s="2" customFormat="1" ht="16.5" customHeight="1">
      <c r="A100" s="35"/>
      <c r="B100" s="36"/>
      <c r="C100" s="221" t="s">
        <v>104</v>
      </c>
      <c r="D100" s="221" t="s">
        <v>324</v>
      </c>
      <c r="E100" s="222" t="s">
        <v>2103</v>
      </c>
      <c r="F100" s="223" t="s">
        <v>2104</v>
      </c>
      <c r="G100" s="224" t="s">
        <v>319</v>
      </c>
      <c r="H100" s="225">
        <v>1</v>
      </c>
      <c r="I100" s="226"/>
      <c r="J100" s="227">
        <f>ROUND(I100*H100,2)</f>
        <v>0</v>
      </c>
      <c r="K100" s="223" t="s">
        <v>19</v>
      </c>
      <c r="L100" s="228"/>
      <c r="M100" s="229" t="s">
        <v>19</v>
      </c>
      <c r="N100" s="230" t="s">
        <v>46</v>
      </c>
      <c r="O100" s="65"/>
      <c r="P100" s="188">
        <f>O100*H100</f>
        <v>0</v>
      </c>
      <c r="Q100" s="188">
        <v>1.2E-4</v>
      </c>
      <c r="R100" s="188">
        <f>Q100*H100</f>
        <v>1.2E-4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255</v>
      </c>
      <c r="AT100" s="190" t="s">
        <v>324</v>
      </c>
      <c r="AU100" s="190" t="s">
        <v>74</v>
      </c>
      <c r="AY100" s="18" t="s">
        <v>195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84</v>
      </c>
      <c r="BK100" s="191">
        <f>ROUND(I100*H100,2)</f>
        <v>0</v>
      </c>
      <c r="BL100" s="18" t="s">
        <v>104</v>
      </c>
      <c r="BM100" s="190" t="s">
        <v>2185</v>
      </c>
    </row>
    <row r="101" spans="1:65" s="2" customFormat="1" ht="11.25">
      <c r="A101" s="35"/>
      <c r="B101" s="36"/>
      <c r="C101" s="37"/>
      <c r="D101" s="192" t="s">
        <v>203</v>
      </c>
      <c r="E101" s="37"/>
      <c r="F101" s="193" t="s">
        <v>2104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203</v>
      </c>
      <c r="AU101" s="18" t="s">
        <v>74</v>
      </c>
    </row>
    <row r="102" spans="1:65" s="2" customFormat="1" ht="24.2" customHeight="1">
      <c r="A102" s="35"/>
      <c r="B102" s="36"/>
      <c r="C102" s="221" t="s">
        <v>232</v>
      </c>
      <c r="D102" s="221" t="s">
        <v>324</v>
      </c>
      <c r="E102" s="222" t="s">
        <v>2125</v>
      </c>
      <c r="F102" s="223" t="s">
        <v>2126</v>
      </c>
      <c r="G102" s="224" t="s">
        <v>319</v>
      </c>
      <c r="H102" s="225">
        <v>1</v>
      </c>
      <c r="I102" s="226"/>
      <c r="J102" s="227">
        <f>ROUND(I102*H102,2)</f>
        <v>0</v>
      </c>
      <c r="K102" s="223" t="s">
        <v>19</v>
      </c>
      <c r="L102" s="228"/>
      <c r="M102" s="229" t="s">
        <v>19</v>
      </c>
      <c r="N102" s="230" t="s">
        <v>46</v>
      </c>
      <c r="O102" s="65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255</v>
      </c>
      <c r="AT102" s="190" t="s">
        <v>324</v>
      </c>
      <c r="AU102" s="190" t="s">
        <v>74</v>
      </c>
      <c r="AY102" s="18" t="s">
        <v>195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84</v>
      </c>
      <c r="BK102" s="191">
        <f>ROUND(I102*H102,2)</f>
        <v>0</v>
      </c>
      <c r="BL102" s="18" t="s">
        <v>104</v>
      </c>
      <c r="BM102" s="190" t="s">
        <v>2186</v>
      </c>
    </row>
    <row r="103" spans="1:65" s="2" customFormat="1" ht="19.5">
      <c r="A103" s="35"/>
      <c r="B103" s="36"/>
      <c r="C103" s="37"/>
      <c r="D103" s="192" t="s">
        <v>203</v>
      </c>
      <c r="E103" s="37"/>
      <c r="F103" s="193" t="s">
        <v>2126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203</v>
      </c>
      <c r="AU103" s="18" t="s">
        <v>74</v>
      </c>
    </row>
    <row r="104" spans="1:65" s="2" customFormat="1" ht="24.2" customHeight="1">
      <c r="A104" s="35"/>
      <c r="B104" s="36"/>
      <c r="C104" s="221" t="s">
        <v>240</v>
      </c>
      <c r="D104" s="221" t="s">
        <v>324</v>
      </c>
      <c r="E104" s="222" t="s">
        <v>2128</v>
      </c>
      <c r="F104" s="223" t="s">
        <v>2129</v>
      </c>
      <c r="G104" s="224" t="s">
        <v>319</v>
      </c>
      <c r="H104" s="225">
        <v>11</v>
      </c>
      <c r="I104" s="226"/>
      <c r="J104" s="227">
        <f>ROUND(I104*H104,2)</f>
        <v>0</v>
      </c>
      <c r="K104" s="223" t="s">
        <v>19</v>
      </c>
      <c r="L104" s="228"/>
      <c r="M104" s="229" t="s">
        <v>19</v>
      </c>
      <c r="N104" s="230" t="s">
        <v>46</v>
      </c>
      <c r="O104" s="65"/>
      <c r="P104" s="188">
        <f>O104*H104</f>
        <v>0</v>
      </c>
      <c r="Q104" s="188">
        <v>0</v>
      </c>
      <c r="R104" s="188">
        <f>Q104*H104</f>
        <v>0</v>
      </c>
      <c r="S104" s="188">
        <v>0</v>
      </c>
      <c r="T104" s="18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255</v>
      </c>
      <c r="AT104" s="190" t="s">
        <v>324</v>
      </c>
      <c r="AU104" s="190" t="s">
        <v>74</v>
      </c>
      <c r="AY104" s="18" t="s">
        <v>195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18" t="s">
        <v>84</v>
      </c>
      <c r="BK104" s="191">
        <f>ROUND(I104*H104,2)</f>
        <v>0</v>
      </c>
      <c r="BL104" s="18" t="s">
        <v>104</v>
      </c>
      <c r="BM104" s="190" t="s">
        <v>2187</v>
      </c>
    </row>
    <row r="105" spans="1:65" s="2" customFormat="1" ht="19.5">
      <c r="A105" s="35"/>
      <c r="B105" s="36"/>
      <c r="C105" s="37"/>
      <c r="D105" s="192" t="s">
        <v>203</v>
      </c>
      <c r="E105" s="37"/>
      <c r="F105" s="193" t="s">
        <v>2131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203</v>
      </c>
      <c r="AU105" s="18" t="s">
        <v>74</v>
      </c>
    </row>
    <row r="106" spans="1:65" s="2" customFormat="1" ht="16.5" customHeight="1">
      <c r="A106" s="35"/>
      <c r="B106" s="36"/>
      <c r="C106" s="221" t="s">
        <v>248</v>
      </c>
      <c r="D106" s="221" t="s">
        <v>324</v>
      </c>
      <c r="E106" s="222" t="s">
        <v>2100</v>
      </c>
      <c r="F106" s="223" t="s">
        <v>2101</v>
      </c>
      <c r="G106" s="224" t="s">
        <v>319</v>
      </c>
      <c r="H106" s="225">
        <v>1</v>
      </c>
      <c r="I106" s="226"/>
      <c r="J106" s="227">
        <f>ROUND(I106*H106,2)</f>
        <v>0</v>
      </c>
      <c r="K106" s="223" t="s">
        <v>19</v>
      </c>
      <c r="L106" s="228"/>
      <c r="M106" s="229" t="s">
        <v>19</v>
      </c>
      <c r="N106" s="230" t="s">
        <v>46</v>
      </c>
      <c r="O106" s="65"/>
      <c r="P106" s="188">
        <f>O106*H106</f>
        <v>0</v>
      </c>
      <c r="Q106" s="188">
        <v>1.3999999999999999E-4</v>
      </c>
      <c r="R106" s="188">
        <f>Q106*H106</f>
        <v>1.3999999999999999E-4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255</v>
      </c>
      <c r="AT106" s="190" t="s">
        <v>324</v>
      </c>
      <c r="AU106" s="190" t="s">
        <v>74</v>
      </c>
      <c r="AY106" s="18" t="s">
        <v>195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84</v>
      </c>
      <c r="BK106" s="191">
        <f>ROUND(I106*H106,2)</f>
        <v>0</v>
      </c>
      <c r="BL106" s="18" t="s">
        <v>104</v>
      </c>
      <c r="BM106" s="190" t="s">
        <v>2188</v>
      </c>
    </row>
    <row r="107" spans="1:65" s="2" customFormat="1" ht="11.25">
      <c r="A107" s="35"/>
      <c r="B107" s="36"/>
      <c r="C107" s="37"/>
      <c r="D107" s="192" t="s">
        <v>203</v>
      </c>
      <c r="E107" s="37"/>
      <c r="F107" s="193" t="s">
        <v>2101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203</v>
      </c>
      <c r="AU107" s="18" t="s">
        <v>74</v>
      </c>
    </row>
    <row r="108" spans="1:65" s="2" customFormat="1" ht="24.2" customHeight="1">
      <c r="A108" s="35"/>
      <c r="B108" s="36"/>
      <c r="C108" s="221" t="s">
        <v>255</v>
      </c>
      <c r="D108" s="221" t="s">
        <v>324</v>
      </c>
      <c r="E108" s="222" t="s">
        <v>2133</v>
      </c>
      <c r="F108" s="223" t="s">
        <v>2134</v>
      </c>
      <c r="G108" s="224" t="s">
        <v>319</v>
      </c>
      <c r="H108" s="225">
        <v>1</v>
      </c>
      <c r="I108" s="226"/>
      <c r="J108" s="227">
        <f>ROUND(I108*H108,2)</f>
        <v>0</v>
      </c>
      <c r="K108" s="223" t="s">
        <v>19</v>
      </c>
      <c r="L108" s="228"/>
      <c r="M108" s="229" t="s">
        <v>19</v>
      </c>
      <c r="N108" s="230" t="s">
        <v>46</v>
      </c>
      <c r="O108" s="65"/>
      <c r="P108" s="188">
        <f>O108*H108</f>
        <v>0</v>
      </c>
      <c r="Q108" s="188">
        <v>0</v>
      </c>
      <c r="R108" s="188">
        <f>Q108*H108</f>
        <v>0</v>
      </c>
      <c r="S108" s="188">
        <v>0</v>
      </c>
      <c r="T108" s="18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255</v>
      </c>
      <c r="AT108" s="190" t="s">
        <v>324</v>
      </c>
      <c r="AU108" s="190" t="s">
        <v>74</v>
      </c>
      <c r="AY108" s="18" t="s">
        <v>195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18" t="s">
        <v>84</v>
      </c>
      <c r="BK108" s="191">
        <f>ROUND(I108*H108,2)</f>
        <v>0</v>
      </c>
      <c r="BL108" s="18" t="s">
        <v>104</v>
      </c>
      <c r="BM108" s="190" t="s">
        <v>2189</v>
      </c>
    </row>
    <row r="109" spans="1:65" s="2" customFormat="1" ht="19.5">
      <c r="A109" s="35"/>
      <c r="B109" s="36"/>
      <c r="C109" s="37"/>
      <c r="D109" s="192" t="s">
        <v>203</v>
      </c>
      <c r="E109" s="37"/>
      <c r="F109" s="193" t="s">
        <v>2134</v>
      </c>
      <c r="G109" s="37"/>
      <c r="H109" s="37"/>
      <c r="I109" s="194"/>
      <c r="J109" s="37"/>
      <c r="K109" s="37"/>
      <c r="L109" s="40"/>
      <c r="M109" s="195"/>
      <c r="N109" s="19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203</v>
      </c>
      <c r="AU109" s="18" t="s">
        <v>74</v>
      </c>
    </row>
    <row r="110" spans="1:65" s="12" customFormat="1" ht="25.9" customHeight="1">
      <c r="B110" s="163"/>
      <c r="C110" s="164"/>
      <c r="D110" s="165" t="s">
        <v>73</v>
      </c>
      <c r="E110" s="166" t="s">
        <v>485</v>
      </c>
      <c r="F110" s="166" t="s">
        <v>486</v>
      </c>
      <c r="G110" s="164"/>
      <c r="H110" s="164"/>
      <c r="I110" s="167"/>
      <c r="J110" s="168">
        <f>BK110</f>
        <v>0</v>
      </c>
      <c r="K110" s="164"/>
      <c r="L110" s="169"/>
      <c r="M110" s="170"/>
      <c r="N110" s="171"/>
      <c r="O110" s="171"/>
      <c r="P110" s="172">
        <f>P111</f>
        <v>0</v>
      </c>
      <c r="Q110" s="171"/>
      <c r="R110" s="172">
        <f>R111</f>
        <v>0</v>
      </c>
      <c r="S110" s="171"/>
      <c r="T110" s="173">
        <f>T111</f>
        <v>0</v>
      </c>
      <c r="AR110" s="174" t="s">
        <v>84</v>
      </c>
      <c r="AT110" s="175" t="s">
        <v>73</v>
      </c>
      <c r="AU110" s="175" t="s">
        <v>74</v>
      </c>
      <c r="AY110" s="174" t="s">
        <v>195</v>
      </c>
      <c r="BK110" s="176">
        <f>BK111</f>
        <v>0</v>
      </c>
    </row>
    <row r="111" spans="1:65" s="12" customFormat="1" ht="22.9" customHeight="1">
      <c r="B111" s="163"/>
      <c r="C111" s="164"/>
      <c r="D111" s="165" t="s">
        <v>73</v>
      </c>
      <c r="E111" s="177" t="s">
        <v>1992</v>
      </c>
      <c r="F111" s="177" t="s">
        <v>95</v>
      </c>
      <c r="G111" s="164"/>
      <c r="H111" s="164"/>
      <c r="I111" s="167"/>
      <c r="J111" s="178">
        <f>BK111</f>
        <v>0</v>
      </c>
      <c r="K111" s="164"/>
      <c r="L111" s="169"/>
      <c r="M111" s="170"/>
      <c r="N111" s="171"/>
      <c r="O111" s="171"/>
      <c r="P111" s="172">
        <f>SUM(P112:P135)</f>
        <v>0</v>
      </c>
      <c r="Q111" s="171"/>
      <c r="R111" s="172">
        <f>SUM(R112:R135)</f>
        <v>0</v>
      </c>
      <c r="S111" s="171"/>
      <c r="T111" s="173">
        <f>SUM(T112:T135)</f>
        <v>0</v>
      </c>
      <c r="AR111" s="174" t="s">
        <v>84</v>
      </c>
      <c r="AT111" s="175" t="s">
        <v>73</v>
      </c>
      <c r="AU111" s="175" t="s">
        <v>82</v>
      </c>
      <c r="AY111" s="174" t="s">
        <v>195</v>
      </c>
      <c r="BK111" s="176">
        <f>SUM(BK112:BK135)</f>
        <v>0</v>
      </c>
    </row>
    <row r="112" spans="1:65" s="2" customFormat="1" ht="24.2" customHeight="1">
      <c r="A112" s="35"/>
      <c r="B112" s="36"/>
      <c r="C112" s="179" t="s">
        <v>264</v>
      </c>
      <c r="D112" s="179" t="s">
        <v>197</v>
      </c>
      <c r="E112" s="180" t="s">
        <v>1993</v>
      </c>
      <c r="F112" s="181" t="s">
        <v>1994</v>
      </c>
      <c r="G112" s="182" t="s">
        <v>319</v>
      </c>
      <c r="H112" s="183">
        <v>28</v>
      </c>
      <c r="I112" s="184"/>
      <c r="J112" s="185">
        <f>ROUND(I112*H112,2)</f>
        <v>0</v>
      </c>
      <c r="K112" s="181" t="s">
        <v>1995</v>
      </c>
      <c r="L112" s="40"/>
      <c r="M112" s="186" t="s">
        <v>19</v>
      </c>
      <c r="N112" s="187" t="s">
        <v>46</v>
      </c>
      <c r="O112" s="65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310</v>
      </c>
      <c r="AT112" s="190" t="s">
        <v>197</v>
      </c>
      <c r="AU112" s="190" t="s">
        <v>84</v>
      </c>
      <c r="AY112" s="18" t="s">
        <v>195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84</v>
      </c>
      <c r="BK112" s="191">
        <f>ROUND(I112*H112,2)</f>
        <v>0</v>
      </c>
      <c r="BL112" s="18" t="s">
        <v>310</v>
      </c>
      <c r="BM112" s="190" t="s">
        <v>2190</v>
      </c>
    </row>
    <row r="113" spans="1:65" s="2" customFormat="1" ht="19.5">
      <c r="A113" s="35"/>
      <c r="B113" s="36"/>
      <c r="C113" s="37"/>
      <c r="D113" s="192" t="s">
        <v>203</v>
      </c>
      <c r="E113" s="37"/>
      <c r="F113" s="193" t="s">
        <v>1997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203</v>
      </c>
      <c r="AU113" s="18" t="s">
        <v>84</v>
      </c>
    </row>
    <row r="114" spans="1:65" s="2" customFormat="1" ht="11.25">
      <c r="A114" s="35"/>
      <c r="B114" s="36"/>
      <c r="C114" s="37"/>
      <c r="D114" s="197" t="s">
        <v>205</v>
      </c>
      <c r="E114" s="37"/>
      <c r="F114" s="198" t="s">
        <v>1998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205</v>
      </c>
      <c r="AU114" s="18" t="s">
        <v>84</v>
      </c>
    </row>
    <row r="115" spans="1:65" s="2" customFormat="1" ht="24.2" customHeight="1">
      <c r="A115" s="35"/>
      <c r="B115" s="36"/>
      <c r="C115" s="179" t="s">
        <v>270</v>
      </c>
      <c r="D115" s="179" t="s">
        <v>197</v>
      </c>
      <c r="E115" s="180" t="s">
        <v>2077</v>
      </c>
      <c r="F115" s="181" t="s">
        <v>2078</v>
      </c>
      <c r="G115" s="182" t="s">
        <v>319</v>
      </c>
      <c r="H115" s="183">
        <v>2</v>
      </c>
      <c r="I115" s="184"/>
      <c r="J115" s="185">
        <f>ROUND(I115*H115,2)</f>
        <v>0</v>
      </c>
      <c r="K115" s="181" t="s">
        <v>1995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310</v>
      </c>
      <c r="AT115" s="190" t="s">
        <v>197</v>
      </c>
      <c r="AU115" s="190" t="s">
        <v>84</v>
      </c>
      <c r="AY115" s="18" t="s">
        <v>195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84</v>
      </c>
      <c r="BK115" s="191">
        <f>ROUND(I115*H115,2)</f>
        <v>0</v>
      </c>
      <c r="BL115" s="18" t="s">
        <v>310</v>
      </c>
      <c r="BM115" s="190" t="s">
        <v>2191</v>
      </c>
    </row>
    <row r="116" spans="1:65" s="2" customFormat="1" ht="19.5">
      <c r="A116" s="35"/>
      <c r="B116" s="36"/>
      <c r="C116" s="37"/>
      <c r="D116" s="192" t="s">
        <v>203</v>
      </c>
      <c r="E116" s="37"/>
      <c r="F116" s="193" t="s">
        <v>2080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203</v>
      </c>
      <c r="AU116" s="18" t="s">
        <v>84</v>
      </c>
    </row>
    <row r="117" spans="1:65" s="2" customFormat="1" ht="11.25">
      <c r="A117" s="35"/>
      <c r="B117" s="36"/>
      <c r="C117" s="37"/>
      <c r="D117" s="197" t="s">
        <v>205</v>
      </c>
      <c r="E117" s="37"/>
      <c r="F117" s="198" t="s">
        <v>2081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205</v>
      </c>
      <c r="AU117" s="18" t="s">
        <v>84</v>
      </c>
    </row>
    <row r="118" spans="1:65" s="2" customFormat="1" ht="24.2" customHeight="1">
      <c r="A118" s="35"/>
      <c r="B118" s="36"/>
      <c r="C118" s="179" t="s">
        <v>276</v>
      </c>
      <c r="D118" s="179" t="s">
        <v>197</v>
      </c>
      <c r="E118" s="180" t="s">
        <v>2138</v>
      </c>
      <c r="F118" s="181" t="s">
        <v>2139</v>
      </c>
      <c r="G118" s="182" t="s">
        <v>319</v>
      </c>
      <c r="H118" s="183">
        <v>1</v>
      </c>
      <c r="I118" s="184"/>
      <c r="J118" s="185">
        <f>ROUND(I118*H118,2)</f>
        <v>0</v>
      </c>
      <c r="K118" s="181" t="s">
        <v>1995</v>
      </c>
      <c r="L118" s="40"/>
      <c r="M118" s="186" t="s">
        <v>19</v>
      </c>
      <c r="N118" s="187" t="s">
        <v>46</v>
      </c>
      <c r="O118" s="65"/>
      <c r="P118" s="188">
        <f>O118*H118</f>
        <v>0</v>
      </c>
      <c r="Q118" s="188">
        <v>0</v>
      </c>
      <c r="R118" s="188">
        <f>Q118*H118</f>
        <v>0</v>
      </c>
      <c r="S118" s="188">
        <v>0</v>
      </c>
      <c r="T118" s="18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310</v>
      </c>
      <c r="AT118" s="190" t="s">
        <v>197</v>
      </c>
      <c r="AU118" s="190" t="s">
        <v>84</v>
      </c>
      <c r="AY118" s="18" t="s">
        <v>195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18" t="s">
        <v>84</v>
      </c>
      <c r="BK118" s="191">
        <f>ROUND(I118*H118,2)</f>
        <v>0</v>
      </c>
      <c r="BL118" s="18" t="s">
        <v>310</v>
      </c>
      <c r="BM118" s="190" t="s">
        <v>2192</v>
      </c>
    </row>
    <row r="119" spans="1:65" s="2" customFormat="1" ht="19.5">
      <c r="A119" s="35"/>
      <c r="B119" s="36"/>
      <c r="C119" s="37"/>
      <c r="D119" s="192" t="s">
        <v>203</v>
      </c>
      <c r="E119" s="37"/>
      <c r="F119" s="193" t="s">
        <v>2141</v>
      </c>
      <c r="G119" s="37"/>
      <c r="H119" s="37"/>
      <c r="I119" s="194"/>
      <c r="J119" s="37"/>
      <c r="K119" s="37"/>
      <c r="L119" s="40"/>
      <c r="M119" s="195"/>
      <c r="N119" s="19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203</v>
      </c>
      <c r="AU119" s="18" t="s">
        <v>84</v>
      </c>
    </row>
    <row r="120" spans="1:65" s="2" customFormat="1" ht="11.25">
      <c r="A120" s="35"/>
      <c r="B120" s="36"/>
      <c r="C120" s="37"/>
      <c r="D120" s="197" t="s">
        <v>205</v>
      </c>
      <c r="E120" s="37"/>
      <c r="F120" s="198" t="s">
        <v>2142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205</v>
      </c>
      <c r="AU120" s="18" t="s">
        <v>84</v>
      </c>
    </row>
    <row r="121" spans="1:65" s="2" customFormat="1" ht="24.2" customHeight="1">
      <c r="A121" s="35"/>
      <c r="B121" s="36"/>
      <c r="C121" s="179" t="s">
        <v>8</v>
      </c>
      <c r="D121" s="179" t="s">
        <v>197</v>
      </c>
      <c r="E121" s="180" t="s">
        <v>2143</v>
      </c>
      <c r="F121" s="181" t="s">
        <v>2144</v>
      </c>
      <c r="G121" s="182" t="s">
        <v>319</v>
      </c>
      <c r="H121" s="183">
        <v>1</v>
      </c>
      <c r="I121" s="184"/>
      <c r="J121" s="185">
        <f>ROUND(I121*H121,2)</f>
        <v>0</v>
      </c>
      <c r="K121" s="181" t="s">
        <v>1995</v>
      </c>
      <c r="L121" s="40"/>
      <c r="M121" s="186" t="s">
        <v>19</v>
      </c>
      <c r="N121" s="187" t="s">
        <v>46</v>
      </c>
      <c r="O121" s="65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310</v>
      </c>
      <c r="AT121" s="190" t="s">
        <v>197</v>
      </c>
      <c r="AU121" s="190" t="s">
        <v>84</v>
      </c>
      <c r="AY121" s="18" t="s">
        <v>195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84</v>
      </c>
      <c r="BK121" s="191">
        <f>ROUND(I121*H121,2)</f>
        <v>0</v>
      </c>
      <c r="BL121" s="18" t="s">
        <v>310</v>
      </c>
      <c r="BM121" s="190" t="s">
        <v>2193</v>
      </c>
    </row>
    <row r="122" spans="1:65" s="2" customFormat="1" ht="19.5">
      <c r="A122" s="35"/>
      <c r="B122" s="36"/>
      <c r="C122" s="37"/>
      <c r="D122" s="192" t="s">
        <v>203</v>
      </c>
      <c r="E122" s="37"/>
      <c r="F122" s="193" t="s">
        <v>2146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203</v>
      </c>
      <c r="AU122" s="18" t="s">
        <v>84</v>
      </c>
    </row>
    <row r="123" spans="1:65" s="2" customFormat="1" ht="11.25">
      <c r="A123" s="35"/>
      <c r="B123" s="36"/>
      <c r="C123" s="37"/>
      <c r="D123" s="197" t="s">
        <v>205</v>
      </c>
      <c r="E123" s="37"/>
      <c r="F123" s="198" t="s">
        <v>2147</v>
      </c>
      <c r="G123" s="37"/>
      <c r="H123" s="37"/>
      <c r="I123" s="194"/>
      <c r="J123" s="37"/>
      <c r="K123" s="37"/>
      <c r="L123" s="40"/>
      <c r="M123" s="195"/>
      <c r="N123" s="19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205</v>
      </c>
      <c r="AU123" s="18" t="s">
        <v>84</v>
      </c>
    </row>
    <row r="124" spans="1:65" s="2" customFormat="1" ht="24.2" customHeight="1">
      <c r="A124" s="35"/>
      <c r="B124" s="36"/>
      <c r="C124" s="179" t="s">
        <v>291</v>
      </c>
      <c r="D124" s="179" t="s">
        <v>197</v>
      </c>
      <c r="E124" s="180" t="s">
        <v>2148</v>
      </c>
      <c r="F124" s="181" t="s">
        <v>2149</v>
      </c>
      <c r="G124" s="182" t="s">
        <v>319</v>
      </c>
      <c r="H124" s="183">
        <v>1</v>
      </c>
      <c r="I124" s="184"/>
      <c r="J124" s="185">
        <f>ROUND(I124*H124,2)</f>
        <v>0</v>
      </c>
      <c r="K124" s="181" t="s">
        <v>1995</v>
      </c>
      <c r="L124" s="40"/>
      <c r="M124" s="186" t="s">
        <v>19</v>
      </c>
      <c r="N124" s="187" t="s">
        <v>46</v>
      </c>
      <c r="O124" s="65"/>
      <c r="P124" s="188">
        <f>O124*H124</f>
        <v>0</v>
      </c>
      <c r="Q124" s="188">
        <v>0</v>
      </c>
      <c r="R124" s="188">
        <f>Q124*H124</f>
        <v>0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310</v>
      </c>
      <c r="AT124" s="190" t="s">
        <v>197</v>
      </c>
      <c r="AU124" s="190" t="s">
        <v>84</v>
      </c>
      <c r="AY124" s="18" t="s">
        <v>195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84</v>
      </c>
      <c r="BK124" s="191">
        <f>ROUND(I124*H124,2)</f>
        <v>0</v>
      </c>
      <c r="BL124" s="18" t="s">
        <v>310</v>
      </c>
      <c r="BM124" s="190" t="s">
        <v>2194</v>
      </c>
    </row>
    <row r="125" spans="1:65" s="2" customFormat="1" ht="19.5">
      <c r="A125" s="35"/>
      <c r="B125" s="36"/>
      <c r="C125" s="37"/>
      <c r="D125" s="192" t="s">
        <v>203</v>
      </c>
      <c r="E125" s="37"/>
      <c r="F125" s="193" t="s">
        <v>2151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203</v>
      </c>
      <c r="AU125" s="18" t="s">
        <v>84</v>
      </c>
    </row>
    <row r="126" spans="1:65" s="2" customFormat="1" ht="11.25">
      <c r="A126" s="35"/>
      <c r="B126" s="36"/>
      <c r="C126" s="37"/>
      <c r="D126" s="197" t="s">
        <v>205</v>
      </c>
      <c r="E126" s="37"/>
      <c r="F126" s="198" t="s">
        <v>2152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205</v>
      </c>
      <c r="AU126" s="18" t="s">
        <v>84</v>
      </c>
    </row>
    <row r="127" spans="1:65" s="2" customFormat="1" ht="24.2" customHeight="1">
      <c r="A127" s="35"/>
      <c r="B127" s="36"/>
      <c r="C127" s="179" t="s">
        <v>298</v>
      </c>
      <c r="D127" s="179" t="s">
        <v>197</v>
      </c>
      <c r="E127" s="180" t="s">
        <v>2153</v>
      </c>
      <c r="F127" s="181" t="s">
        <v>2154</v>
      </c>
      <c r="G127" s="182" t="s">
        <v>319</v>
      </c>
      <c r="H127" s="183">
        <v>12</v>
      </c>
      <c r="I127" s="184"/>
      <c r="J127" s="185">
        <f>ROUND(I127*H127,2)</f>
        <v>0</v>
      </c>
      <c r="K127" s="181" t="s">
        <v>1995</v>
      </c>
      <c r="L127" s="40"/>
      <c r="M127" s="186" t="s">
        <v>19</v>
      </c>
      <c r="N127" s="187" t="s">
        <v>46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310</v>
      </c>
      <c r="AT127" s="190" t="s">
        <v>197</v>
      </c>
      <c r="AU127" s="190" t="s">
        <v>84</v>
      </c>
      <c r="AY127" s="18" t="s">
        <v>195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84</v>
      </c>
      <c r="BK127" s="191">
        <f>ROUND(I127*H127,2)</f>
        <v>0</v>
      </c>
      <c r="BL127" s="18" t="s">
        <v>310</v>
      </c>
      <c r="BM127" s="190" t="s">
        <v>2195</v>
      </c>
    </row>
    <row r="128" spans="1:65" s="2" customFormat="1" ht="19.5">
      <c r="A128" s="35"/>
      <c r="B128" s="36"/>
      <c r="C128" s="37"/>
      <c r="D128" s="192" t="s">
        <v>203</v>
      </c>
      <c r="E128" s="37"/>
      <c r="F128" s="193" t="s">
        <v>2156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203</v>
      </c>
      <c r="AU128" s="18" t="s">
        <v>84</v>
      </c>
    </row>
    <row r="129" spans="1:65" s="2" customFormat="1" ht="11.25">
      <c r="A129" s="35"/>
      <c r="B129" s="36"/>
      <c r="C129" s="37"/>
      <c r="D129" s="197" t="s">
        <v>205</v>
      </c>
      <c r="E129" s="37"/>
      <c r="F129" s="198" t="s">
        <v>2157</v>
      </c>
      <c r="G129" s="37"/>
      <c r="H129" s="37"/>
      <c r="I129" s="194"/>
      <c r="J129" s="37"/>
      <c r="K129" s="37"/>
      <c r="L129" s="40"/>
      <c r="M129" s="195"/>
      <c r="N129" s="19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205</v>
      </c>
      <c r="AU129" s="18" t="s">
        <v>84</v>
      </c>
    </row>
    <row r="130" spans="1:65" s="2" customFormat="1" ht="24.2" customHeight="1">
      <c r="A130" s="35"/>
      <c r="B130" s="36"/>
      <c r="C130" s="179" t="s">
        <v>304</v>
      </c>
      <c r="D130" s="179" t="s">
        <v>197</v>
      </c>
      <c r="E130" s="180" t="s">
        <v>2158</v>
      </c>
      <c r="F130" s="181" t="s">
        <v>2159</v>
      </c>
      <c r="G130" s="182" t="s">
        <v>319</v>
      </c>
      <c r="H130" s="183">
        <v>1</v>
      </c>
      <c r="I130" s="184"/>
      <c r="J130" s="185">
        <f>ROUND(I130*H130,2)</f>
        <v>0</v>
      </c>
      <c r="K130" s="181" t="s">
        <v>1995</v>
      </c>
      <c r="L130" s="40"/>
      <c r="M130" s="186" t="s">
        <v>19</v>
      </c>
      <c r="N130" s="187" t="s">
        <v>46</v>
      </c>
      <c r="O130" s="65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310</v>
      </c>
      <c r="AT130" s="190" t="s">
        <v>197</v>
      </c>
      <c r="AU130" s="190" t="s">
        <v>84</v>
      </c>
      <c r="AY130" s="18" t="s">
        <v>195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84</v>
      </c>
      <c r="BK130" s="191">
        <f>ROUND(I130*H130,2)</f>
        <v>0</v>
      </c>
      <c r="BL130" s="18" t="s">
        <v>310</v>
      </c>
      <c r="BM130" s="190" t="s">
        <v>2196</v>
      </c>
    </row>
    <row r="131" spans="1:65" s="2" customFormat="1" ht="19.5">
      <c r="A131" s="35"/>
      <c r="B131" s="36"/>
      <c r="C131" s="37"/>
      <c r="D131" s="192" t="s">
        <v>203</v>
      </c>
      <c r="E131" s="37"/>
      <c r="F131" s="193" t="s">
        <v>2161</v>
      </c>
      <c r="G131" s="37"/>
      <c r="H131" s="37"/>
      <c r="I131" s="194"/>
      <c r="J131" s="37"/>
      <c r="K131" s="37"/>
      <c r="L131" s="40"/>
      <c r="M131" s="195"/>
      <c r="N131" s="19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203</v>
      </c>
      <c r="AU131" s="18" t="s">
        <v>84</v>
      </c>
    </row>
    <row r="132" spans="1:65" s="2" customFormat="1" ht="11.25">
      <c r="A132" s="35"/>
      <c r="B132" s="36"/>
      <c r="C132" s="37"/>
      <c r="D132" s="197" t="s">
        <v>205</v>
      </c>
      <c r="E132" s="37"/>
      <c r="F132" s="198" t="s">
        <v>2162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205</v>
      </c>
      <c r="AU132" s="18" t="s">
        <v>84</v>
      </c>
    </row>
    <row r="133" spans="1:65" s="2" customFormat="1" ht="24.2" customHeight="1">
      <c r="A133" s="35"/>
      <c r="B133" s="36"/>
      <c r="C133" s="179" t="s">
        <v>310</v>
      </c>
      <c r="D133" s="179" t="s">
        <v>197</v>
      </c>
      <c r="E133" s="180" t="s">
        <v>2109</v>
      </c>
      <c r="F133" s="181" t="s">
        <v>2110</v>
      </c>
      <c r="G133" s="182" t="s">
        <v>319</v>
      </c>
      <c r="H133" s="183">
        <v>1</v>
      </c>
      <c r="I133" s="184"/>
      <c r="J133" s="185">
        <f>ROUND(I133*H133,2)</f>
        <v>0</v>
      </c>
      <c r="K133" s="181" t="s">
        <v>1995</v>
      </c>
      <c r="L133" s="40"/>
      <c r="M133" s="186" t="s">
        <v>19</v>
      </c>
      <c r="N133" s="187" t="s">
        <v>46</v>
      </c>
      <c r="O133" s="65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310</v>
      </c>
      <c r="AT133" s="190" t="s">
        <v>197</v>
      </c>
      <c r="AU133" s="190" t="s">
        <v>84</v>
      </c>
      <c r="AY133" s="18" t="s">
        <v>195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84</v>
      </c>
      <c r="BK133" s="191">
        <f>ROUND(I133*H133,2)</f>
        <v>0</v>
      </c>
      <c r="BL133" s="18" t="s">
        <v>310</v>
      </c>
      <c r="BM133" s="190" t="s">
        <v>2197</v>
      </c>
    </row>
    <row r="134" spans="1:65" s="2" customFormat="1" ht="19.5">
      <c r="A134" s="35"/>
      <c r="B134" s="36"/>
      <c r="C134" s="37"/>
      <c r="D134" s="192" t="s">
        <v>203</v>
      </c>
      <c r="E134" s="37"/>
      <c r="F134" s="193" t="s">
        <v>2112</v>
      </c>
      <c r="G134" s="37"/>
      <c r="H134" s="37"/>
      <c r="I134" s="194"/>
      <c r="J134" s="37"/>
      <c r="K134" s="37"/>
      <c r="L134" s="40"/>
      <c r="M134" s="195"/>
      <c r="N134" s="19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203</v>
      </c>
      <c r="AU134" s="18" t="s">
        <v>84</v>
      </c>
    </row>
    <row r="135" spans="1:65" s="2" customFormat="1" ht="11.25">
      <c r="A135" s="35"/>
      <c r="B135" s="36"/>
      <c r="C135" s="37"/>
      <c r="D135" s="197" t="s">
        <v>205</v>
      </c>
      <c r="E135" s="37"/>
      <c r="F135" s="198" t="s">
        <v>2113</v>
      </c>
      <c r="G135" s="37"/>
      <c r="H135" s="37"/>
      <c r="I135" s="194"/>
      <c r="J135" s="37"/>
      <c r="K135" s="37"/>
      <c r="L135" s="40"/>
      <c r="M135" s="231"/>
      <c r="N135" s="232"/>
      <c r="O135" s="233"/>
      <c r="P135" s="233"/>
      <c r="Q135" s="233"/>
      <c r="R135" s="233"/>
      <c r="S135" s="233"/>
      <c r="T135" s="234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205</v>
      </c>
      <c r="AU135" s="18" t="s">
        <v>84</v>
      </c>
    </row>
    <row r="136" spans="1:65" s="2" customFormat="1" ht="6.95" customHeight="1">
      <c r="A136" s="35"/>
      <c r="B136" s="48"/>
      <c r="C136" s="49"/>
      <c r="D136" s="49"/>
      <c r="E136" s="49"/>
      <c r="F136" s="49"/>
      <c r="G136" s="49"/>
      <c r="H136" s="49"/>
      <c r="I136" s="49"/>
      <c r="J136" s="49"/>
      <c r="K136" s="49"/>
      <c r="L136" s="40"/>
      <c r="M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</sheetData>
  <sheetProtection algorithmName="SHA-512" hashValue="piUT/FjzBfE8Z8gVpzPVc5SGaYnspOtw9GEBqei1+fklul3fWtEug+BXyfkmWyNFD+EF9n1g4AgghEEL/QZ/7g==" saltValue="du6aIBwEZKrKFp/427pXuayDLMplk8js6mjypw6bmftAStjPRQ3xuzJ/+4R7tNheVfwry4BLaFGGkqgPmu05rg==" spinCount="100000" sheet="1" objects="1" scenarios="1" formatColumns="0" formatRows="0" autoFilter="0"/>
  <autoFilter ref="C92:K135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14" r:id="rId1"/>
    <hyperlink ref="F117" r:id="rId2"/>
    <hyperlink ref="F120" r:id="rId3"/>
    <hyperlink ref="F123" r:id="rId4"/>
    <hyperlink ref="F126" r:id="rId5"/>
    <hyperlink ref="F129" r:id="rId6"/>
    <hyperlink ref="F132" r:id="rId7"/>
    <hyperlink ref="F135" r:id="rId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123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1984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1985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2198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ROUND((SUM(BE93:BE135)),  2)</f>
        <v>0</v>
      </c>
      <c r="G37" s="35"/>
      <c r="H37" s="35"/>
      <c r="I37" s="125">
        <v>0.21</v>
      </c>
      <c r="J37" s="124">
        <f>ROUND(((SUM(BE93:BE135))*I37),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ROUND((SUM(BF93:BF135)),  2)</f>
        <v>0</v>
      </c>
      <c r="G38" s="35"/>
      <c r="H38" s="35"/>
      <c r="I38" s="125">
        <v>0.12</v>
      </c>
      <c r="J38" s="124">
        <f>ROUND(((SUM(BF93:BF135))*I38),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ROUND((SUM(BG93:BG135)),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ROUND((SUM(BH93:BH135)),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ROUND((SUM(BI93:BI135)),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1984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1985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01-1.7 - Rozváděč R2.4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J110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1991</v>
      </c>
      <c r="E69" s="149"/>
      <c r="F69" s="149"/>
      <c r="G69" s="149"/>
      <c r="H69" s="149"/>
      <c r="I69" s="149"/>
      <c r="J69" s="150">
        <f>J111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1984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1985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01-1.7 - Rozváděč R2.4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P94+SUM(P95:P110)</f>
        <v>0</v>
      </c>
      <c r="Q93" s="73"/>
      <c r="R93" s="160">
        <f>R94+SUM(R95:R110)</f>
        <v>2.7200000000000002E-3</v>
      </c>
      <c r="S93" s="73"/>
      <c r="T93" s="161">
        <f>T94+SUM(T95:T110)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BK94+SUM(BK95:BK110)</f>
        <v>0</v>
      </c>
    </row>
    <row r="94" spans="1:65" s="2" customFormat="1" ht="16.5" customHeight="1">
      <c r="A94" s="35"/>
      <c r="B94" s="36"/>
      <c r="C94" s="221" t="s">
        <v>82</v>
      </c>
      <c r="D94" s="221" t="s">
        <v>324</v>
      </c>
      <c r="E94" s="222" t="s">
        <v>2115</v>
      </c>
      <c r="F94" s="223" t="s">
        <v>2116</v>
      </c>
      <c r="G94" s="224" t="s">
        <v>319</v>
      </c>
      <c r="H94" s="225">
        <v>1</v>
      </c>
      <c r="I94" s="226"/>
      <c r="J94" s="227">
        <f>ROUND(I94*H94,2)</f>
        <v>0</v>
      </c>
      <c r="K94" s="223" t="s">
        <v>19</v>
      </c>
      <c r="L94" s="228"/>
      <c r="M94" s="229" t="s">
        <v>19</v>
      </c>
      <c r="N94" s="230" t="s">
        <v>46</v>
      </c>
      <c r="O94" s="65"/>
      <c r="P94" s="188">
        <f>O94*H94</f>
        <v>0</v>
      </c>
      <c r="Q94" s="188">
        <v>2.2000000000000001E-3</v>
      </c>
      <c r="R94" s="188">
        <f>Q94*H94</f>
        <v>2.2000000000000001E-3</v>
      </c>
      <c r="S94" s="188">
        <v>0</v>
      </c>
      <c r="T94" s="18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255</v>
      </c>
      <c r="AT94" s="190" t="s">
        <v>324</v>
      </c>
      <c r="AU94" s="190" t="s">
        <v>74</v>
      </c>
      <c r="AY94" s="18" t="s">
        <v>195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84</v>
      </c>
      <c r="BK94" s="191">
        <f>ROUND(I94*H94,2)</f>
        <v>0</v>
      </c>
      <c r="BL94" s="18" t="s">
        <v>104</v>
      </c>
      <c r="BM94" s="190" t="s">
        <v>2199</v>
      </c>
    </row>
    <row r="95" spans="1:65" s="2" customFormat="1" ht="11.25">
      <c r="A95" s="35"/>
      <c r="B95" s="36"/>
      <c r="C95" s="37"/>
      <c r="D95" s="192" t="s">
        <v>203</v>
      </c>
      <c r="E95" s="37"/>
      <c r="F95" s="193" t="s">
        <v>2116</v>
      </c>
      <c r="G95" s="37"/>
      <c r="H95" s="37"/>
      <c r="I95" s="194"/>
      <c r="J95" s="37"/>
      <c r="K95" s="37"/>
      <c r="L95" s="40"/>
      <c r="M95" s="195"/>
      <c r="N95" s="19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203</v>
      </c>
      <c r="AU95" s="18" t="s">
        <v>74</v>
      </c>
    </row>
    <row r="96" spans="1:65" s="2" customFormat="1" ht="16.5" customHeight="1">
      <c r="A96" s="35"/>
      <c r="B96" s="36"/>
      <c r="C96" s="221" t="s">
        <v>84</v>
      </c>
      <c r="D96" s="221" t="s">
        <v>324</v>
      </c>
      <c r="E96" s="222" t="s">
        <v>2118</v>
      </c>
      <c r="F96" s="223" t="s">
        <v>2119</v>
      </c>
      <c r="G96" s="224" t="s">
        <v>319</v>
      </c>
      <c r="H96" s="225">
        <v>2</v>
      </c>
      <c r="I96" s="226"/>
      <c r="J96" s="227">
        <f>ROUND(I96*H96,2)</f>
        <v>0</v>
      </c>
      <c r="K96" s="223" t="s">
        <v>19</v>
      </c>
      <c r="L96" s="228"/>
      <c r="M96" s="229" t="s">
        <v>19</v>
      </c>
      <c r="N96" s="230" t="s">
        <v>46</v>
      </c>
      <c r="O96" s="65"/>
      <c r="P96" s="188">
        <f>O96*H96</f>
        <v>0</v>
      </c>
      <c r="Q96" s="188">
        <v>2.0000000000000002E-5</v>
      </c>
      <c r="R96" s="188">
        <f>Q96*H96</f>
        <v>4.0000000000000003E-5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255</v>
      </c>
      <c r="AT96" s="190" t="s">
        <v>324</v>
      </c>
      <c r="AU96" s="190" t="s">
        <v>74</v>
      </c>
      <c r="AY96" s="18" t="s">
        <v>195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84</v>
      </c>
      <c r="BK96" s="191">
        <f>ROUND(I96*H96,2)</f>
        <v>0</v>
      </c>
      <c r="BL96" s="18" t="s">
        <v>104</v>
      </c>
      <c r="BM96" s="190" t="s">
        <v>2200</v>
      </c>
    </row>
    <row r="97" spans="1:65" s="2" customFormat="1" ht="11.25">
      <c r="A97" s="35"/>
      <c r="B97" s="36"/>
      <c r="C97" s="37"/>
      <c r="D97" s="192" t="s">
        <v>203</v>
      </c>
      <c r="E97" s="37"/>
      <c r="F97" s="193" t="s">
        <v>2119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203</v>
      </c>
      <c r="AU97" s="18" t="s">
        <v>74</v>
      </c>
    </row>
    <row r="98" spans="1:65" s="2" customFormat="1" ht="16.5" customHeight="1">
      <c r="A98" s="35"/>
      <c r="B98" s="36"/>
      <c r="C98" s="221" t="s">
        <v>100</v>
      </c>
      <c r="D98" s="221" t="s">
        <v>324</v>
      </c>
      <c r="E98" s="222" t="s">
        <v>2121</v>
      </c>
      <c r="F98" s="223" t="s">
        <v>2122</v>
      </c>
      <c r="G98" s="224" t="s">
        <v>319</v>
      </c>
      <c r="H98" s="225">
        <v>1</v>
      </c>
      <c r="I98" s="226"/>
      <c r="J98" s="227">
        <f>ROUND(I98*H98,2)</f>
        <v>0</v>
      </c>
      <c r="K98" s="223" t="s">
        <v>19</v>
      </c>
      <c r="L98" s="228"/>
      <c r="M98" s="229" t="s">
        <v>19</v>
      </c>
      <c r="N98" s="230" t="s">
        <v>46</v>
      </c>
      <c r="O98" s="65"/>
      <c r="P98" s="188">
        <f>O98*H98</f>
        <v>0</v>
      </c>
      <c r="Q98" s="188">
        <v>2.2000000000000001E-4</v>
      </c>
      <c r="R98" s="188">
        <f>Q98*H98</f>
        <v>2.2000000000000001E-4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255</v>
      </c>
      <c r="AT98" s="190" t="s">
        <v>324</v>
      </c>
      <c r="AU98" s="190" t="s">
        <v>74</v>
      </c>
      <c r="AY98" s="18" t="s">
        <v>195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84</v>
      </c>
      <c r="BK98" s="191">
        <f>ROUND(I98*H98,2)</f>
        <v>0</v>
      </c>
      <c r="BL98" s="18" t="s">
        <v>104</v>
      </c>
      <c r="BM98" s="190" t="s">
        <v>2201</v>
      </c>
    </row>
    <row r="99" spans="1:65" s="2" customFormat="1" ht="11.25">
      <c r="A99" s="35"/>
      <c r="B99" s="36"/>
      <c r="C99" s="37"/>
      <c r="D99" s="192" t="s">
        <v>203</v>
      </c>
      <c r="E99" s="37"/>
      <c r="F99" s="193" t="s">
        <v>2122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203</v>
      </c>
      <c r="AU99" s="18" t="s">
        <v>74</v>
      </c>
    </row>
    <row r="100" spans="1:65" s="2" customFormat="1" ht="16.5" customHeight="1">
      <c r="A100" s="35"/>
      <c r="B100" s="36"/>
      <c r="C100" s="221" t="s">
        <v>104</v>
      </c>
      <c r="D100" s="221" t="s">
        <v>324</v>
      </c>
      <c r="E100" s="222" t="s">
        <v>2103</v>
      </c>
      <c r="F100" s="223" t="s">
        <v>2104</v>
      </c>
      <c r="G100" s="224" t="s">
        <v>319</v>
      </c>
      <c r="H100" s="225">
        <v>1</v>
      </c>
      <c r="I100" s="226"/>
      <c r="J100" s="227">
        <f>ROUND(I100*H100,2)</f>
        <v>0</v>
      </c>
      <c r="K100" s="223" t="s">
        <v>19</v>
      </c>
      <c r="L100" s="228"/>
      <c r="M100" s="229" t="s">
        <v>19</v>
      </c>
      <c r="N100" s="230" t="s">
        <v>46</v>
      </c>
      <c r="O100" s="65"/>
      <c r="P100" s="188">
        <f>O100*H100</f>
        <v>0</v>
      </c>
      <c r="Q100" s="188">
        <v>1.2E-4</v>
      </c>
      <c r="R100" s="188">
        <f>Q100*H100</f>
        <v>1.2E-4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255</v>
      </c>
      <c r="AT100" s="190" t="s">
        <v>324</v>
      </c>
      <c r="AU100" s="190" t="s">
        <v>74</v>
      </c>
      <c r="AY100" s="18" t="s">
        <v>195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84</v>
      </c>
      <c r="BK100" s="191">
        <f>ROUND(I100*H100,2)</f>
        <v>0</v>
      </c>
      <c r="BL100" s="18" t="s">
        <v>104</v>
      </c>
      <c r="BM100" s="190" t="s">
        <v>2202</v>
      </c>
    </row>
    <row r="101" spans="1:65" s="2" customFormat="1" ht="11.25">
      <c r="A101" s="35"/>
      <c r="B101" s="36"/>
      <c r="C101" s="37"/>
      <c r="D101" s="192" t="s">
        <v>203</v>
      </c>
      <c r="E101" s="37"/>
      <c r="F101" s="193" t="s">
        <v>2104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203</v>
      </c>
      <c r="AU101" s="18" t="s">
        <v>74</v>
      </c>
    </row>
    <row r="102" spans="1:65" s="2" customFormat="1" ht="24.2" customHeight="1">
      <c r="A102" s="35"/>
      <c r="B102" s="36"/>
      <c r="C102" s="221" t="s">
        <v>232</v>
      </c>
      <c r="D102" s="221" t="s">
        <v>324</v>
      </c>
      <c r="E102" s="222" t="s">
        <v>2125</v>
      </c>
      <c r="F102" s="223" t="s">
        <v>2126</v>
      </c>
      <c r="G102" s="224" t="s">
        <v>319</v>
      </c>
      <c r="H102" s="225">
        <v>1</v>
      </c>
      <c r="I102" s="226"/>
      <c r="J102" s="227">
        <f>ROUND(I102*H102,2)</f>
        <v>0</v>
      </c>
      <c r="K102" s="223" t="s">
        <v>19</v>
      </c>
      <c r="L102" s="228"/>
      <c r="M102" s="229" t="s">
        <v>19</v>
      </c>
      <c r="N102" s="230" t="s">
        <v>46</v>
      </c>
      <c r="O102" s="65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255</v>
      </c>
      <c r="AT102" s="190" t="s">
        <v>324</v>
      </c>
      <c r="AU102" s="190" t="s">
        <v>74</v>
      </c>
      <c r="AY102" s="18" t="s">
        <v>195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84</v>
      </c>
      <c r="BK102" s="191">
        <f>ROUND(I102*H102,2)</f>
        <v>0</v>
      </c>
      <c r="BL102" s="18" t="s">
        <v>104</v>
      </c>
      <c r="BM102" s="190" t="s">
        <v>2203</v>
      </c>
    </row>
    <row r="103" spans="1:65" s="2" customFormat="1" ht="19.5">
      <c r="A103" s="35"/>
      <c r="B103" s="36"/>
      <c r="C103" s="37"/>
      <c r="D103" s="192" t="s">
        <v>203</v>
      </c>
      <c r="E103" s="37"/>
      <c r="F103" s="193" t="s">
        <v>2126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203</v>
      </c>
      <c r="AU103" s="18" t="s">
        <v>74</v>
      </c>
    </row>
    <row r="104" spans="1:65" s="2" customFormat="1" ht="24.2" customHeight="1">
      <c r="A104" s="35"/>
      <c r="B104" s="36"/>
      <c r="C104" s="221" t="s">
        <v>240</v>
      </c>
      <c r="D104" s="221" t="s">
        <v>324</v>
      </c>
      <c r="E104" s="222" t="s">
        <v>2128</v>
      </c>
      <c r="F104" s="223" t="s">
        <v>2129</v>
      </c>
      <c r="G104" s="224" t="s">
        <v>319</v>
      </c>
      <c r="H104" s="225">
        <v>11</v>
      </c>
      <c r="I104" s="226"/>
      <c r="J104" s="227">
        <f>ROUND(I104*H104,2)</f>
        <v>0</v>
      </c>
      <c r="K104" s="223" t="s">
        <v>19</v>
      </c>
      <c r="L104" s="228"/>
      <c r="M104" s="229" t="s">
        <v>19</v>
      </c>
      <c r="N104" s="230" t="s">
        <v>46</v>
      </c>
      <c r="O104" s="65"/>
      <c r="P104" s="188">
        <f>O104*H104</f>
        <v>0</v>
      </c>
      <c r="Q104" s="188">
        <v>0</v>
      </c>
      <c r="R104" s="188">
        <f>Q104*H104</f>
        <v>0</v>
      </c>
      <c r="S104" s="188">
        <v>0</v>
      </c>
      <c r="T104" s="18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255</v>
      </c>
      <c r="AT104" s="190" t="s">
        <v>324</v>
      </c>
      <c r="AU104" s="190" t="s">
        <v>74</v>
      </c>
      <c r="AY104" s="18" t="s">
        <v>195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18" t="s">
        <v>84</v>
      </c>
      <c r="BK104" s="191">
        <f>ROUND(I104*H104,2)</f>
        <v>0</v>
      </c>
      <c r="BL104" s="18" t="s">
        <v>104</v>
      </c>
      <c r="BM104" s="190" t="s">
        <v>2204</v>
      </c>
    </row>
    <row r="105" spans="1:65" s="2" customFormat="1" ht="19.5">
      <c r="A105" s="35"/>
      <c r="B105" s="36"/>
      <c r="C105" s="37"/>
      <c r="D105" s="192" t="s">
        <v>203</v>
      </c>
      <c r="E105" s="37"/>
      <c r="F105" s="193" t="s">
        <v>2131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203</v>
      </c>
      <c r="AU105" s="18" t="s">
        <v>74</v>
      </c>
    </row>
    <row r="106" spans="1:65" s="2" customFormat="1" ht="16.5" customHeight="1">
      <c r="A106" s="35"/>
      <c r="B106" s="36"/>
      <c r="C106" s="221" t="s">
        <v>248</v>
      </c>
      <c r="D106" s="221" t="s">
        <v>324</v>
      </c>
      <c r="E106" s="222" t="s">
        <v>2100</v>
      </c>
      <c r="F106" s="223" t="s">
        <v>2101</v>
      </c>
      <c r="G106" s="224" t="s">
        <v>319</v>
      </c>
      <c r="H106" s="225">
        <v>1</v>
      </c>
      <c r="I106" s="226"/>
      <c r="J106" s="227">
        <f>ROUND(I106*H106,2)</f>
        <v>0</v>
      </c>
      <c r="K106" s="223" t="s">
        <v>19</v>
      </c>
      <c r="L106" s="228"/>
      <c r="M106" s="229" t="s">
        <v>19</v>
      </c>
      <c r="N106" s="230" t="s">
        <v>46</v>
      </c>
      <c r="O106" s="65"/>
      <c r="P106" s="188">
        <f>O106*H106</f>
        <v>0</v>
      </c>
      <c r="Q106" s="188">
        <v>1.3999999999999999E-4</v>
      </c>
      <c r="R106" s="188">
        <f>Q106*H106</f>
        <v>1.3999999999999999E-4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255</v>
      </c>
      <c r="AT106" s="190" t="s">
        <v>324</v>
      </c>
      <c r="AU106" s="190" t="s">
        <v>74</v>
      </c>
      <c r="AY106" s="18" t="s">
        <v>195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84</v>
      </c>
      <c r="BK106" s="191">
        <f>ROUND(I106*H106,2)</f>
        <v>0</v>
      </c>
      <c r="BL106" s="18" t="s">
        <v>104</v>
      </c>
      <c r="BM106" s="190" t="s">
        <v>2205</v>
      </c>
    </row>
    <row r="107" spans="1:65" s="2" customFormat="1" ht="11.25">
      <c r="A107" s="35"/>
      <c r="B107" s="36"/>
      <c r="C107" s="37"/>
      <c r="D107" s="192" t="s">
        <v>203</v>
      </c>
      <c r="E107" s="37"/>
      <c r="F107" s="193" t="s">
        <v>2101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203</v>
      </c>
      <c r="AU107" s="18" t="s">
        <v>74</v>
      </c>
    </row>
    <row r="108" spans="1:65" s="2" customFormat="1" ht="24.2" customHeight="1">
      <c r="A108" s="35"/>
      <c r="B108" s="36"/>
      <c r="C108" s="221" t="s">
        <v>255</v>
      </c>
      <c r="D108" s="221" t="s">
        <v>324</v>
      </c>
      <c r="E108" s="222" t="s">
        <v>2133</v>
      </c>
      <c r="F108" s="223" t="s">
        <v>2134</v>
      </c>
      <c r="G108" s="224" t="s">
        <v>319</v>
      </c>
      <c r="H108" s="225">
        <v>1</v>
      </c>
      <c r="I108" s="226"/>
      <c r="J108" s="227">
        <f>ROUND(I108*H108,2)</f>
        <v>0</v>
      </c>
      <c r="K108" s="223" t="s">
        <v>19</v>
      </c>
      <c r="L108" s="228"/>
      <c r="M108" s="229" t="s">
        <v>19</v>
      </c>
      <c r="N108" s="230" t="s">
        <v>46</v>
      </c>
      <c r="O108" s="65"/>
      <c r="P108" s="188">
        <f>O108*H108</f>
        <v>0</v>
      </c>
      <c r="Q108" s="188">
        <v>0</v>
      </c>
      <c r="R108" s="188">
        <f>Q108*H108</f>
        <v>0</v>
      </c>
      <c r="S108" s="188">
        <v>0</v>
      </c>
      <c r="T108" s="18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255</v>
      </c>
      <c r="AT108" s="190" t="s">
        <v>324</v>
      </c>
      <c r="AU108" s="190" t="s">
        <v>74</v>
      </c>
      <c r="AY108" s="18" t="s">
        <v>195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18" t="s">
        <v>84</v>
      </c>
      <c r="BK108" s="191">
        <f>ROUND(I108*H108,2)</f>
        <v>0</v>
      </c>
      <c r="BL108" s="18" t="s">
        <v>104</v>
      </c>
      <c r="BM108" s="190" t="s">
        <v>2206</v>
      </c>
    </row>
    <row r="109" spans="1:65" s="2" customFormat="1" ht="19.5">
      <c r="A109" s="35"/>
      <c r="B109" s="36"/>
      <c r="C109" s="37"/>
      <c r="D109" s="192" t="s">
        <v>203</v>
      </c>
      <c r="E109" s="37"/>
      <c r="F109" s="193" t="s">
        <v>2134</v>
      </c>
      <c r="G109" s="37"/>
      <c r="H109" s="37"/>
      <c r="I109" s="194"/>
      <c r="J109" s="37"/>
      <c r="K109" s="37"/>
      <c r="L109" s="40"/>
      <c r="M109" s="195"/>
      <c r="N109" s="19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203</v>
      </c>
      <c r="AU109" s="18" t="s">
        <v>74</v>
      </c>
    </row>
    <row r="110" spans="1:65" s="12" customFormat="1" ht="25.9" customHeight="1">
      <c r="B110" s="163"/>
      <c r="C110" s="164"/>
      <c r="D110" s="165" t="s">
        <v>73</v>
      </c>
      <c r="E110" s="166" t="s">
        <v>485</v>
      </c>
      <c r="F110" s="166" t="s">
        <v>486</v>
      </c>
      <c r="G110" s="164"/>
      <c r="H110" s="164"/>
      <c r="I110" s="167"/>
      <c r="J110" s="168">
        <f>BK110</f>
        <v>0</v>
      </c>
      <c r="K110" s="164"/>
      <c r="L110" s="169"/>
      <c r="M110" s="170"/>
      <c r="N110" s="171"/>
      <c r="O110" s="171"/>
      <c r="P110" s="172">
        <f>P111</f>
        <v>0</v>
      </c>
      <c r="Q110" s="171"/>
      <c r="R110" s="172">
        <f>R111</f>
        <v>0</v>
      </c>
      <c r="S110" s="171"/>
      <c r="T110" s="173">
        <f>T111</f>
        <v>0</v>
      </c>
      <c r="AR110" s="174" t="s">
        <v>84</v>
      </c>
      <c r="AT110" s="175" t="s">
        <v>73</v>
      </c>
      <c r="AU110" s="175" t="s">
        <v>74</v>
      </c>
      <c r="AY110" s="174" t="s">
        <v>195</v>
      </c>
      <c r="BK110" s="176">
        <f>BK111</f>
        <v>0</v>
      </c>
    </row>
    <row r="111" spans="1:65" s="12" customFormat="1" ht="22.9" customHeight="1">
      <c r="B111" s="163"/>
      <c r="C111" s="164"/>
      <c r="D111" s="165" t="s">
        <v>73</v>
      </c>
      <c r="E111" s="177" t="s">
        <v>1992</v>
      </c>
      <c r="F111" s="177" t="s">
        <v>95</v>
      </c>
      <c r="G111" s="164"/>
      <c r="H111" s="164"/>
      <c r="I111" s="167"/>
      <c r="J111" s="178">
        <f>BK111</f>
        <v>0</v>
      </c>
      <c r="K111" s="164"/>
      <c r="L111" s="169"/>
      <c r="M111" s="170"/>
      <c r="N111" s="171"/>
      <c r="O111" s="171"/>
      <c r="P111" s="172">
        <f>SUM(P112:P135)</f>
        <v>0</v>
      </c>
      <c r="Q111" s="171"/>
      <c r="R111" s="172">
        <f>SUM(R112:R135)</f>
        <v>0</v>
      </c>
      <c r="S111" s="171"/>
      <c r="T111" s="173">
        <f>SUM(T112:T135)</f>
        <v>0</v>
      </c>
      <c r="AR111" s="174" t="s">
        <v>84</v>
      </c>
      <c r="AT111" s="175" t="s">
        <v>73</v>
      </c>
      <c r="AU111" s="175" t="s">
        <v>82</v>
      </c>
      <c r="AY111" s="174" t="s">
        <v>195</v>
      </c>
      <c r="BK111" s="176">
        <f>SUM(BK112:BK135)</f>
        <v>0</v>
      </c>
    </row>
    <row r="112" spans="1:65" s="2" customFormat="1" ht="24.2" customHeight="1">
      <c r="A112" s="35"/>
      <c r="B112" s="36"/>
      <c r="C112" s="179" t="s">
        <v>264</v>
      </c>
      <c r="D112" s="179" t="s">
        <v>197</v>
      </c>
      <c r="E112" s="180" t="s">
        <v>1993</v>
      </c>
      <c r="F112" s="181" t="s">
        <v>1994</v>
      </c>
      <c r="G112" s="182" t="s">
        <v>319</v>
      </c>
      <c r="H112" s="183">
        <v>28</v>
      </c>
      <c r="I112" s="184"/>
      <c r="J112" s="185">
        <f>ROUND(I112*H112,2)</f>
        <v>0</v>
      </c>
      <c r="K112" s="181" t="s">
        <v>1995</v>
      </c>
      <c r="L112" s="40"/>
      <c r="M112" s="186" t="s">
        <v>19</v>
      </c>
      <c r="N112" s="187" t="s">
        <v>46</v>
      </c>
      <c r="O112" s="65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310</v>
      </c>
      <c r="AT112" s="190" t="s">
        <v>197</v>
      </c>
      <c r="AU112" s="190" t="s">
        <v>84</v>
      </c>
      <c r="AY112" s="18" t="s">
        <v>195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84</v>
      </c>
      <c r="BK112" s="191">
        <f>ROUND(I112*H112,2)</f>
        <v>0</v>
      </c>
      <c r="BL112" s="18" t="s">
        <v>310</v>
      </c>
      <c r="BM112" s="190" t="s">
        <v>2207</v>
      </c>
    </row>
    <row r="113" spans="1:65" s="2" customFormat="1" ht="19.5">
      <c r="A113" s="35"/>
      <c r="B113" s="36"/>
      <c r="C113" s="37"/>
      <c r="D113" s="192" t="s">
        <v>203</v>
      </c>
      <c r="E113" s="37"/>
      <c r="F113" s="193" t="s">
        <v>1997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203</v>
      </c>
      <c r="AU113" s="18" t="s">
        <v>84</v>
      </c>
    </row>
    <row r="114" spans="1:65" s="2" customFormat="1" ht="11.25">
      <c r="A114" s="35"/>
      <c r="B114" s="36"/>
      <c r="C114" s="37"/>
      <c r="D114" s="197" t="s">
        <v>205</v>
      </c>
      <c r="E114" s="37"/>
      <c r="F114" s="198" t="s">
        <v>1998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205</v>
      </c>
      <c r="AU114" s="18" t="s">
        <v>84</v>
      </c>
    </row>
    <row r="115" spans="1:65" s="2" customFormat="1" ht="24.2" customHeight="1">
      <c r="A115" s="35"/>
      <c r="B115" s="36"/>
      <c r="C115" s="179" t="s">
        <v>270</v>
      </c>
      <c r="D115" s="179" t="s">
        <v>197</v>
      </c>
      <c r="E115" s="180" t="s">
        <v>2077</v>
      </c>
      <c r="F115" s="181" t="s">
        <v>2078</v>
      </c>
      <c r="G115" s="182" t="s">
        <v>319</v>
      </c>
      <c r="H115" s="183">
        <v>2</v>
      </c>
      <c r="I115" s="184"/>
      <c r="J115" s="185">
        <f>ROUND(I115*H115,2)</f>
        <v>0</v>
      </c>
      <c r="K115" s="181" t="s">
        <v>1995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310</v>
      </c>
      <c r="AT115" s="190" t="s">
        <v>197</v>
      </c>
      <c r="AU115" s="190" t="s">
        <v>84</v>
      </c>
      <c r="AY115" s="18" t="s">
        <v>195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84</v>
      </c>
      <c r="BK115" s="191">
        <f>ROUND(I115*H115,2)</f>
        <v>0</v>
      </c>
      <c r="BL115" s="18" t="s">
        <v>310</v>
      </c>
      <c r="BM115" s="190" t="s">
        <v>2208</v>
      </c>
    </row>
    <row r="116" spans="1:65" s="2" customFormat="1" ht="19.5">
      <c r="A116" s="35"/>
      <c r="B116" s="36"/>
      <c r="C116" s="37"/>
      <c r="D116" s="192" t="s">
        <v>203</v>
      </c>
      <c r="E116" s="37"/>
      <c r="F116" s="193" t="s">
        <v>2080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203</v>
      </c>
      <c r="AU116" s="18" t="s">
        <v>84</v>
      </c>
    </row>
    <row r="117" spans="1:65" s="2" customFormat="1" ht="11.25">
      <c r="A117" s="35"/>
      <c r="B117" s="36"/>
      <c r="C117" s="37"/>
      <c r="D117" s="197" t="s">
        <v>205</v>
      </c>
      <c r="E117" s="37"/>
      <c r="F117" s="198" t="s">
        <v>2081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205</v>
      </c>
      <c r="AU117" s="18" t="s">
        <v>84</v>
      </c>
    </row>
    <row r="118" spans="1:65" s="2" customFormat="1" ht="24.2" customHeight="1">
      <c r="A118" s="35"/>
      <c r="B118" s="36"/>
      <c r="C118" s="179" t="s">
        <v>276</v>
      </c>
      <c r="D118" s="179" t="s">
        <v>197</v>
      </c>
      <c r="E118" s="180" t="s">
        <v>2138</v>
      </c>
      <c r="F118" s="181" t="s">
        <v>2139</v>
      </c>
      <c r="G118" s="182" t="s">
        <v>319</v>
      </c>
      <c r="H118" s="183">
        <v>1</v>
      </c>
      <c r="I118" s="184"/>
      <c r="J118" s="185">
        <f>ROUND(I118*H118,2)</f>
        <v>0</v>
      </c>
      <c r="K118" s="181" t="s">
        <v>1995</v>
      </c>
      <c r="L118" s="40"/>
      <c r="M118" s="186" t="s">
        <v>19</v>
      </c>
      <c r="N118" s="187" t="s">
        <v>46</v>
      </c>
      <c r="O118" s="65"/>
      <c r="P118" s="188">
        <f>O118*H118</f>
        <v>0</v>
      </c>
      <c r="Q118" s="188">
        <v>0</v>
      </c>
      <c r="R118" s="188">
        <f>Q118*H118</f>
        <v>0</v>
      </c>
      <c r="S118" s="188">
        <v>0</v>
      </c>
      <c r="T118" s="18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310</v>
      </c>
      <c r="AT118" s="190" t="s">
        <v>197</v>
      </c>
      <c r="AU118" s="190" t="s">
        <v>84</v>
      </c>
      <c r="AY118" s="18" t="s">
        <v>195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18" t="s">
        <v>84</v>
      </c>
      <c r="BK118" s="191">
        <f>ROUND(I118*H118,2)</f>
        <v>0</v>
      </c>
      <c r="BL118" s="18" t="s">
        <v>310</v>
      </c>
      <c r="BM118" s="190" t="s">
        <v>2209</v>
      </c>
    </row>
    <row r="119" spans="1:65" s="2" customFormat="1" ht="19.5">
      <c r="A119" s="35"/>
      <c r="B119" s="36"/>
      <c r="C119" s="37"/>
      <c r="D119" s="192" t="s">
        <v>203</v>
      </c>
      <c r="E119" s="37"/>
      <c r="F119" s="193" t="s">
        <v>2141</v>
      </c>
      <c r="G119" s="37"/>
      <c r="H119" s="37"/>
      <c r="I119" s="194"/>
      <c r="J119" s="37"/>
      <c r="K119" s="37"/>
      <c r="L119" s="40"/>
      <c r="M119" s="195"/>
      <c r="N119" s="19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203</v>
      </c>
      <c r="AU119" s="18" t="s">
        <v>84</v>
      </c>
    </row>
    <row r="120" spans="1:65" s="2" customFormat="1" ht="11.25">
      <c r="A120" s="35"/>
      <c r="B120" s="36"/>
      <c r="C120" s="37"/>
      <c r="D120" s="197" t="s">
        <v>205</v>
      </c>
      <c r="E120" s="37"/>
      <c r="F120" s="198" t="s">
        <v>2142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205</v>
      </c>
      <c r="AU120" s="18" t="s">
        <v>84</v>
      </c>
    </row>
    <row r="121" spans="1:65" s="2" customFormat="1" ht="24.2" customHeight="1">
      <c r="A121" s="35"/>
      <c r="B121" s="36"/>
      <c r="C121" s="179" t="s">
        <v>8</v>
      </c>
      <c r="D121" s="179" t="s">
        <v>197</v>
      </c>
      <c r="E121" s="180" t="s">
        <v>2143</v>
      </c>
      <c r="F121" s="181" t="s">
        <v>2144</v>
      </c>
      <c r="G121" s="182" t="s">
        <v>319</v>
      </c>
      <c r="H121" s="183">
        <v>1</v>
      </c>
      <c r="I121" s="184"/>
      <c r="J121" s="185">
        <f>ROUND(I121*H121,2)</f>
        <v>0</v>
      </c>
      <c r="K121" s="181" t="s">
        <v>1995</v>
      </c>
      <c r="L121" s="40"/>
      <c r="M121" s="186" t="s">
        <v>19</v>
      </c>
      <c r="N121" s="187" t="s">
        <v>46</v>
      </c>
      <c r="O121" s="65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310</v>
      </c>
      <c r="AT121" s="190" t="s">
        <v>197</v>
      </c>
      <c r="AU121" s="190" t="s">
        <v>84</v>
      </c>
      <c r="AY121" s="18" t="s">
        <v>195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84</v>
      </c>
      <c r="BK121" s="191">
        <f>ROUND(I121*H121,2)</f>
        <v>0</v>
      </c>
      <c r="BL121" s="18" t="s">
        <v>310</v>
      </c>
      <c r="BM121" s="190" t="s">
        <v>2210</v>
      </c>
    </row>
    <row r="122" spans="1:65" s="2" customFormat="1" ht="19.5">
      <c r="A122" s="35"/>
      <c r="B122" s="36"/>
      <c r="C122" s="37"/>
      <c r="D122" s="192" t="s">
        <v>203</v>
      </c>
      <c r="E122" s="37"/>
      <c r="F122" s="193" t="s">
        <v>2146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203</v>
      </c>
      <c r="AU122" s="18" t="s">
        <v>84</v>
      </c>
    </row>
    <row r="123" spans="1:65" s="2" customFormat="1" ht="11.25">
      <c r="A123" s="35"/>
      <c r="B123" s="36"/>
      <c r="C123" s="37"/>
      <c r="D123" s="197" t="s">
        <v>205</v>
      </c>
      <c r="E123" s="37"/>
      <c r="F123" s="198" t="s">
        <v>2147</v>
      </c>
      <c r="G123" s="37"/>
      <c r="H123" s="37"/>
      <c r="I123" s="194"/>
      <c r="J123" s="37"/>
      <c r="K123" s="37"/>
      <c r="L123" s="40"/>
      <c r="M123" s="195"/>
      <c r="N123" s="19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205</v>
      </c>
      <c r="AU123" s="18" t="s">
        <v>84</v>
      </c>
    </row>
    <row r="124" spans="1:65" s="2" customFormat="1" ht="24.2" customHeight="1">
      <c r="A124" s="35"/>
      <c r="B124" s="36"/>
      <c r="C124" s="179" t="s">
        <v>291</v>
      </c>
      <c r="D124" s="179" t="s">
        <v>197</v>
      </c>
      <c r="E124" s="180" t="s">
        <v>2148</v>
      </c>
      <c r="F124" s="181" t="s">
        <v>2149</v>
      </c>
      <c r="G124" s="182" t="s">
        <v>319</v>
      </c>
      <c r="H124" s="183">
        <v>1</v>
      </c>
      <c r="I124" s="184"/>
      <c r="J124" s="185">
        <f>ROUND(I124*H124,2)</f>
        <v>0</v>
      </c>
      <c r="K124" s="181" t="s">
        <v>1995</v>
      </c>
      <c r="L124" s="40"/>
      <c r="M124" s="186" t="s">
        <v>19</v>
      </c>
      <c r="N124" s="187" t="s">
        <v>46</v>
      </c>
      <c r="O124" s="65"/>
      <c r="P124" s="188">
        <f>O124*H124</f>
        <v>0</v>
      </c>
      <c r="Q124" s="188">
        <v>0</v>
      </c>
      <c r="R124" s="188">
        <f>Q124*H124</f>
        <v>0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310</v>
      </c>
      <c r="AT124" s="190" t="s">
        <v>197</v>
      </c>
      <c r="AU124" s="190" t="s">
        <v>84</v>
      </c>
      <c r="AY124" s="18" t="s">
        <v>195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84</v>
      </c>
      <c r="BK124" s="191">
        <f>ROUND(I124*H124,2)</f>
        <v>0</v>
      </c>
      <c r="BL124" s="18" t="s">
        <v>310</v>
      </c>
      <c r="BM124" s="190" t="s">
        <v>2211</v>
      </c>
    </row>
    <row r="125" spans="1:65" s="2" customFormat="1" ht="19.5">
      <c r="A125" s="35"/>
      <c r="B125" s="36"/>
      <c r="C125" s="37"/>
      <c r="D125" s="192" t="s">
        <v>203</v>
      </c>
      <c r="E125" s="37"/>
      <c r="F125" s="193" t="s">
        <v>2151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203</v>
      </c>
      <c r="AU125" s="18" t="s">
        <v>84</v>
      </c>
    </row>
    <row r="126" spans="1:65" s="2" customFormat="1" ht="11.25">
      <c r="A126" s="35"/>
      <c r="B126" s="36"/>
      <c r="C126" s="37"/>
      <c r="D126" s="197" t="s">
        <v>205</v>
      </c>
      <c r="E126" s="37"/>
      <c r="F126" s="198" t="s">
        <v>2152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205</v>
      </c>
      <c r="AU126" s="18" t="s">
        <v>84</v>
      </c>
    </row>
    <row r="127" spans="1:65" s="2" customFormat="1" ht="24.2" customHeight="1">
      <c r="A127" s="35"/>
      <c r="B127" s="36"/>
      <c r="C127" s="179" t="s">
        <v>298</v>
      </c>
      <c r="D127" s="179" t="s">
        <v>197</v>
      </c>
      <c r="E127" s="180" t="s">
        <v>2153</v>
      </c>
      <c r="F127" s="181" t="s">
        <v>2154</v>
      </c>
      <c r="G127" s="182" t="s">
        <v>319</v>
      </c>
      <c r="H127" s="183">
        <v>12</v>
      </c>
      <c r="I127" s="184"/>
      <c r="J127" s="185">
        <f>ROUND(I127*H127,2)</f>
        <v>0</v>
      </c>
      <c r="K127" s="181" t="s">
        <v>1995</v>
      </c>
      <c r="L127" s="40"/>
      <c r="M127" s="186" t="s">
        <v>19</v>
      </c>
      <c r="N127" s="187" t="s">
        <v>46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310</v>
      </c>
      <c r="AT127" s="190" t="s">
        <v>197</v>
      </c>
      <c r="AU127" s="190" t="s">
        <v>84</v>
      </c>
      <c r="AY127" s="18" t="s">
        <v>195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84</v>
      </c>
      <c r="BK127" s="191">
        <f>ROUND(I127*H127,2)</f>
        <v>0</v>
      </c>
      <c r="BL127" s="18" t="s">
        <v>310</v>
      </c>
      <c r="BM127" s="190" t="s">
        <v>2212</v>
      </c>
    </row>
    <row r="128" spans="1:65" s="2" customFormat="1" ht="19.5">
      <c r="A128" s="35"/>
      <c r="B128" s="36"/>
      <c r="C128" s="37"/>
      <c r="D128" s="192" t="s">
        <v>203</v>
      </c>
      <c r="E128" s="37"/>
      <c r="F128" s="193" t="s">
        <v>2156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203</v>
      </c>
      <c r="AU128" s="18" t="s">
        <v>84</v>
      </c>
    </row>
    <row r="129" spans="1:65" s="2" customFormat="1" ht="11.25">
      <c r="A129" s="35"/>
      <c r="B129" s="36"/>
      <c r="C129" s="37"/>
      <c r="D129" s="197" t="s">
        <v>205</v>
      </c>
      <c r="E129" s="37"/>
      <c r="F129" s="198" t="s">
        <v>2157</v>
      </c>
      <c r="G129" s="37"/>
      <c r="H129" s="37"/>
      <c r="I129" s="194"/>
      <c r="J129" s="37"/>
      <c r="K129" s="37"/>
      <c r="L129" s="40"/>
      <c r="M129" s="195"/>
      <c r="N129" s="19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205</v>
      </c>
      <c r="AU129" s="18" t="s">
        <v>84</v>
      </c>
    </row>
    <row r="130" spans="1:65" s="2" customFormat="1" ht="24.2" customHeight="1">
      <c r="A130" s="35"/>
      <c r="B130" s="36"/>
      <c r="C130" s="179" t="s">
        <v>304</v>
      </c>
      <c r="D130" s="179" t="s">
        <v>197</v>
      </c>
      <c r="E130" s="180" t="s">
        <v>2158</v>
      </c>
      <c r="F130" s="181" t="s">
        <v>2159</v>
      </c>
      <c r="G130" s="182" t="s">
        <v>319</v>
      </c>
      <c r="H130" s="183">
        <v>1</v>
      </c>
      <c r="I130" s="184"/>
      <c r="J130" s="185">
        <f>ROUND(I130*H130,2)</f>
        <v>0</v>
      </c>
      <c r="K130" s="181" t="s">
        <v>1995</v>
      </c>
      <c r="L130" s="40"/>
      <c r="M130" s="186" t="s">
        <v>19</v>
      </c>
      <c r="N130" s="187" t="s">
        <v>46</v>
      </c>
      <c r="O130" s="65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310</v>
      </c>
      <c r="AT130" s="190" t="s">
        <v>197</v>
      </c>
      <c r="AU130" s="190" t="s">
        <v>84</v>
      </c>
      <c r="AY130" s="18" t="s">
        <v>195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84</v>
      </c>
      <c r="BK130" s="191">
        <f>ROUND(I130*H130,2)</f>
        <v>0</v>
      </c>
      <c r="BL130" s="18" t="s">
        <v>310</v>
      </c>
      <c r="BM130" s="190" t="s">
        <v>2213</v>
      </c>
    </row>
    <row r="131" spans="1:65" s="2" customFormat="1" ht="19.5">
      <c r="A131" s="35"/>
      <c r="B131" s="36"/>
      <c r="C131" s="37"/>
      <c r="D131" s="192" t="s">
        <v>203</v>
      </c>
      <c r="E131" s="37"/>
      <c r="F131" s="193" t="s">
        <v>2161</v>
      </c>
      <c r="G131" s="37"/>
      <c r="H131" s="37"/>
      <c r="I131" s="194"/>
      <c r="J131" s="37"/>
      <c r="K131" s="37"/>
      <c r="L131" s="40"/>
      <c r="M131" s="195"/>
      <c r="N131" s="19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203</v>
      </c>
      <c r="AU131" s="18" t="s">
        <v>84</v>
      </c>
    </row>
    <row r="132" spans="1:65" s="2" customFormat="1" ht="11.25">
      <c r="A132" s="35"/>
      <c r="B132" s="36"/>
      <c r="C132" s="37"/>
      <c r="D132" s="197" t="s">
        <v>205</v>
      </c>
      <c r="E132" s="37"/>
      <c r="F132" s="198" t="s">
        <v>2162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205</v>
      </c>
      <c r="AU132" s="18" t="s">
        <v>84</v>
      </c>
    </row>
    <row r="133" spans="1:65" s="2" customFormat="1" ht="24.2" customHeight="1">
      <c r="A133" s="35"/>
      <c r="B133" s="36"/>
      <c r="C133" s="179" t="s">
        <v>310</v>
      </c>
      <c r="D133" s="179" t="s">
        <v>197</v>
      </c>
      <c r="E133" s="180" t="s">
        <v>2109</v>
      </c>
      <c r="F133" s="181" t="s">
        <v>2110</v>
      </c>
      <c r="G133" s="182" t="s">
        <v>319</v>
      </c>
      <c r="H133" s="183">
        <v>1</v>
      </c>
      <c r="I133" s="184"/>
      <c r="J133" s="185">
        <f>ROUND(I133*H133,2)</f>
        <v>0</v>
      </c>
      <c r="K133" s="181" t="s">
        <v>1995</v>
      </c>
      <c r="L133" s="40"/>
      <c r="M133" s="186" t="s">
        <v>19</v>
      </c>
      <c r="N133" s="187" t="s">
        <v>46</v>
      </c>
      <c r="O133" s="65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310</v>
      </c>
      <c r="AT133" s="190" t="s">
        <v>197</v>
      </c>
      <c r="AU133" s="190" t="s">
        <v>84</v>
      </c>
      <c r="AY133" s="18" t="s">
        <v>195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84</v>
      </c>
      <c r="BK133" s="191">
        <f>ROUND(I133*H133,2)</f>
        <v>0</v>
      </c>
      <c r="BL133" s="18" t="s">
        <v>310</v>
      </c>
      <c r="BM133" s="190" t="s">
        <v>2214</v>
      </c>
    </row>
    <row r="134" spans="1:65" s="2" customFormat="1" ht="19.5">
      <c r="A134" s="35"/>
      <c r="B134" s="36"/>
      <c r="C134" s="37"/>
      <c r="D134" s="192" t="s">
        <v>203</v>
      </c>
      <c r="E134" s="37"/>
      <c r="F134" s="193" t="s">
        <v>2112</v>
      </c>
      <c r="G134" s="37"/>
      <c r="H134" s="37"/>
      <c r="I134" s="194"/>
      <c r="J134" s="37"/>
      <c r="K134" s="37"/>
      <c r="L134" s="40"/>
      <c r="M134" s="195"/>
      <c r="N134" s="19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203</v>
      </c>
      <c r="AU134" s="18" t="s">
        <v>84</v>
      </c>
    </row>
    <row r="135" spans="1:65" s="2" customFormat="1" ht="11.25">
      <c r="A135" s="35"/>
      <c r="B135" s="36"/>
      <c r="C135" s="37"/>
      <c r="D135" s="197" t="s">
        <v>205</v>
      </c>
      <c r="E135" s="37"/>
      <c r="F135" s="198" t="s">
        <v>2113</v>
      </c>
      <c r="G135" s="37"/>
      <c r="H135" s="37"/>
      <c r="I135" s="194"/>
      <c r="J135" s="37"/>
      <c r="K135" s="37"/>
      <c r="L135" s="40"/>
      <c r="M135" s="231"/>
      <c r="N135" s="232"/>
      <c r="O135" s="233"/>
      <c r="P135" s="233"/>
      <c r="Q135" s="233"/>
      <c r="R135" s="233"/>
      <c r="S135" s="233"/>
      <c r="T135" s="234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205</v>
      </c>
      <c r="AU135" s="18" t="s">
        <v>84</v>
      </c>
    </row>
    <row r="136" spans="1:65" s="2" customFormat="1" ht="6.95" customHeight="1">
      <c r="A136" s="35"/>
      <c r="B136" s="48"/>
      <c r="C136" s="49"/>
      <c r="D136" s="49"/>
      <c r="E136" s="49"/>
      <c r="F136" s="49"/>
      <c r="G136" s="49"/>
      <c r="H136" s="49"/>
      <c r="I136" s="49"/>
      <c r="J136" s="49"/>
      <c r="K136" s="49"/>
      <c r="L136" s="40"/>
      <c r="M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</sheetData>
  <sheetProtection algorithmName="SHA-512" hashValue="qeYah377EZqVzrFDXPM/kP0MUIQVZ89k60oAmwgizmwdoo88BTssN8oqalo2keR7GekH1PvJ9/hKkRnwyMcbIA==" saltValue="cG+989eFHy1pjcLfzNhg8rZDOZm3F9ZJ+rIKFT9KAucRi6cjWMzJA3s0FUtuUQaOcWuS1FmelamWywcLrJD7kg==" spinCount="100000" sheet="1" objects="1" scenarios="1" formatColumns="0" formatRows="0" autoFilter="0"/>
  <autoFilter ref="C92:K135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14" r:id="rId1"/>
    <hyperlink ref="F117" r:id="rId2"/>
    <hyperlink ref="F120" r:id="rId3"/>
    <hyperlink ref="F123" r:id="rId4"/>
    <hyperlink ref="F126" r:id="rId5"/>
    <hyperlink ref="F129" r:id="rId6"/>
    <hyperlink ref="F132" r:id="rId7"/>
    <hyperlink ref="F135" r:id="rId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126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1984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2215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2216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ROUND((SUM(BE93:BE114)),  2)</f>
        <v>0</v>
      </c>
      <c r="G37" s="35"/>
      <c r="H37" s="35"/>
      <c r="I37" s="125">
        <v>0.21</v>
      </c>
      <c r="J37" s="124">
        <f>ROUND(((SUM(BE93:BE114))*I37),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ROUND((SUM(BF93:BF114)),  2)</f>
        <v>0</v>
      </c>
      <c r="G38" s="35"/>
      <c r="H38" s="35"/>
      <c r="I38" s="125">
        <v>0.12</v>
      </c>
      <c r="J38" s="124">
        <f>ROUND(((SUM(BF93:BF114))*I38),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ROUND((SUM(BG93:BG114)),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ROUND((SUM(BH93:BH114)),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ROUND((SUM(BI93:BI114)),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1984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2215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01-2 - Svítidla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J104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1991</v>
      </c>
      <c r="E69" s="149"/>
      <c r="F69" s="149"/>
      <c r="G69" s="149"/>
      <c r="H69" s="149"/>
      <c r="I69" s="149"/>
      <c r="J69" s="150">
        <f>J105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1984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2215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01-2 - Svítidla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P94+SUM(P95:P104)</f>
        <v>0</v>
      </c>
      <c r="Q93" s="73"/>
      <c r="R93" s="160">
        <f>R94+SUM(R95:R104)</f>
        <v>3.6600000000000001E-2</v>
      </c>
      <c r="S93" s="73"/>
      <c r="T93" s="161">
        <f>T94+SUM(T95:T104)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BK94+SUM(BK95:BK104)</f>
        <v>0</v>
      </c>
    </row>
    <row r="94" spans="1:65" s="2" customFormat="1" ht="33" customHeight="1">
      <c r="A94" s="35"/>
      <c r="B94" s="36"/>
      <c r="C94" s="221" t="s">
        <v>82</v>
      </c>
      <c r="D94" s="221" t="s">
        <v>324</v>
      </c>
      <c r="E94" s="222" t="s">
        <v>2217</v>
      </c>
      <c r="F94" s="223" t="s">
        <v>2218</v>
      </c>
      <c r="G94" s="224" t="s">
        <v>319</v>
      </c>
      <c r="H94" s="225">
        <v>18</v>
      </c>
      <c r="I94" s="226"/>
      <c r="J94" s="227">
        <f>ROUND(I94*H94,2)</f>
        <v>0</v>
      </c>
      <c r="K94" s="223" t="s">
        <v>19</v>
      </c>
      <c r="L94" s="228"/>
      <c r="M94" s="229" t="s">
        <v>19</v>
      </c>
      <c r="N94" s="230" t="s">
        <v>46</v>
      </c>
      <c r="O94" s="65"/>
      <c r="P94" s="188">
        <f>O94*H94</f>
        <v>0</v>
      </c>
      <c r="Q94" s="188">
        <v>0</v>
      </c>
      <c r="R94" s="188">
        <f>Q94*H94</f>
        <v>0</v>
      </c>
      <c r="S94" s="188">
        <v>0</v>
      </c>
      <c r="T94" s="18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255</v>
      </c>
      <c r="AT94" s="190" t="s">
        <v>324</v>
      </c>
      <c r="AU94" s="190" t="s">
        <v>74</v>
      </c>
      <c r="AY94" s="18" t="s">
        <v>195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84</v>
      </c>
      <c r="BK94" s="191">
        <f>ROUND(I94*H94,2)</f>
        <v>0</v>
      </c>
      <c r="BL94" s="18" t="s">
        <v>104</v>
      </c>
      <c r="BM94" s="190" t="s">
        <v>2219</v>
      </c>
    </row>
    <row r="95" spans="1:65" s="2" customFormat="1" ht="19.5">
      <c r="A95" s="35"/>
      <c r="B95" s="36"/>
      <c r="C95" s="37"/>
      <c r="D95" s="192" t="s">
        <v>203</v>
      </c>
      <c r="E95" s="37"/>
      <c r="F95" s="193" t="s">
        <v>2218</v>
      </c>
      <c r="G95" s="37"/>
      <c r="H95" s="37"/>
      <c r="I95" s="194"/>
      <c r="J95" s="37"/>
      <c r="K95" s="37"/>
      <c r="L95" s="40"/>
      <c r="M95" s="195"/>
      <c r="N95" s="19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203</v>
      </c>
      <c r="AU95" s="18" t="s">
        <v>74</v>
      </c>
    </row>
    <row r="96" spans="1:65" s="2" customFormat="1" ht="33" customHeight="1">
      <c r="A96" s="35"/>
      <c r="B96" s="36"/>
      <c r="C96" s="221" t="s">
        <v>248</v>
      </c>
      <c r="D96" s="221" t="s">
        <v>324</v>
      </c>
      <c r="E96" s="222" t="s">
        <v>2220</v>
      </c>
      <c r="F96" s="223" t="s">
        <v>2221</v>
      </c>
      <c r="G96" s="224" t="s">
        <v>319</v>
      </c>
      <c r="H96" s="225">
        <v>14</v>
      </c>
      <c r="I96" s="226"/>
      <c r="J96" s="227">
        <f>ROUND(I96*H96,2)</f>
        <v>0</v>
      </c>
      <c r="K96" s="223" t="s">
        <v>19</v>
      </c>
      <c r="L96" s="228"/>
      <c r="M96" s="229" t="s">
        <v>19</v>
      </c>
      <c r="N96" s="230" t="s">
        <v>46</v>
      </c>
      <c r="O96" s="65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255</v>
      </c>
      <c r="AT96" s="190" t="s">
        <v>324</v>
      </c>
      <c r="AU96" s="190" t="s">
        <v>74</v>
      </c>
      <c r="AY96" s="18" t="s">
        <v>195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84</v>
      </c>
      <c r="BK96" s="191">
        <f>ROUND(I96*H96,2)</f>
        <v>0</v>
      </c>
      <c r="BL96" s="18" t="s">
        <v>104</v>
      </c>
      <c r="BM96" s="190" t="s">
        <v>2222</v>
      </c>
    </row>
    <row r="97" spans="1:65" s="2" customFormat="1" ht="19.5">
      <c r="A97" s="35"/>
      <c r="B97" s="36"/>
      <c r="C97" s="37"/>
      <c r="D97" s="192" t="s">
        <v>203</v>
      </c>
      <c r="E97" s="37"/>
      <c r="F97" s="193" t="s">
        <v>2221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203</v>
      </c>
      <c r="AU97" s="18" t="s">
        <v>74</v>
      </c>
    </row>
    <row r="98" spans="1:65" s="2" customFormat="1" ht="16.5" customHeight="1">
      <c r="A98" s="35"/>
      <c r="B98" s="36"/>
      <c r="C98" s="221" t="s">
        <v>84</v>
      </c>
      <c r="D98" s="221" t="s">
        <v>324</v>
      </c>
      <c r="E98" s="222" t="s">
        <v>2223</v>
      </c>
      <c r="F98" s="223" t="s">
        <v>2224</v>
      </c>
      <c r="G98" s="224" t="s">
        <v>319</v>
      </c>
      <c r="H98" s="225">
        <v>16</v>
      </c>
      <c r="I98" s="226"/>
      <c r="J98" s="227">
        <f>ROUND(I98*H98,2)</f>
        <v>0</v>
      </c>
      <c r="K98" s="223" t="s">
        <v>19</v>
      </c>
      <c r="L98" s="228"/>
      <c r="M98" s="229" t="s">
        <v>19</v>
      </c>
      <c r="N98" s="230" t="s">
        <v>46</v>
      </c>
      <c r="O98" s="65"/>
      <c r="P98" s="188">
        <f>O98*H98</f>
        <v>0</v>
      </c>
      <c r="Q98" s="188">
        <v>1.1000000000000001E-3</v>
      </c>
      <c r="R98" s="188">
        <f>Q98*H98</f>
        <v>1.7600000000000001E-2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255</v>
      </c>
      <c r="AT98" s="190" t="s">
        <v>324</v>
      </c>
      <c r="AU98" s="190" t="s">
        <v>74</v>
      </c>
      <c r="AY98" s="18" t="s">
        <v>195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84</v>
      </c>
      <c r="BK98" s="191">
        <f>ROUND(I98*H98,2)</f>
        <v>0</v>
      </c>
      <c r="BL98" s="18" t="s">
        <v>104</v>
      </c>
      <c r="BM98" s="190" t="s">
        <v>2225</v>
      </c>
    </row>
    <row r="99" spans="1:65" s="2" customFormat="1" ht="11.25">
      <c r="A99" s="35"/>
      <c r="B99" s="36"/>
      <c r="C99" s="37"/>
      <c r="D99" s="192" t="s">
        <v>203</v>
      </c>
      <c r="E99" s="37"/>
      <c r="F99" s="193" t="s">
        <v>2224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203</v>
      </c>
      <c r="AU99" s="18" t="s">
        <v>74</v>
      </c>
    </row>
    <row r="100" spans="1:65" s="2" customFormat="1" ht="16.5" customHeight="1">
      <c r="A100" s="35"/>
      <c r="B100" s="36"/>
      <c r="C100" s="221" t="s">
        <v>100</v>
      </c>
      <c r="D100" s="221" t="s">
        <v>324</v>
      </c>
      <c r="E100" s="222" t="s">
        <v>2226</v>
      </c>
      <c r="F100" s="223" t="s">
        <v>2227</v>
      </c>
      <c r="G100" s="224" t="s">
        <v>319</v>
      </c>
      <c r="H100" s="225">
        <v>4</v>
      </c>
      <c r="I100" s="226"/>
      <c r="J100" s="227">
        <f>ROUND(I100*H100,2)</f>
        <v>0</v>
      </c>
      <c r="K100" s="223" t="s">
        <v>19</v>
      </c>
      <c r="L100" s="228"/>
      <c r="M100" s="229" t="s">
        <v>19</v>
      </c>
      <c r="N100" s="230" t="s">
        <v>46</v>
      </c>
      <c r="O100" s="65"/>
      <c r="P100" s="188">
        <f>O100*H100</f>
        <v>0</v>
      </c>
      <c r="Q100" s="188">
        <v>1E-3</v>
      </c>
      <c r="R100" s="188">
        <f>Q100*H100</f>
        <v>4.0000000000000001E-3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255</v>
      </c>
      <c r="AT100" s="190" t="s">
        <v>324</v>
      </c>
      <c r="AU100" s="190" t="s">
        <v>74</v>
      </c>
      <c r="AY100" s="18" t="s">
        <v>195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84</v>
      </c>
      <c r="BK100" s="191">
        <f>ROUND(I100*H100,2)</f>
        <v>0</v>
      </c>
      <c r="BL100" s="18" t="s">
        <v>104</v>
      </c>
      <c r="BM100" s="190" t="s">
        <v>2228</v>
      </c>
    </row>
    <row r="101" spans="1:65" s="2" customFormat="1" ht="11.25">
      <c r="A101" s="35"/>
      <c r="B101" s="36"/>
      <c r="C101" s="37"/>
      <c r="D101" s="192" t="s">
        <v>203</v>
      </c>
      <c r="E101" s="37"/>
      <c r="F101" s="193" t="s">
        <v>2227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203</v>
      </c>
      <c r="AU101" s="18" t="s">
        <v>74</v>
      </c>
    </row>
    <row r="102" spans="1:65" s="2" customFormat="1" ht="16.5" customHeight="1">
      <c r="A102" s="35"/>
      <c r="B102" s="36"/>
      <c r="C102" s="221" t="s">
        <v>104</v>
      </c>
      <c r="D102" s="221" t="s">
        <v>324</v>
      </c>
      <c r="E102" s="222" t="s">
        <v>2229</v>
      </c>
      <c r="F102" s="223" t="s">
        <v>2230</v>
      </c>
      <c r="G102" s="224" t="s">
        <v>319</v>
      </c>
      <c r="H102" s="225">
        <v>10</v>
      </c>
      <c r="I102" s="226"/>
      <c r="J102" s="227">
        <f>ROUND(I102*H102,2)</f>
        <v>0</v>
      </c>
      <c r="K102" s="223" t="s">
        <v>19</v>
      </c>
      <c r="L102" s="228"/>
      <c r="M102" s="229" t="s">
        <v>19</v>
      </c>
      <c r="N102" s="230" t="s">
        <v>46</v>
      </c>
      <c r="O102" s="65"/>
      <c r="P102" s="188">
        <f>O102*H102</f>
        <v>0</v>
      </c>
      <c r="Q102" s="188">
        <v>1.5E-3</v>
      </c>
      <c r="R102" s="188">
        <f>Q102*H102</f>
        <v>1.4999999999999999E-2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255</v>
      </c>
      <c r="AT102" s="190" t="s">
        <v>324</v>
      </c>
      <c r="AU102" s="190" t="s">
        <v>74</v>
      </c>
      <c r="AY102" s="18" t="s">
        <v>195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84</v>
      </c>
      <c r="BK102" s="191">
        <f>ROUND(I102*H102,2)</f>
        <v>0</v>
      </c>
      <c r="BL102" s="18" t="s">
        <v>104</v>
      </c>
      <c r="BM102" s="190" t="s">
        <v>2231</v>
      </c>
    </row>
    <row r="103" spans="1:65" s="2" customFormat="1" ht="11.25">
      <c r="A103" s="35"/>
      <c r="B103" s="36"/>
      <c r="C103" s="37"/>
      <c r="D103" s="192" t="s">
        <v>203</v>
      </c>
      <c r="E103" s="37"/>
      <c r="F103" s="193" t="s">
        <v>2230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203</v>
      </c>
      <c r="AU103" s="18" t="s">
        <v>74</v>
      </c>
    </row>
    <row r="104" spans="1:65" s="12" customFormat="1" ht="25.9" customHeight="1">
      <c r="B104" s="163"/>
      <c r="C104" s="164"/>
      <c r="D104" s="165" t="s">
        <v>73</v>
      </c>
      <c r="E104" s="166" t="s">
        <v>485</v>
      </c>
      <c r="F104" s="166" t="s">
        <v>486</v>
      </c>
      <c r="G104" s="164"/>
      <c r="H104" s="164"/>
      <c r="I104" s="167"/>
      <c r="J104" s="168">
        <f>BK104</f>
        <v>0</v>
      </c>
      <c r="K104" s="164"/>
      <c r="L104" s="169"/>
      <c r="M104" s="170"/>
      <c r="N104" s="171"/>
      <c r="O104" s="171"/>
      <c r="P104" s="172">
        <f>P105</f>
        <v>0</v>
      </c>
      <c r="Q104" s="171"/>
      <c r="R104" s="172">
        <f>R105</f>
        <v>0</v>
      </c>
      <c r="S104" s="171"/>
      <c r="T104" s="173">
        <f>T105</f>
        <v>0</v>
      </c>
      <c r="AR104" s="174" t="s">
        <v>84</v>
      </c>
      <c r="AT104" s="175" t="s">
        <v>73</v>
      </c>
      <c r="AU104" s="175" t="s">
        <v>74</v>
      </c>
      <c r="AY104" s="174" t="s">
        <v>195</v>
      </c>
      <c r="BK104" s="176">
        <f>BK105</f>
        <v>0</v>
      </c>
    </row>
    <row r="105" spans="1:65" s="12" customFormat="1" ht="22.9" customHeight="1">
      <c r="B105" s="163"/>
      <c r="C105" s="164"/>
      <c r="D105" s="165" t="s">
        <v>73</v>
      </c>
      <c r="E105" s="177" t="s">
        <v>1992</v>
      </c>
      <c r="F105" s="177" t="s">
        <v>95</v>
      </c>
      <c r="G105" s="164"/>
      <c r="H105" s="164"/>
      <c r="I105" s="167"/>
      <c r="J105" s="178">
        <f>BK105</f>
        <v>0</v>
      </c>
      <c r="K105" s="164"/>
      <c r="L105" s="169"/>
      <c r="M105" s="170"/>
      <c r="N105" s="171"/>
      <c r="O105" s="171"/>
      <c r="P105" s="172">
        <f>SUM(P106:P114)</f>
        <v>0</v>
      </c>
      <c r="Q105" s="171"/>
      <c r="R105" s="172">
        <f>SUM(R106:R114)</f>
        <v>0</v>
      </c>
      <c r="S105" s="171"/>
      <c r="T105" s="173">
        <f>SUM(T106:T114)</f>
        <v>0</v>
      </c>
      <c r="AR105" s="174" t="s">
        <v>84</v>
      </c>
      <c r="AT105" s="175" t="s">
        <v>73</v>
      </c>
      <c r="AU105" s="175" t="s">
        <v>82</v>
      </c>
      <c r="AY105" s="174" t="s">
        <v>195</v>
      </c>
      <c r="BK105" s="176">
        <f>SUM(BK106:BK114)</f>
        <v>0</v>
      </c>
    </row>
    <row r="106" spans="1:65" s="2" customFormat="1" ht="33" customHeight="1">
      <c r="A106" s="35"/>
      <c r="B106" s="36"/>
      <c r="C106" s="179" t="s">
        <v>232</v>
      </c>
      <c r="D106" s="179" t="s">
        <v>197</v>
      </c>
      <c r="E106" s="180" t="s">
        <v>2232</v>
      </c>
      <c r="F106" s="181" t="s">
        <v>2233</v>
      </c>
      <c r="G106" s="182" t="s">
        <v>319</v>
      </c>
      <c r="H106" s="183">
        <v>20</v>
      </c>
      <c r="I106" s="184"/>
      <c r="J106" s="185">
        <f>ROUND(I106*H106,2)</f>
        <v>0</v>
      </c>
      <c r="K106" s="181" t="s">
        <v>1995</v>
      </c>
      <c r="L106" s="40"/>
      <c r="M106" s="186" t="s">
        <v>19</v>
      </c>
      <c r="N106" s="187" t="s">
        <v>46</v>
      </c>
      <c r="O106" s="65"/>
      <c r="P106" s="188">
        <f>O106*H106</f>
        <v>0</v>
      </c>
      <c r="Q106" s="188">
        <v>0</v>
      </c>
      <c r="R106" s="188">
        <f>Q106*H106</f>
        <v>0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310</v>
      </c>
      <c r="AT106" s="190" t="s">
        <v>197</v>
      </c>
      <c r="AU106" s="190" t="s">
        <v>84</v>
      </c>
      <c r="AY106" s="18" t="s">
        <v>195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84</v>
      </c>
      <c r="BK106" s="191">
        <f>ROUND(I106*H106,2)</f>
        <v>0</v>
      </c>
      <c r="BL106" s="18" t="s">
        <v>310</v>
      </c>
      <c r="BM106" s="190" t="s">
        <v>2234</v>
      </c>
    </row>
    <row r="107" spans="1:65" s="2" customFormat="1" ht="29.25">
      <c r="A107" s="35"/>
      <c r="B107" s="36"/>
      <c r="C107" s="37"/>
      <c r="D107" s="192" t="s">
        <v>203</v>
      </c>
      <c r="E107" s="37"/>
      <c r="F107" s="193" t="s">
        <v>2235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203</v>
      </c>
      <c r="AU107" s="18" t="s">
        <v>84</v>
      </c>
    </row>
    <row r="108" spans="1:65" s="2" customFormat="1" ht="11.25">
      <c r="A108" s="35"/>
      <c r="B108" s="36"/>
      <c r="C108" s="37"/>
      <c r="D108" s="197" t="s">
        <v>205</v>
      </c>
      <c r="E108" s="37"/>
      <c r="F108" s="198" t="s">
        <v>2236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205</v>
      </c>
      <c r="AU108" s="18" t="s">
        <v>84</v>
      </c>
    </row>
    <row r="109" spans="1:65" s="2" customFormat="1" ht="37.9" customHeight="1">
      <c r="A109" s="35"/>
      <c r="B109" s="36"/>
      <c r="C109" s="179" t="s">
        <v>240</v>
      </c>
      <c r="D109" s="179" t="s">
        <v>197</v>
      </c>
      <c r="E109" s="180" t="s">
        <v>2237</v>
      </c>
      <c r="F109" s="181" t="s">
        <v>2238</v>
      </c>
      <c r="G109" s="182" t="s">
        <v>319</v>
      </c>
      <c r="H109" s="183">
        <v>28</v>
      </c>
      <c r="I109" s="184"/>
      <c r="J109" s="185">
        <f>ROUND(I109*H109,2)</f>
        <v>0</v>
      </c>
      <c r="K109" s="181" t="s">
        <v>1995</v>
      </c>
      <c r="L109" s="40"/>
      <c r="M109" s="186" t="s">
        <v>19</v>
      </c>
      <c r="N109" s="187" t="s">
        <v>46</v>
      </c>
      <c r="O109" s="65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310</v>
      </c>
      <c r="AT109" s="190" t="s">
        <v>197</v>
      </c>
      <c r="AU109" s="190" t="s">
        <v>84</v>
      </c>
      <c r="AY109" s="18" t="s">
        <v>195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84</v>
      </c>
      <c r="BK109" s="191">
        <f>ROUND(I109*H109,2)</f>
        <v>0</v>
      </c>
      <c r="BL109" s="18" t="s">
        <v>310</v>
      </c>
      <c r="BM109" s="190" t="s">
        <v>2239</v>
      </c>
    </row>
    <row r="110" spans="1:65" s="2" customFormat="1" ht="29.25">
      <c r="A110" s="35"/>
      <c r="B110" s="36"/>
      <c r="C110" s="37"/>
      <c r="D110" s="192" t="s">
        <v>203</v>
      </c>
      <c r="E110" s="37"/>
      <c r="F110" s="193" t="s">
        <v>2240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203</v>
      </c>
      <c r="AU110" s="18" t="s">
        <v>84</v>
      </c>
    </row>
    <row r="111" spans="1:65" s="2" customFormat="1" ht="11.25">
      <c r="A111" s="35"/>
      <c r="B111" s="36"/>
      <c r="C111" s="37"/>
      <c r="D111" s="197" t="s">
        <v>205</v>
      </c>
      <c r="E111" s="37"/>
      <c r="F111" s="198" t="s">
        <v>2241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205</v>
      </c>
      <c r="AU111" s="18" t="s">
        <v>84</v>
      </c>
    </row>
    <row r="112" spans="1:65" s="2" customFormat="1" ht="24.2" customHeight="1">
      <c r="A112" s="35"/>
      <c r="B112" s="36"/>
      <c r="C112" s="179" t="s">
        <v>255</v>
      </c>
      <c r="D112" s="179" t="s">
        <v>197</v>
      </c>
      <c r="E112" s="180" t="s">
        <v>2242</v>
      </c>
      <c r="F112" s="181" t="s">
        <v>2243</v>
      </c>
      <c r="G112" s="182" t="s">
        <v>319</v>
      </c>
      <c r="H112" s="183">
        <v>14</v>
      </c>
      <c r="I112" s="184"/>
      <c r="J112" s="185">
        <f>ROUND(I112*H112,2)</f>
        <v>0</v>
      </c>
      <c r="K112" s="181" t="s">
        <v>1995</v>
      </c>
      <c r="L112" s="40"/>
      <c r="M112" s="186" t="s">
        <v>19</v>
      </c>
      <c r="N112" s="187" t="s">
        <v>46</v>
      </c>
      <c r="O112" s="65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310</v>
      </c>
      <c r="AT112" s="190" t="s">
        <v>197</v>
      </c>
      <c r="AU112" s="190" t="s">
        <v>84</v>
      </c>
      <c r="AY112" s="18" t="s">
        <v>195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84</v>
      </c>
      <c r="BK112" s="191">
        <f>ROUND(I112*H112,2)</f>
        <v>0</v>
      </c>
      <c r="BL112" s="18" t="s">
        <v>310</v>
      </c>
      <c r="BM112" s="190" t="s">
        <v>2244</v>
      </c>
    </row>
    <row r="113" spans="1:47" s="2" customFormat="1" ht="19.5">
      <c r="A113" s="35"/>
      <c r="B113" s="36"/>
      <c r="C113" s="37"/>
      <c r="D113" s="192" t="s">
        <v>203</v>
      </c>
      <c r="E113" s="37"/>
      <c r="F113" s="193" t="s">
        <v>2245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203</v>
      </c>
      <c r="AU113" s="18" t="s">
        <v>84</v>
      </c>
    </row>
    <row r="114" spans="1:47" s="2" customFormat="1" ht="11.25">
      <c r="A114" s="35"/>
      <c r="B114" s="36"/>
      <c r="C114" s="37"/>
      <c r="D114" s="197" t="s">
        <v>205</v>
      </c>
      <c r="E114" s="37"/>
      <c r="F114" s="198" t="s">
        <v>2246</v>
      </c>
      <c r="G114" s="37"/>
      <c r="H114" s="37"/>
      <c r="I114" s="194"/>
      <c r="J114" s="37"/>
      <c r="K114" s="37"/>
      <c r="L114" s="40"/>
      <c r="M114" s="231"/>
      <c r="N114" s="232"/>
      <c r="O114" s="233"/>
      <c r="P114" s="233"/>
      <c r="Q114" s="233"/>
      <c r="R114" s="233"/>
      <c r="S114" s="233"/>
      <c r="T114" s="234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205</v>
      </c>
      <c r="AU114" s="18" t="s">
        <v>84</v>
      </c>
    </row>
    <row r="115" spans="1:47" s="2" customFormat="1" ht="6.95" customHeight="1">
      <c r="A115" s="35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0"/>
      <c r="M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</sheetData>
  <sheetProtection algorithmName="SHA-512" hashValue="BLaYnFhRr1+hOW2xjlsm3Gzs0tokVegSegHwVsaGRiG1Sa+15/YkLjux5pTFWduN8kNjgM7sEfN8kI98KAfGtQ==" saltValue="9cHHIDIF56FT1BQHSBO1XBM3h5sHwGaGR/j7vx4MrtauVctuz58n11HFLgHTPpSGUy/3evHrcBvsB/EzH1xRxw==" spinCount="100000" sheet="1" objects="1" scenarios="1" formatColumns="0" formatRows="0" autoFilter="0"/>
  <autoFilter ref="C92:K114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8" r:id="rId1"/>
    <hyperlink ref="F111" r:id="rId2"/>
    <hyperlink ref="F114" r:id="rId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129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1984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2215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2247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ROUND((SUM(BE93:BE178)),  2)</f>
        <v>0</v>
      </c>
      <c r="G37" s="35"/>
      <c r="H37" s="35"/>
      <c r="I37" s="125">
        <v>0.21</v>
      </c>
      <c r="J37" s="124">
        <f>ROUND(((SUM(BE93:BE178))*I37),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ROUND((SUM(BF93:BF178)),  2)</f>
        <v>0</v>
      </c>
      <c r="G38" s="35"/>
      <c r="H38" s="35"/>
      <c r="I38" s="125">
        <v>0.12</v>
      </c>
      <c r="J38" s="124">
        <f>ROUND(((SUM(BF93:BF178))*I38),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ROUND((SUM(BG93:BG178)),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ROUND((SUM(BH93:BH178)),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ROUND((SUM(BI93:BI178)),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1984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2215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01-3 - Spínače, zásuvky plus příslušenství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J94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1991</v>
      </c>
      <c r="E69" s="149"/>
      <c r="F69" s="149"/>
      <c r="G69" s="149"/>
      <c r="H69" s="149"/>
      <c r="I69" s="149"/>
      <c r="J69" s="150">
        <f>J97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1984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2215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01-3 - Spínače, zásuvky plus příslušenství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</f>
        <v>0</v>
      </c>
      <c r="Q93" s="73"/>
      <c r="R93" s="160">
        <f>R94</f>
        <v>1.3359999999999999E-2</v>
      </c>
      <c r="S93" s="73"/>
      <c r="T93" s="161">
        <f>T94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</f>
        <v>0</v>
      </c>
    </row>
    <row r="94" spans="1:65" s="12" customFormat="1" ht="25.9" customHeight="1">
      <c r="B94" s="163"/>
      <c r="C94" s="164"/>
      <c r="D94" s="165" t="s">
        <v>73</v>
      </c>
      <c r="E94" s="166" t="s">
        <v>485</v>
      </c>
      <c r="F94" s="166" t="s">
        <v>486</v>
      </c>
      <c r="G94" s="164"/>
      <c r="H94" s="164"/>
      <c r="I94" s="167"/>
      <c r="J94" s="168">
        <f>BK94</f>
        <v>0</v>
      </c>
      <c r="K94" s="164"/>
      <c r="L94" s="169"/>
      <c r="M94" s="170"/>
      <c r="N94" s="171"/>
      <c r="O94" s="171"/>
      <c r="P94" s="172">
        <f>P95+P96+P97</f>
        <v>0</v>
      </c>
      <c r="Q94" s="171"/>
      <c r="R94" s="172">
        <f>R95+R96+R97</f>
        <v>1.3359999999999999E-2</v>
      </c>
      <c r="S94" s="171"/>
      <c r="T94" s="173">
        <f>T95+T96+T97</f>
        <v>0</v>
      </c>
      <c r="AR94" s="174" t="s">
        <v>84</v>
      </c>
      <c r="AT94" s="175" t="s">
        <v>73</v>
      </c>
      <c r="AU94" s="175" t="s">
        <v>74</v>
      </c>
      <c r="AY94" s="174" t="s">
        <v>195</v>
      </c>
      <c r="BK94" s="176">
        <f>BK95+BK96+BK97</f>
        <v>0</v>
      </c>
    </row>
    <row r="95" spans="1:65" s="2" customFormat="1" ht="24.2" customHeight="1">
      <c r="A95" s="35"/>
      <c r="B95" s="36"/>
      <c r="C95" s="221" t="s">
        <v>408</v>
      </c>
      <c r="D95" s="221" t="s">
        <v>324</v>
      </c>
      <c r="E95" s="222" t="s">
        <v>2248</v>
      </c>
      <c r="F95" s="223" t="s">
        <v>2249</v>
      </c>
      <c r="G95" s="224" t="s">
        <v>319</v>
      </c>
      <c r="H95" s="225">
        <v>8</v>
      </c>
      <c r="I95" s="226"/>
      <c r="J95" s="227">
        <f>ROUND(I95*H95,2)</f>
        <v>0</v>
      </c>
      <c r="K95" s="223" t="s">
        <v>19</v>
      </c>
      <c r="L95" s="228"/>
      <c r="M95" s="229" t="s">
        <v>19</v>
      </c>
      <c r="N95" s="230" t="s">
        <v>46</v>
      </c>
      <c r="O95" s="65"/>
      <c r="P95" s="188">
        <f>O95*H95</f>
        <v>0</v>
      </c>
      <c r="Q95" s="188">
        <v>0</v>
      </c>
      <c r="R95" s="188">
        <f>Q95*H95</f>
        <v>0</v>
      </c>
      <c r="S95" s="188">
        <v>0</v>
      </c>
      <c r="T95" s="18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90" t="s">
        <v>416</v>
      </c>
      <c r="AT95" s="190" t="s">
        <v>324</v>
      </c>
      <c r="AU95" s="190" t="s">
        <v>82</v>
      </c>
      <c r="AY95" s="18" t="s">
        <v>195</v>
      </c>
      <c r="BE95" s="191">
        <f>IF(N95="základní",J95,0)</f>
        <v>0</v>
      </c>
      <c r="BF95" s="191">
        <f>IF(N95="snížená",J95,0)</f>
        <v>0</v>
      </c>
      <c r="BG95" s="191">
        <f>IF(N95="zákl. přenesená",J95,0)</f>
        <v>0</v>
      </c>
      <c r="BH95" s="191">
        <f>IF(N95="sníž. přenesená",J95,0)</f>
        <v>0</v>
      </c>
      <c r="BI95" s="191">
        <f>IF(N95="nulová",J95,0)</f>
        <v>0</v>
      </c>
      <c r="BJ95" s="18" t="s">
        <v>84</v>
      </c>
      <c r="BK95" s="191">
        <f>ROUND(I95*H95,2)</f>
        <v>0</v>
      </c>
      <c r="BL95" s="18" t="s">
        <v>310</v>
      </c>
      <c r="BM95" s="190" t="s">
        <v>2250</v>
      </c>
    </row>
    <row r="96" spans="1:65" s="2" customFormat="1" ht="19.5">
      <c r="A96" s="35"/>
      <c r="B96" s="36"/>
      <c r="C96" s="37"/>
      <c r="D96" s="192" t="s">
        <v>203</v>
      </c>
      <c r="E96" s="37"/>
      <c r="F96" s="193" t="s">
        <v>2249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203</v>
      </c>
      <c r="AU96" s="18" t="s">
        <v>82</v>
      </c>
    </row>
    <row r="97" spans="1:65" s="12" customFormat="1" ht="22.9" customHeight="1">
      <c r="B97" s="163"/>
      <c r="C97" s="164"/>
      <c r="D97" s="165" t="s">
        <v>73</v>
      </c>
      <c r="E97" s="177" t="s">
        <v>1992</v>
      </c>
      <c r="F97" s="177" t="s">
        <v>95</v>
      </c>
      <c r="G97" s="164"/>
      <c r="H97" s="164"/>
      <c r="I97" s="167"/>
      <c r="J97" s="178">
        <f>BK97</f>
        <v>0</v>
      </c>
      <c r="K97" s="164"/>
      <c r="L97" s="169"/>
      <c r="M97" s="170"/>
      <c r="N97" s="171"/>
      <c r="O97" s="171"/>
      <c r="P97" s="172">
        <f>SUM(P98:P178)</f>
        <v>0</v>
      </c>
      <c r="Q97" s="171"/>
      <c r="R97" s="172">
        <f>SUM(R98:R178)</f>
        <v>1.3359999999999999E-2</v>
      </c>
      <c r="S97" s="171"/>
      <c r="T97" s="173">
        <f>SUM(T98:T178)</f>
        <v>0</v>
      </c>
      <c r="AR97" s="174" t="s">
        <v>84</v>
      </c>
      <c r="AT97" s="175" t="s">
        <v>73</v>
      </c>
      <c r="AU97" s="175" t="s">
        <v>82</v>
      </c>
      <c r="AY97" s="174" t="s">
        <v>195</v>
      </c>
      <c r="BK97" s="176">
        <f>SUM(BK98:BK178)</f>
        <v>0</v>
      </c>
    </row>
    <row r="98" spans="1:65" s="2" customFormat="1" ht="24.2" customHeight="1">
      <c r="A98" s="35"/>
      <c r="B98" s="36"/>
      <c r="C98" s="221" t="s">
        <v>489</v>
      </c>
      <c r="D98" s="221" t="s">
        <v>324</v>
      </c>
      <c r="E98" s="222" t="s">
        <v>2251</v>
      </c>
      <c r="F98" s="223" t="s">
        <v>2252</v>
      </c>
      <c r="G98" s="224" t="s">
        <v>319</v>
      </c>
      <c r="H98" s="225">
        <v>300</v>
      </c>
      <c r="I98" s="226"/>
      <c r="J98" s="227">
        <f>ROUND(I98*H98,2)</f>
        <v>0</v>
      </c>
      <c r="K98" s="223" t="s">
        <v>19</v>
      </c>
      <c r="L98" s="228"/>
      <c r="M98" s="229" t="s">
        <v>19</v>
      </c>
      <c r="N98" s="230" t="s">
        <v>46</v>
      </c>
      <c r="O98" s="65"/>
      <c r="P98" s="188">
        <f>O98*H98</f>
        <v>0</v>
      </c>
      <c r="Q98" s="188">
        <v>0</v>
      </c>
      <c r="R98" s="188">
        <f>Q98*H98</f>
        <v>0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416</v>
      </c>
      <c r="AT98" s="190" t="s">
        <v>324</v>
      </c>
      <c r="AU98" s="190" t="s">
        <v>84</v>
      </c>
      <c r="AY98" s="18" t="s">
        <v>195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84</v>
      </c>
      <c r="BK98" s="191">
        <f>ROUND(I98*H98,2)</f>
        <v>0</v>
      </c>
      <c r="BL98" s="18" t="s">
        <v>310</v>
      </c>
      <c r="BM98" s="190" t="s">
        <v>2253</v>
      </c>
    </row>
    <row r="99" spans="1:65" s="2" customFormat="1" ht="11.25">
      <c r="A99" s="35"/>
      <c r="B99" s="36"/>
      <c r="C99" s="37"/>
      <c r="D99" s="192" t="s">
        <v>203</v>
      </c>
      <c r="E99" s="37"/>
      <c r="F99" s="193" t="s">
        <v>2252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203</v>
      </c>
      <c r="AU99" s="18" t="s">
        <v>84</v>
      </c>
    </row>
    <row r="100" spans="1:65" s="2" customFormat="1" ht="24.2" customHeight="1">
      <c r="A100" s="35"/>
      <c r="B100" s="36"/>
      <c r="C100" s="221" t="s">
        <v>498</v>
      </c>
      <c r="D100" s="221" t="s">
        <v>324</v>
      </c>
      <c r="E100" s="222" t="s">
        <v>2254</v>
      </c>
      <c r="F100" s="223" t="s">
        <v>2255</v>
      </c>
      <c r="G100" s="224" t="s">
        <v>319</v>
      </c>
      <c r="H100" s="225">
        <v>150</v>
      </c>
      <c r="I100" s="226"/>
      <c r="J100" s="227">
        <f>ROUND(I100*H100,2)</f>
        <v>0</v>
      </c>
      <c r="K100" s="223" t="s">
        <v>19</v>
      </c>
      <c r="L100" s="228"/>
      <c r="M100" s="229" t="s">
        <v>19</v>
      </c>
      <c r="N100" s="230" t="s">
        <v>46</v>
      </c>
      <c r="O100" s="65"/>
      <c r="P100" s="188">
        <f>O100*H100</f>
        <v>0</v>
      </c>
      <c r="Q100" s="188">
        <v>0</v>
      </c>
      <c r="R100" s="188">
        <f>Q100*H100</f>
        <v>0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416</v>
      </c>
      <c r="AT100" s="190" t="s">
        <v>324</v>
      </c>
      <c r="AU100" s="190" t="s">
        <v>84</v>
      </c>
      <c r="AY100" s="18" t="s">
        <v>195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84</v>
      </c>
      <c r="BK100" s="191">
        <f>ROUND(I100*H100,2)</f>
        <v>0</v>
      </c>
      <c r="BL100" s="18" t="s">
        <v>310</v>
      </c>
      <c r="BM100" s="190" t="s">
        <v>2256</v>
      </c>
    </row>
    <row r="101" spans="1:65" s="2" customFormat="1" ht="11.25">
      <c r="A101" s="35"/>
      <c r="B101" s="36"/>
      <c r="C101" s="37"/>
      <c r="D101" s="192" t="s">
        <v>203</v>
      </c>
      <c r="E101" s="37"/>
      <c r="F101" s="193" t="s">
        <v>2255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203</v>
      </c>
      <c r="AU101" s="18" t="s">
        <v>84</v>
      </c>
    </row>
    <row r="102" spans="1:65" s="2" customFormat="1" ht="21.75" customHeight="1">
      <c r="A102" s="35"/>
      <c r="B102" s="36"/>
      <c r="C102" s="179" t="s">
        <v>422</v>
      </c>
      <c r="D102" s="179" t="s">
        <v>197</v>
      </c>
      <c r="E102" s="180" t="s">
        <v>2257</v>
      </c>
      <c r="F102" s="181" t="s">
        <v>2258</v>
      </c>
      <c r="G102" s="182" t="s">
        <v>319</v>
      </c>
      <c r="H102" s="183">
        <v>149</v>
      </c>
      <c r="I102" s="184"/>
      <c r="J102" s="185">
        <f>ROUND(I102*H102,2)</f>
        <v>0</v>
      </c>
      <c r="K102" s="181" t="s">
        <v>1995</v>
      </c>
      <c r="L102" s="40"/>
      <c r="M102" s="186" t="s">
        <v>19</v>
      </c>
      <c r="N102" s="187" t="s">
        <v>46</v>
      </c>
      <c r="O102" s="65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310</v>
      </c>
      <c r="AT102" s="190" t="s">
        <v>197</v>
      </c>
      <c r="AU102" s="190" t="s">
        <v>84</v>
      </c>
      <c r="AY102" s="18" t="s">
        <v>195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84</v>
      </c>
      <c r="BK102" s="191">
        <f>ROUND(I102*H102,2)</f>
        <v>0</v>
      </c>
      <c r="BL102" s="18" t="s">
        <v>310</v>
      </c>
      <c r="BM102" s="190" t="s">
        <v>2259</v>
      </c>
    </row>
    <row r="103" spans="1:65" s="2" customFormat="1" ht="29.25">
      <c r="A103" s="35"/>
      <c r="B103" s="36"/>
      <c r="C103" s="37"/>
      <c r="D103" s="192" t="s">
        <v>203</v>
      </c>
      <c r="E103" s="37"/>
      <c r="F103" s="193" t="s">
        <v>2260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203</v>
      </c>
      <c r="AU103" s="18" t="s">
        <v>84</v>
      </c>
    </row>
    <row r="104" spans="1:65" s="2" customFormat="1" ht="11.25">
      <c r="A104" s="35"/>
      <c r="B104" s="36"/>
      <c r="C104" s="37"/>
      <c r="D104" s="197" t="s">
        <v>205</v>
      </c>
      <c r="E104" s="37"/>
      <c r="F104" s="198" t="s">
        <v>2261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205</v>
      </c>
      <c r="AU104" s="18" t="s">
        <v>84</v>
      </c>
    </row>
    <row r="105" spans="1:65" s="2" customFormat="1" ht="21.75" customHeight="1">
      <c r="A105" s="35"/>
      <c r="B105" s="36"/>
      <c r="C105" s="221" t="s">
        <v>429</v>
      </c>
      <c r="D105" s="221" t="s">
        <v>324</v>
      </c>
      <c r="E105" s="222" t="s">
        <v>2262</v>
      </c>
      <c r="F105" s="223" t="s">
        <v>2263</v>
      </c>
      <c r="G105" s="224" t="s">
        <v>319</v>
      </c>
      <c r="H105" s="225">
        <v>102</v>
      </c>
      <c r="I105" s="226"/>
      <c r="J105" s="227">
        <f>ROUND(I105*H105,2)</f>
        <v>0</v>
      </c>
      <c r="K105" s="223" t="s">
        <v>1995</v>
      </c>
      <c r="L105" s="228"/>
      <c r="M105" s="229" t="s">
        <v>19</v>
      </c>
      <c r="N105" s="230" t="s">
        <v>46</v>
      </c>
      <c r="O105" s="65"/>
      <c r="P105" s="188">
        <f>O105*H105</f>
        <v>0</v>
      </c>
      <c r="Q105" s="188">
        <v>4.0000000000000003E-5</v>
      </c>
      <c r="R105" s="188">
        <f>Q105*H105</f>
        <v>4.0800000000000003E-3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416</v>
      </c>
      <c r="AT105" s="190" t="s">
        <v>324</v>
      </c>
      <c r="AU105" s="190" t="s">
        <v>84</v>
      </c>
      <c r="AY105" s="18" t="s">
        <v>195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84</v>
      </c>
      <c r="BK105" s="191">
        <f>ROUND(I105*H105,2)</f>
        <v>0</v>
      </c>
      <c r="BL105" s="18" t="s">
        <v>310</v>
      </c>
      <c r="BM105" s="190" t="s">
        <v>2264</v>
      </c>
    </row>
    <row r="106" spans="1:65" s="2" customFormat="1" ht="11.25">
      <c r="A106" s="35"/>
      <c r="B106" s="36"/>
      <c r="C106" s="37"/>
      <c r="D106" s="192" t="s">
        <v>203</v>
      </c>
      <c r="E106" s="37"/>
      <c r="F106" s="193" t="s">
        <v>2263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203</v>
      </c>
      <c r="AU106" s="18" t="s">
        <v>84</v>
      </c>
    </row>
    <row r="107" spans="1:65" s="2" customFormat="1" ht="16.5" customHeight="1">
      <c r="A107" s="35"/>
      <c r="B107" s="36"/>
      <c r="C107" s="221" t="s">
        <v>441</v>
      </c>
      <c r="D107" s="221" t="s">
        <v>324</v>
      </c>
      <c r="E107" s="222" t="s">
        <v>2265</v>
      </c>
      <c r="F107" s="223" t="s">
        <v>2266</v>
      </c>
      <c r="G107" s="224" t="s">
        <v>319</v>
      </c>
      <c r="H107" s="225">
        <v>39</v>
      </c>
      <c r="I107" s="226"/>
      <c r="J107" s="227">
        <f>ROUND(I107*H107,2)</f>
        <v>0</v>
      </c>
      <c r="K107" s="223" t="s">
        <v>19</v>
      </c>
      <c r="L107" s="228"/>
      <c r="M107" s="229" t="s">
        <v>19</v>
      </c>
      <c r="N107" s="230" t="s">
        <v>46</v>
      </c>
      <c r="O107" s="65"/>
      <c r="P107" s="188">
        <f>O107*H107</f>
        <v>0</v>
      </c>
      <c r="Q107" s="188">
        <v>5.0000000000000002E-5</v>
      </c>
      <c r="R107" s="188">
        <f>Q107*H107</f>
        <v>1.9500000000000001E-3</v>
      </c>
      <c r="S107" s="188">
        <v>0</v>
      </c>
      <c r="T107" s="18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90" t="s">
        <v>416</v>
      </c>
      <c r="AT107" s="190" t="s">
        <v>324</v>
      </c>
      <c r="AU107" s="190" t="s">
        <v>84</v>
      </c>
      <c r="AY107" s="18" t="s">
        <v>195</v>
      </c>
      <c r="BE107" s="191">
        <f>IF(N107="základní",J107,0)</f>
        <v>0</v>
      </c>
      <c r="BF107" s="191">
        <f>IF(N107="snížená",J107,0)</f>
        <v>0</v>
      </c>
      <c r="BG107" s="191">
        <f>IF(N107="zákl. přenesená",J107,0)</f>
        <v>0</v>
      </c>
      <c r="BH107" s="191">
        <f>IF(N107="sníž. přenesená",J107,0)</f>
        <v>0</v>
      </c>
      <c r="BI107" s="191">
        <f>IF(N107="nulová",J107,0)</f>
        <v>0</v>
      </c>
      <c r="BJ107" s="18" t="s">
        <v>84</v>
      </c>
      <c r="BK107" s="191">
        <f>ROUND(I107*H107,2)</f>
        <v>0</v>
      </c>
      <c r="BL107" s="18" t="s">
        <v>310</v>
      </c>
      <c r="BM107" s="190" t="s">
        <v>2267</v>
      </c>
    </row>
    <row r="108" spans="1:65" s="2" customFormat="1" ht="11.25">
      <c r="A108" s="35"/>
      <c r="B108" s="36"/>
      <c r="C108" s="37"/>
      <c r="D108" s="192" t="s">
        <v>203</v>
      </c>
      <c r="E108" s="37"/>
      <c r="F108" s="193" t="s">
        <v>2266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203</v>
      </c>
      <c r="AU108" s="18" t="s">
        <v>84</v>
      </c>
    </row>
    <row r="109" spans="1:65" s="2" customFormat="1" ht="16.5" customHeight="1">
      <c r="A109" s="35"/>
      <c r="B109" s="36"/>
      <c r="C109" s="179" t="s">
        <v>449</v>
      </c>
      <c r="D109" s="179" t="s">
        <v>197</v>
      </c>
      <c r="E109" s="180" t="s">
        <v>2268</v>
      </c>
      <c r="F109" s="181" t="s">
        <v>2269</v>
      </c>
      <c r="G109" s="182" t="s">
        <v>319</v>
      </c>
      <c r="H109" s="183">
        <v>5</v>
      </c>
      <c r="I109" s="184"/>
      <c r="J109" s="185">
        <f>ROUND(I109*H109,2)</f>
        <v>0</v>
      </c>
      <c r="K109" s="181" t="s">
        <v>1995</v>
      </c>
      <c r="L109" s="40"/>
      <c r="M109" s="186" t="s">
        <v>19</v>
      </c>
      <c r="N109" s="187" t="s">
        <v>46</v>
      </c>
      <c r="O109" s="65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310</v>
      </c>
      <c r="AT109" s="190" t="s">
        <v>197</v>
      </c>
      <c r="AU109" s="190" t="s">
        <v>84</v>
      </c>
      <c r="AY109" s="18" t="s">
        <v>195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84</v>
      </c>
      <c r="BK109" s="191">
        <f>ROUND(I109*H109,2)</f>
        <v>0</v>
      </c>
      <c r="BL109" s="18" t="s">
        <v>310</v>
      </c>
      <c r="BM109" s="190" t="s">
        <v>2270</v>
      </c>
    </row>
    <row r="110" spans="1:65" s="2" customFormat="1" ht="29.25">
      <c r="A110" s="35"/>
      <c r="B110" s="36"/>
      <c r="C110" s="37"/>
      <c r="D110" s="192" t="s">
        <v>203</v>
      </c>
      <c r="E110" s="37"/>
      <c r="F110" s="193" t="s">
        <v>2271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203</v>
      </c>
      <c r="AU110" s="18" t="s">
        <v>84</v>
      </c>
    </row>
    <row r="111" spans="1:65" s="2" customFormat="1" ht="11.25">
      <c r="A111" s="35"/>
      <c r="B111" s="36"/>
      <c r="C111" s="37"/>
      <c r="D111" s="197" t="s">
        <v>205</v>
      </c>
      <c r="E111" s="37"/>
      <c r="F111" s="198" t="s">
        <v>2272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205</v>
      </c>
      <c r="AU111" s="18" t="s">
        <v>84</v>
      </c>
    </row>
    <row r="112" spans="1:65" s="2" customFormat="1" ht="24.2" customHeight="1">
      <c r="A112" s="35"/>
      <c r="B112" s="36"/>
      <c r="C112" s="221" t="s">
        <v>458</v>
      </c>
      <c r="D112" s="221" t="s">
        <v>324</v>
      </c>
      <c r="E112" s="222" t="s">
        <v>2273</v>
      </c>
      <c r="F112" s="223" t="s">
        <v>2274</v>
      </c>
      <c r="G112" s="224" t="s">
        <v>319</v>
      </c>
      <c r="H112" s="225">
        <v>5</v>
      </c>
      <c r="I112" s="226"/>
      <c r="J112" s="227">
        <f>ROUND(I112*H112,2)</f>
        <v>0</v>
      </c>
      <c r="K112" s="223" t="s">
        <v>19</v>
      </c>
      <c r="L112" s="228"/>
      <c r="M112" s="229" t="s">
        <v>19</v>
      </c>
      <c r="N112" s="230" t="s">
        <v>46</v>
      </c>
      <c r="O112" s="65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416</v>
      </c>
      <c r="AT112" s="190" t="s">
        <v>324</v>
      </c>
      <c r="AU112" s="190" t="s">
        <v>84</v>
      </c>
      <c r="AY112" s="18" t="s">
        <v>195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84</v>
      </c>
      <c r="BK112" s="191">
        <f>ROUND(I112*H112,2)</f>
        <v>0</v>
      </c>
      <c r="BL112" s="18" t="s">
        <v>310</v>
      </c>
      <c r="BM112" s="190" t="s">
        <v>2275</v>
      </c>
    </row>
    <row r="113" spans="1:65" s="2" customFormat="1" ht="19.5">
      <c r="A113" s="35"/>
      <c r="B113" s="36"/>
      <c r="C113" s="37"/>
      <c r="D113" s="192" t="s">
        <v>203</v>
      </c>
      <c r="E113" s="37"/>
      <c r="F113" s="193" t="s">
        <v>2274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203</v>
      </c>
      <c r="AU113" s="18" t="s">
        <v>84</v>
      </c>
    </row>
    <row r="114" spans="1:65" s="2" customFormat="1" ht="24.2" customHeight="1">
      <c r="A114" s="35"/>
      <c r="B114" s="36"/>
      <c r="C114" s="179" t="s">
        <v>7</v>
      </c>
      <c r="D114" s="179" t="s">
        <v>197</v>
      </c>
      <c r="E114" s="180" t="s">
        <v>2276</v>
      </c>
      <c r="F114" s="181" t="s">
        <v>2277</v>
      </c>
      <c r="G114" s="182" t="s">
        <v>319</v>
      </c>
      <c r="H114" s="183">
        <v>5</v>
      </c>
      <c r="I114" s="184"/>
      <c r="J114" s="185">
        <f>ROUND(I114*H114,2)</f>
        <v>0</v>
      </c>
      <c r="K114" s="181" t="s">
        <v>1995</v>
      </c>
      <c r="L114" s="40"/>
      <c r="M114" s="186" t="s">
        <v>19</v>
      </c>
      <c r="N114" s="187" t="s">
        <v>46</v>
      </c>
      <c r="O114" s="65"/>
      <c r="P114" s="188">
        <f>O114*H114</f>
        <v>0</v>
      </c>
      <c r="Q114" s="188">
        <v>0</v>
      </c>
      <c r="R114" s="188">
        <f>Q114*H114</f>
        <v>0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310</v>
      </c>
      <c r="AT114" s="190" t="s">
        <v>197</v>
      </c>
      <c r="AU114" s="190" t="s">
        <v>84</v>
      </c>
      <c r="AY114" s="18" t="s">
        <v>195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84</v>
      </c>
      <c r="BK114" s="191">
        <f>ROUND(I114*H114,2)</f>
        <v>0</v>
      </c>
      <c r="BL114" s="18" t="s">
        <v>310</v>
      </c>
      <c r="BM114" s="190" t="s">
        <v>2278</v>
      </c>
    </row>
    <row r="115" spans="1:65" s="2" customFormat="1" ht="19.5">
      <c r="A115" s="35"/>
      <c r="B115" s="36"/>
      <c r="C115" s="37"/>
      <c r="D115" s="192" t="s">
        <v>203</v>
      </c>
      <c r="E115" s="37"/>
      <c r="F115" s="193" t="s">
        <v>2279</v>
      </c>
      <c r="G115" s="37"/>
      <c r="H115" s="37"/>
      <c r="I115" s="194"/>
      <c r="J115" s="37"/>
      <c r="K115" s="37"/>
      <c r="L115" s="40"/>
      <c r="M115" s="195"/>
      <c r="N115" s="19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203</v>
      </c>
      <c r="AU115" s="18" t="s">
        <v>84</v>
      </c>
    </row>
    <row r="116" spans="1:65" s="2" customFormat="1" ht="11.25">
      <c r="A116" s="35"/>
      <c r="B116" s="36"/>
      <c r="C116" s="37"/>
      <c r="D116" s="197" t="s">
        <v>205</v>
      </c>
      <c r="E116" s="37"/>
      <c r="F116" s="198" t="s">
        <v>2280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205</v>
      </c>
      <c r="AU116" s="18" t="s">
        <v>84</v>
      </c>
    </row>
    <row r="117" spans="1:65" s="2" customFormat="1" ht="16.5" customHeight="1">
      <c r="A117" s="35"/>
      <c r="B117" s="36"/>
      <c r="C117" s="221" t="s">
        <v>349</v>
      </c>
      <c r="D117" s="221" t="s">
        <v>324</v>
      </c>
      <c r="E117" s="222" t="s">
        <v>2281</v>
      </c>
      <c r="F117" s="223" t="s">
        <v>2282</v>
      </c>
      <c r="G117" s="224" t="s">
        <v>319</v>
      </c>
      <c r="H117" s="225">
        <v>5</v>
      </c>
      <c r="I117" s="226"/>
      <c r="J117" s="227">
        <f>ROUND(I117*H117,2)</f>
        <v>0</v>
      </c>
      <c r="K117" s="223" t="s">
        <v>19</v>
      </c>
      <c r="L117" s="228"/>
      <c r="M117" s="229" t="s">
        <v>19</v>
      </c>
      <c r="N117" s="230" t="s">
        <v>46</v>
      </c>
      <c r="O117" s="65"/>
      <c r="P117" s="188">
        <f>O117*H117</f>
        <v>0</v>
      </c>
      <c r="Q117" s="188">
        <v>2.5999999999999998E-4</v>
      </c>
      <c r="R117" s="188">
        <f>Q117*H117</f>
        <v>1.2999999999999999E-3</v>
      </c>
      <c r="S117" s="188">
        <v>0</v>
      </c>
      <c r="T117" s="18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0" t="s">
        <v>416</v>
      </c>
      <c r="AT117" s="190" t="s">
        <v>324</v>
      </c>
      <c r="AU117" s="190" t="s">
        <v>84</v>
      </c>
      <c r="AY117" s="18" t="s">
        <v>195</v>
      </c>
      <c r="BE117" s="191">
        <f>IF(N117="základní",J117,0)</f>
        <v>0</v>
      </c>
      <c r="BF117" s="191">
        <f>IF(N117="snížená",J117,0)</f>
        <v>0</v>
      </c>
      <c r="BG117" s="191">
        <f>IF(N117="zákl. přenesená",J117,0)</f>
        <v>0</v>
      </c>
      <c r="BH117" s="191">
        <f>IF(N117="sníž. přenesená",J117,0)</f>
        <v>0</v>
      </c>
      <c r="BI117" s="191">
        <f>IF(N117="nulová",J117,0)</f>
        <v>0</v>
      </c>
      <c r="BJ117" s="18" t="s">
        <v>84</v>
      </c>
      <c r="BK117" s="191">
        <f>ROUND(I117*H117,2)</f>
        <v>0</v>
      </c>
      <c r="BL117" s="18" t="s">
        <v>310</v>
      </c>
      <c r="BM117" s="190" t="s">
        <v>2283</v>
      </c>
    </row>
    <row r="118" spans="1:65" s="2" customFormat="1" ht="11.25">
      <c r="A118" s="35"/>
      <c r="B118" s="36"/>
      <c r="C118" s="37"/>
      <c r="D118" s="192" t="s">
        <v>203</v>
      </c>
      <c r="E118" s="37"/>
      <c r="F118" s="193" t="s">
        <v>2282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203</v>
      </c>
      <c r="AU118" s="18" t="s">
        <v>84</v>
      </c>
    </row>
    <row r="119" spans="1:65" s="2" customFormat="1" ht="24.2" customHeight="1">
      <c r="A119" s="35"/>
      <c r="B119" s="36"/>
      <c r="C119" s="179" t="s">
        <v>84</v>
      </c>
      <c r="D119" s="179" t="s">
        <v>197</v>
      </c>
      <c r="E119" s="180" t="s">
        <v>2284</v>
      </c>
      <c r="F119" s="181" t="s">
        <v>2285</v>
      </c>
      <c r="G119" s="182" t="s">
        <v>319</v>
      </c>
      <c r="H119" s="183">
        <v>8</v>
      </c>
      <c r="I119" s="184"/>
      <c r="J119" s="185">
        <f>ROUND(I119*H119,2)</f>
        <v>0</v>
      </c>
      <c r="K119" s="181" t="s">
        <v>1995</v>
      </c>
      <c r="L119" s="40"/>
      <c r="M119" s="186" t="s">
        <v>19</v>
      </c>
      <c r="N119" s="187" t="s">
        <v>46</v>
      </c>
      <c r="O119" s="65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310</v>
      </c>
      <c r="AT119" s="190" t="s">
        <v>197</v>
      </c>
      <c r="AU119" s="190" t="s">
        <v>84</v>
      </c>
      <c r="AY119" s="18" t="s">
        <v>195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18" t="s">
        <v>84</v>
      </c>
      <c r="BK119" s="191">
        <f>ROUND(I119*H119,2)</f>
        <v>0</v>
      </c>
      <c r="BL119" s="18" t="s">
        <v>310</v>
      </c>
      <c r="BM119" s="190" t="s">
        <v>2286</v>
      </c>
    </row>
    <row r="120" spans="1:65" s="2" customFormat="1" ht="29.25">
      <c r="A120" s="35"/>
      <c r="B120" s="36"/>
      <c r="C120" s="37"/>
      <c r="D120" s="192" t="s">
        <v>203</v>
      </c>
      <c r="E120" s="37"/>
      <c r="F120" s="193" t="s">
        <v>2287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203</v>
      </c>
      <c r="AU120" s="18" t="s">
        <v>84</v>
      </c>
    </row>
    <row r="121" spans="1:65" s="2" customFormat="1" ht="11.25">
      <c r="A121" s="35"/>
      <c r="B121" s="36"/>
      <c r="C121" s="37"/>
      <c r="D121" s="197" t="s">
        <v>205</v>
      </c>
      <c r="E121" s="37"/>
      <c r="F121" s="198" t="s">
        <v>2288</v>
      </c>
      <c r="G121" s="37"/>
      <c r="H121" s="37"/>
      <c r="I121" s="194"/>
      <c r="J121" s="37"/>
      <c r="K121" s="37"/>
      <c r="L121" s="40"/>
      <c r="M121" s="195"/>
      <c r="N121" s="19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205</v>
      </c>
      <c r="AU121" s="18" t="s">
        <v>84</v>
      </c>
    </row>
    <row r="122" spans="1:65" s="2" customFormat="1" ht="24.2" customHeight="1">
      <c r="A122" s="35"/>
      <c r="B122" s="36"/>
      <c r="C122" s="221" t="s">
        <v>100</v>
      </c>
      <c r="D122" s="221" t="s">
        <v>324</v>
      </c>
      <c r="E122" s="222" t="s">
        <v>2289</v>
      </c>
      <c r="F122" s="223" t="s">
        <v>2290</v>
      </c>
      <c r="G122" s="224" t="s">
        <v>319</v>
      </c>
      <c r="H122" s="225">
        <v>8</v>
      </c>
      <c r="I122" s="226"/>
      <c r="J122" s="227">
        <f>ROUND(I122*H122,2)</f>
        <v>0</v>
      </c>
      <c r="K122" s="223" t="s">
        <v>1995</v>
      </c>
      <c r="L122" s="228"/>
      <c r="M122" s="229" t="s">
        <v>19</v>
      </c>
      <c r="N122" s="230" t="s">
        <v>46</v>
      </c>
      <c r="O122" s="65"/>
      <c r="P122" s="188">
        <f>O122*H122</f>
        <v>0</v>
      </c>
      <c r="Q122" s="188">
        <v>4.0000000000000003E-5</v>
      </c>
      <c r="R122" s="188">
        <f>Q122*H122</f>
        <v>3.2000000000000003E-4</v>
      </c>
      <c r="S122" s="188">
        <v>0</v>
      </c>
      <c r="T122" s="18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416</v>
      </c>
      <c r="AT122" s="190" t="s">
        <v>324</v>
      </c>
      <c r="AU122" s="190" t="s">
        <v>84</v>
      </c>
      <c r="AY122" s="18" t="s">
        <v>195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18" t="s">
        <v>84</v>
      </c>
      <c r="BK122" s="191">
        <f>ROUND(I122*H122,2)</f>
        <v>0</v>
      </c>
      <c r="BL122" s="18" t="s">
        <v>310</v>
      </c>
      <c r="BM122" s="190" t="s">
        <v>2291</v>
      </c>
    </row>
    <row r="123" spans="1:65" s="2" customFormat="1" ht="11.25">
      <c r="A123" s="35"/>
      <c r="B123" s="36"/>
      <c r="C123" s="37"/>
      <c r="D123" s="192" t="s">
        <v>203</v>
      </c>
      <c r="E123" s="37"/>
      <c r="F123" s="193" t="s">
        <v>2290</v>
      </c>
      <c r="G123" s="37"/>
      <c r="H123" s="37"/>
      <c r="I123" s="194"/>
      <c r="J123" s="37"/>
      <c r="K123" s="37"/>
      <c r="L123" s="40"/>
      <c r="M123" s="195"/>
      <c r="N123" s="19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203</v>
      </c>
      <c r="AU123" s="18" t="s">
        <v>84</v>
      </c>
    </row>
    <row r="124" spans="1:65" s="2" customFormat="1" ht="16.5" customHeight="1">
      <c r="A124" s="35"/>
      <c r="B124" s="36"/>
      <c r="C124" s="221" t="s">
        <v>104</v>
      </c>
      <c r="D124" s="221" t="s">
        <v>324</v>
      </c>
      <c r="E124" s="222" t="s">
        <v>2292</v>
      </c>
      <c r="F124" s="223" t="s">
        <v>2293</v>
      </c>
      <c r="G124" s="224" t="s">
        <v>319</v>
      </c>
      <c r="H124" s="225">
        <v>8</v>
      </c>
      <c r="I124" s="226"/>
      <c r="J124" s="227">
        <f>ROUND(I124*H124,2)</f>
        <v>0</v>
      </c>
      <c r="K124" s="223" t="s">
        <v>1995</v>
      </c>
      <c r="L124" s="228"/>
      <c r="M124" s="229" t="s">
        <v>19</v>
      </c>
      <c r="N124" s="230" t="s">
        <v>46</v>
      </c>
      <c r="O124" s="65"/>
      <c r="P124" s="188">
        <f>O124*H124</f>
        <v>0</v>
      </c>
      <c r="Q124" s="188">
        <v>3.0000000000000001E-5</v>
      </c>
      <c r="R124" s="188">
        <f>Q124*H124</f>
        <v>2.4000000000000001E-4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416</v>
      </c>
      <c r="AT124" s="190" t="s">
        <v>324</v>
      </c>
      <c r="AU124" s="190" t="s">
        <v>84</v>
      </c>
      <c r="AY124" s="18" t="s">
        <v>195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84</v>
      </c>
      <c r="BK124" s="191">
        <f>ROUND(I124*H124,2)</f>
        <v>0</v>
      </c>
      <c r="BL124" s="18" t="s">
        <v>310</v>
      </c>
      <c r="BM124" s="190" t="s">
        <v>2294</v>
      </c>
    </row>
    <row r="125" spans="1:65" s="2" customFormat="1" ht="11.25">
      <c r="A125" s="35"/>
      <c r="B125" s="36"/>
      <c r="C125" s="37"/>
      <c r="D125" s="192" t="s">
        <v>203</v>
      </c>
      <c r="E125" s="37"/>
      <c r="F125" s="193" t="s">
        <v>2293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203</v>
      </c>
      <c r="AU125" s="18" t="s">
        <v>84</v>
      </c>
    </row>
    <row r="126" spans="1:65" s="2" customFormat="1" ht="16.5" customHeight="1">
      <c r="A126" s="35"/>
      <c r="B126" s="36"/>
      <c r="C126" s="221" t="s">
        <v>232</v>
      </c>
      <c r="D126" s="221" t="s">
        <v>324</v>
      </c>
      <c r="E126" s="222" t="s">
        <v>2295</v>
      </c>
      <c r="F126" s="223" t="s">
        <v>2296</v>
      </c>
      <c r="G126" s="224" t="s">
        <v>319</v>
      </c>
      <c r="H126" s="225">
        <v>8</v>
      </c>
      <c r="I126" s="226"/>
      <c r="J126" s="227">
        <f>ROUND(I126*H126,2)</f>
        <v>0</v>
      </c>
      <c r="K126" s="223" t="s">
        <v>1995</v>
      </c>
      <c r="L126" s="228"/>
      <c r="M126" s="229" t="s">
        <v>19</v>
      </c>
      <c r="N126" s="230" t="s">
        <v>46</v>
      </c>
      <c r="O126" s="65"/>
      <c r="P126" s="188">
        <f>O126*H126</f>
        <v>0</v>
      </c>
      <c r="Q126" s="188">
        <v>1.0000000000000001E-5</v>
      </c>
      <c r="R126" s="188">
        <f>Q126*H126</f>
        <v>8.0000000000000007E-5</v>
      </c>
      <c r="S126" s="188">
        <v>0</v>
      </c>
      <c r="T126" s="18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416</v>
      </c>
      <c r="AT126" s="190" t="s">
        <v>324</v>
      </c>
      <c r="AU126" s="190" t="s">
        <v>84</v>
      </c>
      <c r="AY126" s="18" t="s">
        <v>195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84</v>
      </c>
      <c r="BK126" s="191">
        <f>ROUND(I126*H126,2)</f>
        <v>0</v>
      </c>
      <c r="BL126" s="18" t="s">
        <v>310</v>
      </c>
      <c r="BM126" s="190" t="s">
        <v>2297</v>
      </c>
    </row>
    <row r="127" spans="1:65" s="2" customFormat="1" ht="11.25">
      <c r="A127" s="35"/>
      <c r="B127" s="36"/>
      <c r="C127" s="37"/>
      <c r="D127" s="192" t="s">
        <v>203</v>
      </c>
      <c r="E127" s="37"/>
      <c r="F127" s="193" t="s">
        <v>2296</v>
      </c>
      <c r="G127" s="37"/>
      <c r="H127" s="37"/>
      <c r="I127" s="194"/>
      <c r="J127" s="37"/>
      <c r="K127" s="37"/>
      <c r="L127" s="40"/>
      <c r="M127" s="195"/>
      <c r="N127" s="196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203</v>
      </c>
      <c r="AU127" s="18" t="s">
        <v>84</v>
      </c>
    </row>
    <row r="128" spans="1:65" s="2" customFormat="1" ht="24.2" customHeight="1">
      <c r="A128" s="35"/>
      <c r="B128" s="36"/>
      <c r="C128" s="179" t="s">
        <v>240</v>
      </c>
      <c r="D128" s="179" t="s">
        <v>197</v>
      </c>
      <c r="E128" s="180" t="s">
        <v>2298</v>
      </c>
      <c r="F128" s="181" t="s">
        <v>2299</v>
      </c>
      <c r="G128" s="182" t="s">
        <v>319</v>
      </c>
      <c r="H128" s="183">
        <v>10</v>
      </c>
      <c r="I128" s="184"/>
      <c r="J128" s="185">
        <f>ROUND(I128*H128,2)</f>
        <v>0</v>
      </c>
      <c r="K128" s="181" t="s">
        <v>1995</v>
      </c>
      <c r="L128" s="40"/>
      <c r="M128" s="186" t="s">
        <v>19</v>
      </c>
      <c r="N128" s="187" t="s">
        <v>46</v>
      </c>
      <c r="O128" s="65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310</v>
      </c>
      <c r="AT128" s="190" t="s">
        <v>197</v>
      </c>
      <c r="AU128" s="190" t="s">
        <v>84</v>
      </c>
      <c r="AY128" s="18" t="s">
        <v>195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84</v>
      </c>
      <c r="BK128" s="191">
        <f>ROUND(I128*H128,2)</f>
        <v>0</v>
      </c>
      <c r="BL128" s="18" t="s">
        <v>310</v>
      </c>
      <c r="BM128" s="190" t="s">
        <v>2300</v>
      </c>
    </row>
    <row r="129" spans="1:65" s="2" customFormat="1" ht="29.25">
      <c r="A129" s="35"/>
      <c r="B129" s="36"/>
      <c r="C129" s="37"/>
      <c r="D129" s="192" t="s">
        <v>203</v>
      </c>
      <c r="E129" s="37"/>
      <c r="F129" s="193" t="s">
        <v>2301</v>
      </c>
      <c r="G129" s="37"/>
      <c r="H129" s="37"/>
      <c r="I129" s="194"/>
      <c r="J129" s="37"/>
      <c r="K129" s="37"/>
      <c r="L129" s="40"/>
      <c r="M129" s="195"/>
      <c r="N129" s="19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203</v>
      </c>
      <c r="AU129" s="18" t="s">
        <v>84</v>
      </c>
    </row>
    <row r="130" spans="1:65" s="2" customFormat="1" ht="11.25">
      <c r="A130" s="35"/>
      <c r="B130" s="36"/>
      <c r="C130" s="37"/>
      <c r="D130" s="197" t="s">
        <v>205</v>
      </c>
      <c r="E130" s="37"/>
      <c r="F130" s="198" t="s">
        <v>2302</v>
      </c>
      <c r="G130" s="37"/>
      <c r="H130" s="37"/>
      <c r="I130" s="194"/>
      <c r="J130" s="37"/>
      <c r="K130" s="37"/>
      <c r="L130" s="40"/>
      <c r="M130" s="195"/>
      <c r="N130" s="19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205</v>
      </c>
      <c r="AU130" s="18" t="s">
        <v>84</v>
      </c>
    </row>
    <row r="131" spans="1:65" s="2" customFormat="1" ht="24.2" customHeight="1">
      <c r="A131" s="35"/>
      <c r="B131" s="36"/>
      <c r="C131" s="221" t="s">
        <v>248</v>
      </c>
      <c r="D131" s="221" t="s">
        <v>324</v>
      </c>
      <c r="E131" s="222" t="s">
        <v>2303</v>
      </c>
      <c r="F131" s="223" t="s">
        <v>2304</v>
      </c>
      <c r="G131" s="224" t="s">
        <v>319</v>
      </c>
      <c r="H131" s="225">
        <v>10</v>
      </c>
      <c r="I131" s="226"/>
      <c r="J131" s="227">
        <f>ROUND(I131*H131,2)</f>
        <v>0</v>
      </c>
      <c r="K131" s="223" t="s">
        <v>1995</v>
      </c>
      <c r="L131" s="228"/>
      <c r="M131" s="229" t="s">
        <v>19</v>
      </c>
      <c r="N131" s="230" t="s">
        <v>46</v>
      </c>
      <c r="O131" s="65"/>
      <c r="P131" s="188">
        <f>O131*H131</f>
        <v>0</v>
      </c>
      <c r="Q131" s="188">
        <v>4.0000000000000003E-5</v>
      </c>
      <c r="R131" s="188">
        <f>Q131*H131</f>
        <v>4.0000000000000002E-4</v>
      </c>
      <c r="S131" s="188">
        <v>0</v>
      </c>
      <c r="T131" s="18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416</v>
      </c>
      <c r="AT131" s="190" t="s">
        <v>324</v>
      </c>
      <c r="AU131" s="190" t="s">
        <v>84</v>
      </c>
      <c r="AY131" s="18" t="s">
        <v>195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84</v>
      </c>
      <c r="BK131" s="191">
        <f>ROUND(I131*H131,2)</f>
        <v>0</v>
      </c>
      <c r="BL131" s="18" t="s">
        <v>310</v>
      </c>
      <c r="BM131" s="190" t="s">
        <v>2305</v>
      </c>
    </row>
    <row r="132" spans="1:65" s="2" customFormat="1" ht="11.25">
      <c r="A132" s="35"/>
      <c r="B132" s="36"/>
      <c r="C132" s="37"/>
      <c r="D132" s="192" t="s">
        <v>203</v>
      </c>
      <c r="E132" s="37"/>
      <c r="F132" s="193" t="s">
        <v>2304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203</v>
      </c>
      <c r="AU132" s="18" t="s">
        <v>84</v>
      </c>
    </row>
    <row r="133" spans="1:65" s="2" customFormat="1" ht="16.5" customHeight="1">
      <c r="A133" s="35"/>
      <c r="B133" s="36"/>
      <c r="C133" s="221" t="s">
        <v>255</v>
      </c>
      <c r="D133" s="221" t="s">
        <v>324</v>
      </c>
      <c r="E133" s="222" t="s">
        <v>2306</v>
      </c>
      <c r="F133" s="223" t="s">
        <v>2307</v>
      </c>
      <c r="G133" s="224" t="s">
        <v>319</v>
      </c>
      <c r="H133" s="225">
        <v>10</v>
      </c>
      <c r="I133" s="226"/>
      <c r="J133" s="227">
        <f>ROUND(I133*H133,2)</f>
        <v>0</v>
      </c>
      <c r="K133" s="223" t="s">
        <v>1995</v>
      </c>
      <c r="L133" s="228"/>
      <c r="M133" s="229" t="s">
        <v>19</v>
      </c>
      <c r="N133" s="230" t="s">
        <v>46</v>
      </c>
      <c r="O133" s="65"/>
      <c r="P133" s="188">
        <f>O133*H133</f>
        <v>0</v>
      </c>
      <c r="Q133" s="188">
        <v>3.0000000000000001E-5</v>
      </c>
      <c r="R133" s="188">
        <f>Q133*H133</f>
        <v>3.0000000000000003E-4</v>
      </c>
      <c r="S133" s="188">
        <v>0</v>
      </c>
      <c r="T133" s="18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416</v>
      </c>
      <c r="AT133" s="190" t="s">
        <v>324</v>
      </c>
      <c r="AU133" s="190" t="s">
        <v>84</v>
      </c>
      <c r="AY133" s="18" t="s">
        <v>195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84</v>
      </c>
      <c r="BK133" s="191">
        <f>ROUND(I133*H133,2)</f>
        <v>0</v>
      </c>
      <c r="BL133" s="18" t="s">
        <v>310</v>
      </c>
      <c r="BM133" s="190" t="s">
        <v>2308</v>
      </c>
    </row>
    <row r="134" spans="1:65" s="2" customFormat="1" ht="11.25">
      <c r="A134" s="35"/>
      <c r="B134" s="36"/>
      <c r="C134" s="37"/>
      <c r="D134" s="192" t="s">
        <v>203</v>
      </c>
      <c r="E134" s="37"/>
      <c r="F134" s="193" t="s">
        <v>2307</v>
      </c>
      <c r="G134" s="37"/>
      <c r="H134" s="37"/>
      <c r="I134" s="194"/>
      <c r="J134" s="37"/>
      <c r="K134" s="37"/>
      <c r="L134" s="40"/>
      <c r="M134" s="195"/>
      <c r="N134" s="19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203</v>
      </c>
      <c r="AU134" s="18" t="s">
        <v>84</v>
      </c>
    </row>
    <row r="135" spans="1:65" s="2" customFormat="1" ht="16.5" customHeight="1">
      <c r="A135" s="35"/>
      <c r="B135" s="36"/>
      <c r="C135" s="221" t="s">
        <v>264</v>
      </c>
      <c r="D135" s="221" t="s">
        <v>324</v>
      </c>
      <c r="E135" s="222" t="s">
        <v>2295</v>
      </c>
      <c r="F135" s="223" t="s">
        <v>2296</v>
      </c>
      <c r="G135" s="224" t="s">
        <v>319</v>
      </c>
      <c r="H135" s="225">
        <v>10</v>
      </c>
      <c r="I135" s="226"/>
      <c r="J135" s="227">
        <f>ROUND(I135*H135,2)</f>
        <v>0</v>
      </c>
      <c r="K135" s="223" t="s">
        <v>1995</v>
      </c>
      <c r="L135" s="228"/>
      <c r="M135" s="229" t="s">
        <v>19</v>
      </c>
      <c r="N135" s="230" t="s">
        <v>46</v>
      </c>
      <c r="O135" s="65"/>
      <c r="P135" s="188">
        <f>O135*H135</f>
        <v>0</v>
      </c>
      <c r="Q135" s="188">
        <v>1.0000000000000001E-5</v>
      </c>
      <c r="R135" s="188">
        <f>Q135*H135</f>
        <v>1E-4</v>
      </c>
      <c r="S135" s="188">
        <v>0</v>
      </c>
      <c r="T135" s="18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0" t="s">
        <v>416</v>
      </c>
      <c r="AT135" s="190" t="s">
        <v>324</v>
      </c>
      <c r="AU135" s="190" t="s">
        <v>84</v>
      </c>
      <c r="AY135" s="18" t="s">
        <v>195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84</v>
      </c>
      <c r="BK135" s="191">
        <f>ROUND(I135*H135,2)</f>
        <v>0</v>
      </c>
      <c r="BL135" s="18" t="s">
        <v>310</v>
      </c>
      <c r="BM135" s="190" t="s">
        <v>2309</v>
      </c>
    </row>
    <row r="136" spans="1:65" s="2" customFormat="1" ht="11.25">
      <c r="A136" s="35"/>
      <c r="B136" s="36"/>
      <c r="C136" s="37"/>
      <c r="D136" s="192" t="s">
        <v>203</v>
      </c>
      <c r="E136" s="37"/>
      <c r="F136" s="193" t="s">
        <v>2296</v>
      </c>
      <c r="G136" s="37"/>
      <c r="H136" s="37"/>
      <c r="I136" s="194"/>
      <c r="J136" s="37"/>
      <c r="K136" s="37"/>
      <c r="L136" s="40"/>
      <c r="M136" s="195"/>
      <c r="N136" s="196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203</v>
      </c>
      <c r="AU136" s="18" t="s">
        <v>84</v>
      </c>
    </row>
    <row r="137" spans="1:65" s="2" customFormat="1" ht="33" customHeight="1">
      <c r="A137" s="35"/>
      <c r="B137" s="36"/>
      <c r="C137" s="179" t="s">
        <v>270</v>
      </c>
      <c r="D137" s="179" t="s">
        <v>197</v>
      </c>
      <c r="E137" s="180" t="s">
        <v>2310</v>
      </c>
      <c r="F137" s="181" t="s">
        <v>2311</v>
      </c>
      <c r="G137" s="182" t="s">
        <v>319</v>
      </c>
      <c r="H137" s="183">
        <v>10</v>
      </c>
      <c r="I137" s="184"/>
      <c r="J137" s="185">
        <f>ROUND(I137*H137,2)</f>
        <v>0</v>
      </c>
      <c r="K137" s="181" t="s">
        <v>1995</v>
      </c>
      <c r="L137" s="40"/>
      <c r="M137" s="186" t="s">
        <v>19</v>
      </c>
      <c r="N137" s="187" t="s">
        <v>46</v>
      </c>
      <c r="O137" s="65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0" t="s">
        <v>310</v>
      </c>
      <c r="AT137" s="190" t="s">
        <v>197</v>
      </c>
      <c r="AU137" s="190" t="s">
        <v>84</v>
      </c>
      <c r="AY137" s="18" t="s">
        <v>195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84</v>
      </c>
      <c r="BK137" s="191">
        <f>ROUND(I137*H137,2)</f>
        <v>0</v>
      </c>
      <c r="BL137" s="18" t="s">
        <v>310</v>
      </c>
      <c r="BM137" s="190" t="s">
        <v>2312</v>
      </c>
    </row>
    <row r="138" spans="1:65" s="2" customFormat="1" ht="29.25">
      <c r="A138" s="35"/>
      <c r="B138" s="36"/>
      <c r="C138" s="37"/>
      <c r="D138" s="192" t="s">
        <v>203</v>
      </c>
      <c r="E138" s="37"/>
      <c r="F138" s="193" t="s">
        <v>2313</v>
      </c>
      <c r="G138" s="37"/>
      <c r="H138" s="37"/>
      <c r="I138" s="194"/>
      <c r="J138" s="37"/>
      <c r="K138" s="37"/>
      <c r="L138" s="40"/>
      <c r="M138" s="195"/>
      <c r="N138" s="196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203</v>
      </c>
      <c r="AU138" s="18" t="s">
        <v>84</v>
      </c>
    </row>
    <row r="139" spans="1:65" s="2" customFormat="1" ht="11.25">
      <c r="A139" s="35"/>
      <c r="B139" s="36"/>
      <c r="C139" s="37"/>
      <c r="D139" s="197" t="s">
        <v>205</v>
      </c>
      <c r="E139" s="37"/>
      <c r="F139" s="198" t="s">
        <v>2314</v>
      </c>
      <c r="G139" s="37"/>
      <c r="H139" s="37"/>
      <c r="I139" s="194"/>
      <c r="J139" s="37"/>
      <c r="K139" s="37"/>
      <c r="L139" s="40"/>
      <c r="M139" s="195"/>
      <c r="N139" s="196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205</v>
      </c>
      <c r="AU139" s="18" t="s">
        <v>84</v>
      </c>
    </row>
    <row r="140" spans="1:65" s="2" customFormat="1" ht="24.2" customHeight="1">
      <c r="A140" s="35"/>
      <c r="B140" s="36"/>
      <c r="C140" s="221" t="s">
        <v>276</v>
      </c>
      <c r="D140" s="221" t="s">
        <v>324</v>
      </c>
      <c r="E140" s="222" t="s">
        <v>2315</v>
      </c>
      <c r="F140" s="223" t="s">
        <v>2316</v>
      </c>
      <c r="G140" s="224" t="s">
        <v>319</v>
      </c>
      <c r="H140" s="225">
        <v>10</v>
      </c>
      <c r="I140" s="226"/>
      <c r="J140" s="227">
        <f>ROUND(I140*H140,2)</f>
        <v>0</v>
      </c>
      <c r="K140" s="223" t="s">
        <v>1995</v>
      </c>
      <c r="L140" s="228"/>
      <c r="M140" s="229" t="s">
        <v>19</v>
      </c>
      <c r="N140" s="230" t="s">
        <v>46</v>
      </c>
      <c r="O140" s="65"/>
      <c r="P140" s="188">
        <f>O140*H140</f>
        <v>0</v>
      </c>
      <c r="Q140" s="188">
        <v>6.0000000000000002E-5</v>
      </c>
      <c r="R140" s="188">
        <f>Q140*H140</f>
        <v>6.0000000000000006E-4</v>
      </c>
      <c r="S140" s="188">
        <v>0</v>
      </c>
      <c r="T140" s="18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0" t="s">
        <v>416</v>
      </c>
      <c r="AT140" s="190" t="s">
        <v>324</v>
      </c>
      <c r="AU140" s="190" t="s">
        <v>84</v>
      </c>
      <c r="AY140" s="18" t="s">
        <v>195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84</v>
      </c>
      <c r="BK140" s="191">
        <f>ROUND(I140*H140,2)</f>
        <v>0</v>
      </c>
      <c r="BL140" s="18" t="s">
        <v>310</v>
      </c>
      <c r="BM140" s="190" t="s">
        <v>2317</v>
      </c>
    </row>
    <row r="141" spans="1:65" s="2" customFormat="1" ht="19.5">
      <c r="A141" s="35"/>
      <c r="B141" s="36"/>
      <c r="C141" s="37"/>
      <c r="D141" s="192" t="s">
        <v>203</v>
      </c>
      <c r="E141" s="37"/>
      <c r="F141" s="193" t="s">
        <v>2316</v>
      </c>
      <c r="G141" s="37"/>
      <c r="H141" s="37"/>
      <c r="I141" s="194"/>
      <c r="J141" s="37"/>
      <c r="K141" s="37"/>
      <c r="L141" s="40"/>
      <c r="M141" s="195"/>
      <c r="N141" s="196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203</v>
      </c>
      <c r="AU141" s="18" t="s">
        <v>84</v>
      </c>
    </row>
    <row r="142" spans="1:65" s="2" customFormat="1" ht="16.5" customHeight="1">
      <c r="A142" s="35"/>
      <c r="B142" s="36"/>
      <c r="C142" s="221" t="s">
        <v>8</v>
      </c>
      <c r="D142" s="221" t="s">
        <v>324</v>
      </c>
      <c r="E142" s="222" t="s">
        <v>2306</v>
      </c>
      <c r="F142" s="223" t="s">
        <v>2307</v>
      </c>
      <c r="G142" s="224" t="s">
        <v>319</v>
      </c>
      <c r="H142" s="225">
        <v>10</v>
      </c>
      <c r="I142" s="226"/>
      <c r="J142" s="227">
        <f>ROUND(I142*H142,2)</f>
        <v>0</v>
      </c>
      <c r="K142" s="223" t="s">
        <v>1995</v>
      </c>
      <c r="L142" s="228"/>
      <c r="M142" s="229" t="s">
        <v>19</v>
      </c>
      <c r="N142" s="230" t="s">
        <v>46</v>
      </c>
      <c r="O142" s="65"/>
      <c r="P142" s="188">
        <f>O142*H142</f>
        <v>0</v>
      </c>
      <c r="Q142" s="188">
        <v>3.0000000000000001E-5</v>
      </c>
      <c r="R142" s="188">
        <f>Q142*H142</f>
        <v>3.0000000000000003E-4</v>
      </c>
      <c r="S142" s="188">
        <v>0</v>
      </c>
      <c r="T142" s="18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416</v>
      </c>
      <c r="AT142" s="190" t="s">
        <v>324</v>
      </c>
      <c r="AU142" s="190" t="s">
        <v>84</v>
      </c>
      <c r="AY142" s="18" t="s">
        <v>195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84</v>
      </c>
      <c r="BK142" s="191">
        <f>ROUND(I142*H142,2)</f>
        <v>0</v>
      </c>
      <c r="BL142" s="18" t="s">
        <v>310</v>
      </c>
      <c r="BM142" s="190" t="s">
        <v>2318</v>
      </c>
    </row>
    <row r="143" spans="1:65" s="2" customFormat="1" ht="11.25">
      <c r="A143" s="35"/>
      <c r="B143" s="36"/>
      <c r="C143" s="37"/>
      <c r="D143" s="192" t="s">
        <v>203</v>
      </c>
      <c r="E143" s="37"/>
      <c r="F143" s="193" t="s">
        <v>2307</v>
      </c>
      <c r="G143" s="37"/>
      <c r="H143" s="37"/>
      <c r="I143" s="194"/>
      <c r="J143" s="37"/>
      <c r="K143" s="37"/>
      <c r="L143" s="40"/>
      <c r="M143" s="195"/>
      <c r="N143" s="196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203</v>
      </c>
      <c r="AU143" s="18" t="s">
        <v>84</v>
      </c>
    </row>
    <row r="144" spans="1:65" s="2" customFormat="1" ht="16.5" customHeight="1">
      <c r="A144" s="35"/>
      <c r="B144" s="36"/>
      <c r="C144" s="221" t="s">
        <v>291</v>
      </c>
      <c r="D144" s="221" t="s">
        <v>324</v>
      </c>
      <c r="E144" s="222" t="s">
        <v>2295</v>
      </c>
      <c r="F144" s="223" t="s">
        <v>2296</v>
      </c>
      <c r="G144" s="224" t="s">
        <v>319</v>
      </c>
      <c r="H144" s="225">
        <v>10</v>
      </c>
      <c r="I144" s="226"/>
      <c r="J144" s="227">
        <f>ROUND(I144*H144,2)</f>
        <v>0</v>
      </c>
      <c r="K144" s="223" t="s">
        <v>1995</v>
      </c>
      <c r="L144" s="228"/>
      <c r="M144" s="229" t="s">
        <v>19</v>
      </c>
      <c r="N144" s="230" t="s">
        <v>46</v>
      </c>
      <c r="O144" s="65"/>
      <c r="P144" s="188">
        <f>O144*H144</f>
        <v>0</v>
      </c>
      <c r="Q144" s="188">
        <v>1.0000000000000001E-5</v>
      </c>
      <c r="R144" s="188">
        <f>Q144*H144</f>
        <v>1E-4</v>
      </c>
      <c r="S144" s="188">
        <v>0</v>
      </c>
      <c r="T144" s="18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416</v>
      </c>
      <c r="AT144" s="190" t="s">
        <v>324</v>
      </c>
      <c r="AU144" s="190" t="s">
        <v>84</v>
      </c>
      <c r="AY144" s="18" t="s">
        <v>195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84</v>
      </c>
      <c r="BK144" s="191">
        <f>ROUND(I144*H144,2)</f>
        <v>0</v>
      </c>
      <c r="BL144" s="18" t="s">
        <v>310</v>
      </c>
      <c r="BM144" s="190" t="s">
        <v>2319</v>
      </c>
    </row>
    <row r="145" spans="1:65" s="2" customFormat="1" ht="11.25">
      <c r="A145" s="35"/>
      <c r="B145" s="36"/>
      <c r="C145" s="37"/>
      <c r="D145" s="192" t="s">
        <v>203</v>
      </c>
      <c r="E145" s="37"/>
      <c r="F145" s="193" t="s">
        <v>2296</v>
      </c>
      <c r="G145" s="37"/>
      <c r="H145" s="37"/>
      <c r="I145" s="194"/>
      <c r="J145" s="37"/>
      <c r="K145" s="37"/>
      <c r="L145" s="40"/>
      <c r="M145" s="195"/>
      <c r="N145" s="196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203</v>
      </c>
      <c r="AU145" s="18" t="s">
        <v>84</v>
      </c>
    </row>
    <row r="146" spans="1:65" s="2" customFormat="1" ht="24.2" customHeight="1">
      <c r="A146" s="35"/>
      <c r="B146" s="36"/>
      <c r="C146" s="179" t="s">
        <v>298</v>
      </c>
      <c r="D146" s="179" t="s">
        <v>197</v>
      </c>
      <c r="E146" s="180" t="s">
        <v>2320</v>
      </c>
      <c r="F146" s="181" t="s">
        <v>2321</v>
      </c>
      <c r="G146" s="182" t="s">
        <v>319</v>
      </c>
      <c r="H146" s="183">
        <v>2</v>
      </c>
      <c r="I146" s="184"/>
      <c r="J146" s="185">
        <f>ROUND(I146*H146,2)</f>
        <v>0</v>
      </c>
      <c r="K146" s="181" t="s">
        <v>1995</v>
      </c>
      <c r="L146" s="40"/>
      <c r="M146" s="186" t="s">
        <v>19</v>
      </c>
      <c r="N146" s="187" t="s">
        <v>46</v>
      </c>
      <c r="O146" s="65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310</v>
      </c>
      <c r="AT146" s="190" t="s">
        <v>197</v>
      </c>
      <c r="AU146" s="190" t="s">
        <v>84</v>
      </c>
      <c r="AY146" s="18" t="s">
        <v>195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84</v>
      </c>
      <c r="BK146" s="191">
        <f>ROUND(I146*H146,2)</f>
        <v>0</v>
      </c>
      <c r="BL146" s="18" t="s">
        <v>310</v>
      </c>
      <c r="BM146" s="190" t="s">
        <v>2322</v>
      </c>
    </row>
    <row r="147" spans="1:65" s="2" customFormat="1" ht="29.25">
      <c r="A147" s="35"/>
      <c r="B147" s="36"/>
      <c r="C147" s="37"/>
      <c r="D147" s="192" t="s">
        <v>203</v>
      </c>
      <c r="E147" s="37"/>
      <c r="F147" s="193" t="s">
        <v>2323</v>
      </c>
      <c r="G147" s="37"/>
      <c r="H147" s="37"/>
      <c r="I147" s="194"/>
      <c r="J147" s="37"/>
      <c r="K147" s="37"/>
      <c r="L147" s="40"/>
      <c r="M147" s="195"/>
      <c r="N147" s="196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203</v>
      </c>
      <c r="AU147" s="18" t="s">
        <v>84</v>
      </c>
    </row>
    <row r="148" spans="1:65" s="2" customFormat="1" ht="11.25">
      <c r="A148" s="35"/>
      <c r="B148" s="36"/>
      <c r="C148" s="37"/>
      <c r="D148" s="197" t="s">
        <v>205</v>
      </c>
      <c r="E148" s="37"/>
      <c r="F148" s="198" t="s">
        <v>2324</v>
      </c>
      <c r="G148" s="37"/>
      <c r="H148" s="37"/>
      <c r="I148" s="194"/>
      <c r="J148" s="37"/>
      <c r="K148" s="37"/>
      <c r="L148" s="40"/>
      <c r="M148" s="195"/>
      <c r="N148" s="196"/>
      <c r="O148" s="65"/>
      <c r="P148" s="65"/>
      <c r="Q148" s="65"/>
      <c r="R148" s="65"/>
      <c r="S148" s="65"/>
      <c r="T148" s="66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205</v>
      </c>
      <c r="AU148" s="18" t="s">
        <v>84</v>
      </c>
    </row>
    <row r="149" spans="1:65" s="2" customFormat="1" ht="24.2" customHeight="1">
      <c r="A149" s="35"/>
      <c r="B149" s="36"/>
      <c r="C149" s="221" t="s">
        <v>304</v>
      </c>
      <c r="D149" s="221" t="s">
        <v>324</v>
      </c>
      <c r="E149" s="222" t="s">
        <v>2325</v>
      </c>
      <c r="F149" s="223" t="s">
        <v>2326</v>
      </c>
      <c r="G149" s="224" t="s">
        <v>319</v>
      </c>
      <c r="H149" s="225">
        <v>2</v>
      </c>
      <c r="I149" s="226"/>
      <c r="J149" s="227">
        <f>ROUND(I149*H149,2)</f>
        <v>0</v>
      </c>
      <c r="K149" s="223" t="s">
        <v>1995</v>
      </c>
      <c r="L149" s="228"/>
      <c r="M149" s="229" t="s">
        <v>19</v>
      </c>
      <c r="N149" s="230" t="s">
        <v>46</v>
      </c>
      <c r="O149" s="65"/>
      <c r="P149" s="188">
        <f>O149*H149</f>
        <v>0</v>
      </c>
      <c r="Q149" s="188">
        <v>5.0000000000000002E-5</v>
      </c>
      <c r="R149" s="188">
        <f>Q149*H149</f>
        <v>1E-4</v>
      </c>
      <c r="S149" s="188">
        <v>0</v>
      </c>
      <c r="T149" s="18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0" t="s">
        <v>416</v>
      </c>
      <c r="AT149" s="190" t="s">
        <v>324</v>
      </c>
      <c r="AU149" s="190" t="s">
        <v>84</v>
      </c>
      <c r="AY149" s="18" t="s">
        <v>195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84</v>
      </c>
      <c r="BK149" s="191">
        <f>ROUND(I149*H149,2)</f>
        <v>0</v>
      </c>
      <c r="BL149" s="18" t="s">
        <v>310</v>
      </c>
      <c r="BM149" s="190" t="s">
        <v>2327</v>
      </c>
    </row>
    <row r="150" spans="1:65" s="2" customFormat="1" ht="11.25">
      <c r="A150" s="35"/>
      <c r="B150" s="36"/>
      <c r="C150" s="37"/>
      <c r="D150" s="192" t="s">
        <v>203</v>
      </c>
      <c r="E150" s="37"/>
      <c r="F150" s="193" t="s">
        <v>2326</v>
      </c>
      <c r="G150" s="37"/>
      <c r="H150" s="37"/>
      <c r="I150" s="194"/>
      <c r="J150" s="37"/>
      <c r="K150" s="37"/>
      <c r="L150" s="40"/>
      <c r="M150" s="195"/>
      <c r="N150" s="196"/>
      <c r="O150" s="65"/>
      <c r="P150" s="65"/>
      <c r="Q150" s="65"/>
      <c r="R150" s="65"/>
      <c r="S150" s="65"/>
      <c r="T150" s="66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203</v>
      </c>
      <c r="AU150" s="18" t="s">
        <v>84</v>
      </c>
    </row>
    <row r="151" spans="1:65" s="2" customFormat="1" ht="16.5" customHeight="1">
      <c r="A151" s="35"/>
      <c r="B151" s="36"/>
      <c r="C151" s="221" t="s">
        <v>310</v>
      </c>
      <c r="D151" s="221" t="s">
        <v>324</v>
      </c>
      <c r="E151" s="222" t="s">
        <v>2292</v>
      </c>
      <c r="F151" s="223" t="s">
        <v>2293</v>
      </c>
      <c r="G151" s="224" t="s">
        <v>319</v>
      </c>
      <c r="H151" s="225">
        <v>2</v>
      </c>
      <c r="I151" s="226"/>
      <c r="J151" s="227">
        <f>ROUND(I151*H151,2)</f>
        <v>0</v>
      </c>
      <c r="K151" s="223" t="s">
        <v>1995</v>
      </c>
      <c r="L151" s="228"/>
      <c r="M151" s="229" t="s">
        <v>19</v>
      </c>
      <c r="N151" s="230" t="s">
        <v>46</v>
      </c>
      <c r="O151" s="65"/>
      <c r="P151" s="188">
        <f>O151*H151</f>
        <v>0</v>
      </c>
      <c r="Q151" s="188">
        <v>3.0000000000000001E-5</v>
      </c>
      <c r="R151" s="188">
        <f>Q151*H151</f>
        <v>6.0000000000000002E-5</v>
      </c>
      <c r="S151" s="188">
        <v>0</v>
      </c>
      <c r="T151" s="18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416</v>
      </c>
      <c r="AT151" s="190" t="s">
        <v>324</v>
      </c>
      <c r="AU151" s="190" t="s">
        <v>84</v>
      </c>
      <c r="AY151" s="18" t="s">
        <v>195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84</v>
      </c>
      <c r="BK151" s="191">
        <f>ROUND(I151*H151,2)</f>
        <v>0</v>
      </c>
      <c r="BL151" s="18" t="s">
        <v>310</v>
      </c>
      <c r="BM151" s="190" t="s">
        <v>2328</v>
      </c>
    </row>
    <row r="152" spans="1:65" s="2" customFormat="1" ht="11.25">
      <c r="A152" s="35"/>
      <c r="B152" s="36"/>
      <c r="C152" s="37"/>
      <c r="D152" s="192" t="s">
        <v>203</v>
      </c>
      <c r="E152" s="37"/>
      <c r="F152" s="193" t="s">
        <v>2293</v>
      </c>
      <c r="G152" s="37"/>
      <c r="H152" s="37"/>
      <c r="I152" s="194"/>
      <c r="J152" s="37"/>
      <c r="K152" s="37"/>
      <c r="L152" s="40"/>
      <c r="M152" s="195"/>
      <c r="N152" s="196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203</v>
      </c>
      <c r="AU152" s="18" t="s">
        <v>84</v>
      </c>
    </row>
    <row r="153" spans="1:65" s="2" customFormat="1" ht="16.5" customHeight="1">
      <c r="A153" s="35"/>
      <c r="B153" s="36"/>
      <c r="C153" s="221" t="s">
        <v>316</v>
      </c>
      <c r="D153" s="221" t="s">
        <v>324</v>
      </c>
      <c r="E153" s="222" t="s">
        <v>2295</v>
      </c>
      <c r="F153" s="223" t="s">
        <v>2296</v>
      </c>
      <c r="G153" s="224" t="s">
        <v>319</v>
      </c>
      <c r="H153" s="225">
        <v>2</v>
      </c>
      <c r="I153" s="226"/>
      <c r="J153" s="227">
        <f>ROUND(I153*H153,2)</f>
        <v>0</v>
      </c>
      <c r="K153" s="223" t="s">
        <v>1995</v>
      </c>
      <c r="L153" s="228"/>
      <c r="M153" s="229" t="s">
        <v>19</v>
      </c>
      <c r="N153" s="230" t="s">
        <v>46</v>
      </c>
      <c r="O153" s="65"/>
      <c r="P153" s="188">
        <f>O153*H153</f>
        <v>0</v>
      </c>
      <c r="Q153" s="188">
        <v>1.0000000000000001E-5</v>
      </c>
      <c r="R153" s="188">
        <f>Q153*H153</f>
        <v>2.0000000000000002E-5</v>
      </c>
      <c r="S153" s="188">
        <v>0</v>
      </c>
      <c r="T153" s="18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416</v>
      </c>
      <c r="AT153" s="190" t="s">
        <v>324</v>
      </c>
      <c r="AU153" s="190" t="s">
        <v>84</v>
      </c>
      <c r="AY153" s="18" t="s">
        <v>195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84</v>
      </c>
      <c r="BK153" s="191">
        <f>ROUND(I153*H153,2)</f>
        <v>0</v>
      </c>
      <c r="BL153" s="18" t="s">
        <v>310</v>
      </c>
      <c r="BM153" s="190" t="s">
        <v>2329</v>
      </c>
    </row>
    <row r="154" spans="1:65" s="2" customFormat="1" ht="11.25">
      <c r="A154" s="35"/>
      <c r="B154" s="36"/>
      <c r="C154" s="37"/>
      <c r="D154" s="192" t="s">
        <v>203</v>
      </c>
      <c r="E154" s="37"/>
      <c r="F154" s="193" t="s">
        <v>2296</v>
      </c>
      <c r="G154" s="37"/>
      <c r="H154" s="37"/>
      <c r="I154" s="194"/>
      <c r="J154" s="37"/>
      <c r="K154" s="37"/>
      <c r="L154" s="40"/>
      <c r="M154" s="195"/>
      <c r="N154" s="196"/>
      <c r="O154" s="65"/>
      <c r="P154" s="65"/>
      <c r="Q154" s="65"/>
      <c r="R154" s="65"/>
      <c r="S154" s="65"/>
      <c r="T154" s="66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203</v>
      </c>
      <c r="AU154" s="18" t="s">
        <v>84</v>
      </c>
    </row>
    <row r="155" spans="1:65" s="2" customFormat="1" ht="21.75" customHeight="1">
      <c r="A155" s="35"/>
      <c r="B155" s="36"/>
      <c r="C155" s="179" t="s">
        <v>323</v>
      </c>
      <c r="D155" s="179" t="s">
        <v>197</v>
      </c>
      <c r="E155" s="180" t="s">
        <v>2330</v>
      </c>
      <c r="F155" s="181" t="s">
        <v>2331</v>
      </c>
      <c r="G155" s="182" t="s">
        <v>319</v>
      </c>
      <c r="H155" s="183">
        <v>4</v>
      </c>
      <c r="I155" s="184"/>
      <c r="J155" s="185">
        <f>ROUND(I155*H155,2)</f>
        <v>0</v>
      </c>
      <c r="K155" s="181" t="s">
        <v>1995</v>
      </c>
      <c r="L155" s="40"/>
      <c r="M155" s="186" t="s">
        <v>19</v>
      </c>
      <c r="N155" s="187" t="s">
        <v>46</v>
      </c>
      <c r="O155" s="65"/>
      <c r="P155" s="188">
        <f>O155*H155</f>
        <v>0</v>
      </c>
      <c r="Q155" s="188">
        <v>0</v>
      </c>
      <c r="R155" s="188">
        <f>Q155*H155</f>
        <v>0</v>
      </c>
      <c r="S155" s="188">
        <v>0</v>
      </c>
      <c r="T155" s="18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310</v>
      </c>
      <c r="AT155" s="190" t="s">
        <v>197</v>
      </c>
      <c r="AU155" s="190" t="s">
        <v>84</v>
      </c>
      <c r="AY155" s="18" t="s">
        <v>195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84</v>
      </c>
      <c r="BK155" s="191">
        <f>ROUND(I155*H155,2)</f>
        <v>0</v>
      </c>
      <c r="BL155" s="18" t="s">
        <v>310</v>
      </c>
      <c r="BM155" s="190" t="s">
        <v>2332</v>
      </c>
    </row>
    <row r="156" spans="1:65" s="2" customFormat="1" ht="19.5">
      <c r="A156" s="35"/>
      <c r="B156" s="36"/>
      <c r="C156" s="37"/>
      <c r="D156" s="192" t="s">
        <v>203</v>
      </c>
      <c r="E156" s="37"/>
      <c r="F156" s="193" t="s">
        <v>2333</v>
      </c>
      <c r="G156" s="37"/>
      <c r="H156" s="37"/>
      <c r="I156" s="194"/>
      <c r="J156" s="37"/>
      <c r="K156" s="37"/>
      <c r="L156" s="40"/>
      <c r="M156" s="195"/>
      <c r="N156" s="196"/>
      <c r="O156" s="65"/>
      <c r="P156" s="65"/>
      <c r="Q156" s="65"/>
      <c r="R156" s="65"/>
      <c r="S156" s="65"/>
      <c r="T156" s="66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203</v>
      </c>
      <c r="AU156" s="18" t="s">
        <v>84</v>
      </c>
    </row>
    <row r="157" spans="1:65" s="2" customFormat="1" ht="11.25">
      <c r="A157" s="35"/>
      <c r="B157" s="36"/>
      <c r="C157" s="37"/>
      <c r="D157" s="197" t="s">
        <v>205</v>
      </c>
      <c r="E157" s="37"/>
      <c r="F157" s="198" t="s">
        <v>2334</v>
      </c>
      <c r="G157" s="37"/>
      <c r="H157" s="37"/>
      <c r="I157" s="194"/>
      <c r="J157" s="37"/>
      <c r="K157" s="37"/>
      <c r="L157" s="40"/>
      <c r="M157" s="195"/>
      <c r="N157" s="196"/>
      <c r="O157" s="65"/>
      <c r="P157" s="65"/>
      <c r="Q157" s="65"/>
      <c r="R157" s="65"/>
      <c r="S157" s="65"/>
      <c r="T157" s="66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205</v>
      </c>
      <c r="AU157" s="18" t="s">
        <v>84</v>
      </c>
    </row>
    <row r="158" spans="1:65" s="2" customFormat="1" ht="16.5" customHeight="1">
      <c r="A158" s="35"/>
      <c r="B158" s="36"/>
      <c r="C158" s="221" t="s">
        <v>329</v>
      </c>
      <c r="D158" s="221" t="s">
        <v>324</v>
      </c>
      <c r="E158" s="222" t="s">
        <v>2335</v>
      </c>
      <c r="F158" s="223" t="s">
        <v>2336</v>
      </c>
      <c r="G158" s="224" t="s">
        <v>319</v>
      </c>
      <c r="H158" s="225">
        <v>4</v>
      </c>
      <c r="I158" s="226"/>
      <c r="J158" s="227">
        <f>ROUND(I158*H158,2)</f>
        <v>0</v>
      </c>
      <c r="K158" s="223" t="s">
        <v>19</v>
      </c>
      <c r="L158" s="228"/>
      <c r="M158" s="229" t="s">
        <v>19</v>
      </c>
      <c r="N158" s="230" t="s">
        <v>46</v>
      </c>
      <c r="O158" s="65"/>
      <c r="P158" s="188">
        <f>O158*H158</f>
        <v>0</v>
      </c>
      <c r="Q158" s="188">
        <v>8.0000000000000007E-5</v>
      </c>
      <c r="R158" s="188">
        <f>Q158*H158</f>
        <v>3.2000000000000003E-4</v>
      </c>
      <c r="S158" s="188">
        <v>0</v>
      </c>
      <c r="T158" s="18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0" t="s">
        <v>416</v>
      </c>
      <c r="AT158" s="190" t="s">
        <v>324</v>
      </c>
      <c r="AU158" s="190" t="s">
        <v>84</v>
      </c>
      <c r="AY158" s="18" t="s">
        <v>195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84</v>
      </c>
      <c r="BK158" s="191">
        <f>ROUND(I158*H158,2)</f>
        <v>0</v>
      </c>
      <c r="BL158" s="18" t="s">
        <v>310</v>
      </c>
      <c r="BM158" s="190" t="s">
        <v>2337</v>
      </c>
    </row>
    <row r="159" spans="1:65" s="2" customFormat="1" ht="11.25">
      <c r="A159" s="35"/>
      <c r="B159" s="36"/>
      <c r="C159" s="37"/>
      <c r="D159" s="192" t="s">
        <v>203</v>
      </c>
      <c r="E159" s="37"/>
      <c r="F159" s="193" t="s">
        <v>2336</v>
      </c>
      <c r="G159" s="37"/>
      <c r="H159" s="37"/>
      <c r="I159" s="194"/>
      <c r="J159" s="37"/>
      <c r="K159" s="37"/>
      <c r="L159" s="40"/>
      <c r="M159" s="195"/>
      <c r="N159" s="196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203</v>
      </c>
      <c r="AU159" s="18" t="s">
        <v>84</v>
      </c>
    </row>
    <row r="160" spans="1:65" s="2" customFormat="1" ht="16.5" customHeight="1">
      <c r="A160" s="35"/>
      <c r="B160" s="36"/>
      <c r="C160" s="221" t="s">
        <v>335</v>
      </c>
      <c r="D160" s="221" t="s">
        <v>324</v>
      </c>
      <c r="E160" s="222" t="s">
        <v>2338</v>
      </c>
      <c r="F160" s="223" t="s">
        <v>2339</v>
      </c>
      <c r="G160" s="224" t="s">
        <v>319</v>
      </c>
      <c r="H160" s="225">
        <v>4</v>
      </c>
      <c r="I160" s="226"/>
      <c r="J160" s="227">
        <f>ROUND(I160*H160,2)</f>
        <v>0</v>
      </c>
      <c r="K160" s="223" t="s">
        <v>19</v>
      </c>
      <c r="L160" s="228"/>
      <c r="M160" s="229" t="s">
        <v>19</v>
      </c>
      <c r="N160" s="230" t="s">
        <v>46</v>
      </c>
      <c r="O160" s="65"/>
      <c r="P160" s="188">
        <f>O160*H160</f>
        <v>0</v>
      </c>
      <c r="Q160" s="188">
        <v>2.0000000000000002E-5</v>
      </c>
      <c r="R160" s="188">
        <f>Q160*H160</f>
        <v>8.0000000000000007E-5</v>
      </c>
      <c r="S160" s="188">
        <v>0</v>
      </c>
      <c r="T160" s="18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0" t="s">
        <v>416</v>
      </c>
      <c r="AT160" s="190" t="s">
        <v>324</v>
      </c>
      <c r="AU160" s="190" t="s">
        <v>84</v>
      </c>
      <c r="AY160" s="18" t="s">
        <v>195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18" t="s">
        <v>84</v>
      </c>
      <c r="BK160" s="191">
        <f>ROUND(I160*H160,2)</f>
        <v>0</v>
      </c>
      <c r="BL160" s="18" t="s">
        <v>310</v>
      </c>
      <c r="BM160" s="190" t="s">
        <v>2340</v>
      </c>
    </row>
    <row r="161" spans="1:65" s="2" customFormat="1" ht="11.25">
      <c r="A161" s="35"/>
      <c r="B161" s="36"/>
      <c r="C161" s="37"/>
      <c r="D161" s="192" t="s">
        <v>203</v>
      </c>
      <c r="E161" s="37"/>
      <c r="F161" s="193" t="s">
        <v>2339</v>
      </c>
      <c r="G161" s="37"/>
      <c r="H161" s="37"/>
      <c r="I161" s="194"/>
      <c r="J161" s="37"/>
      <c r="K161" s="37"/>
      <c r="L161" s="40"/>
      <c r="M161" s="195"/>
      <c r="N161" s="196"/>
      <c r="O161" s="65"/>
      <c r="P161" s="65"/>
      <c r="Q161" s="65"/>
      <c r="R161" s="65"/>
      <c r="S161" s="65"/>
      <c r="T161" s="66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203</v>
      </c>
      <c r="AU161" s="18" t="s">
        <v>84</v>
      </c>
    </row>
    <row r="162" spans="1:65" s="2" customFormat="1" ht="33" customHeight="1">
      <c r="A162" s="35"/>
      <c r="B162" s="36"/>
      <c r="C162" s="179" t="s">
        <v>353</v>
      </c>
      <c r="D162" s="179" t="s">
        <v>197</v>
      </c>
      <c r="E162" s="180" t="s">
        <v>2341</v>
      </c>
      <c r="F162" s="181" t="s">
        <v>2342</v>
      </c>
      <c r="G162" s="182" t="s">
        <v>319</v>
      </c>
      <c r="H162" s="183">
        <v>43</v>
      </c>
      <c r="I162" s="184"/>
      <c r="J162" s="185">
        <f>ROUND(I162*H162,2)</f>
        <v>0</v>
      </c>
      <c r="K162" s="181" t="s">
        <v>1995</v>
      </c>
      <c r="L162" s="40"/>
      <c r="M162" s="186" t="s">
        <v>19</v>
      </c>
      <c r="N162" s="187" t="s">
        <v>46</v>
      </c>
      <c r="O162" s="65"/>
      <c r="P162" s="188">
        <f>O162*H162</f>
        <v>0</v>
      </c>
      <c r="Q162" s="188">
        <v>0</v>
      </c>
      <c r="R162" s="188">
        <f>Q162*H162</f>
        <v>0</v>
      </c>
      <c r="S162" s="188">
        <v>0</v>
      </c>
      <c r="T162" s="18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0" t="s">
        <v>310</v>
      </c>
      <c r="AT162" s="190" t="s">
        <v>197</v>
      </c>
      <c r="AU162" s="190" t="s">
        <v>84</v>
      </c>
      <c r="AY162" s="18" t="s">
        <v>195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18" t="s">
        <v>84</v>
      </c>
      <c r="BK162" s="191">
        <f>ROUND(I162*H162,2)</f>
        <v>0</v>
      </c>
      <c r="BL162" s="18" t="s">
        <v>310</v>
      </c>
      <c r="BM162" s="190" t="s">
        <v>2343</v>
      </c>
    </row>
    <row r="163" spans="1:65" s="2" customFormat="1" ht="29.25">
      <c r="A163" s="35"/>
      <c r="B163" s="36"/>
      <c r="C163" s="37"/>
      <c r="D163" s="192" t="s">
        <v>203</v>
      </c>
      <c r="E163" s="37"/>
      <c r="F163" s="193" t="s">
        <v>2344</v>
      </c>
      <c r="G163" s="37"/>
      <c r="H163" s="37"/>
      <c r="I163" s="194"/>
      <c r="J163" s="37"/>
      <c r="K163" s="37"/>
      <c r="L163" s="40"/>
      <c r="M163" s="195"/>
      <c r="N163" s="196"/>
      <c r="O163" s="65"/>
      <c r="P163" s="65"/>
      <c r="Q163" s="65"/>
      <c r="R163" s="65"/>
      <c r="S163" s="65"/>
      <c r="T163" s="66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203</v>
      </c>
      <c r="AU163" s="18" t="s">
        <v>84</v>
      </c>
    </row>
    <row r="164" spans="1:65" s="2" customFormat="1" ht="11.25">
      <c r="A164" s="35"/>
      <c r="B164" s="36"/>
      <c r="C164" s="37"/>
      <c r="D164" s="197" t="s">
        <v>205</v>
      </c>
      <c r="E164" s="37"/>
      <c r="F164" s="198" t="s">
        <v>2345</v>
      </c>
      <c r="G164" s="37"/>
      <c r="H164" s="37"/>
      <c r="I164" s="194"/>
      <c r="J164" s="37"/>
      <c r="K164" s="37"/>
      <c r="L164" s="40"/>
      <c r="M164" s="195"/>
      <c r="N164" s="196"/>
      <c r="O164" s="65"/>
      <c r="P164" s="65"/>
      <c r="Q164" s="65"/>
      <c r="R164" s="65"/>
      <c r="S164" s="65"/>
      <c r="T164" s="66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205</v>
      </c>
      <c r="AU164" s="18" t="s">
        <v>84</v>
      </c>
    </row>
    <row r="165" spans="1:65" s="2" customFormat="1" ht="24.2" customHeight="1">
      <c r="A165" s="35"/>
      <c r="B165" s="36"/>
      <c r="C165" s="221" t="s">
        <v>357</v>
      </c>
      <c r="D165" s="221" t="s">
        <v>324</v>
      </c>
      <c r="E165" s="222" t="s">
        <v>2346</v>
      </c>
      <c r="F165" s="223" t="s">
        <v>2347</v>
      </c>
      <c r="G165" s="224" t="s">
        <v>319</v>
      </c>
      <c r="H165" s="225">
        <v>43</v>
      </c>
      <c r="I165" s="226"/>
      <c r="J165" s="227">
        <f>ROUND(I165*H165,2)</f>
        <v>0</v>
      </c>
      <c r="K165" s="223" t="s">
        <v>1995</v>
      </c>
      <c r="L165" s="228"/>
      <c r="M165" s="229" t="s">
        <v>19</v>
      </c>
      <c r="N165" s="230" t="s">
        <v>46</v>
      </c>
      <c r="O165" s="65"/>
      <c r="P165" s="188">
        <f>O165*H165</f>
        <v>0</v>
      </c>
      <c r="Q165" s="188">
        <v>6.0000000000000002E-5</v>
      </c>
      <c r="R165" s="188">
        <f>Q165*H165</f>
        <v>2.5800000000000003E-3</v>
      </c>
      <c r="S165" s="188">
        <v>0</v>
      </c>
      <c r="T165" s="18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416</v>
      </c>
      <c r="AT165" s="190" t="s">
        <v>324</v>
      </c>
      <c r="AU165" s="190" t="s">
        <v>84</v>
      </c>
      <c r="AY165" s="18" t="s">
        <v>195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84</v>
      </c>
      <c r="BK165" s="191">
        <f>ROUND(I165*H165,2)</f>
        <v>0</v>
      </c>
      <c r="BL165" s="18" t="s">
        <v>310</v>
      </c>
      <c r="BM165" s="190" t="s">
        <v>2348</v>
      </c>
    </row>
    <row r="166" spans="1:65" s="2" customFormat="1" ht="19.5">
      <c r="A166" s="35"/>
      <c r="B166" s="36"/>
      <c r="C166" s="37"/>
      <c r="D166" s="192" t="s">
        <v>203</v>
      </c>
      <c r="E166" s="37"/>
      <c r="F166" s="193" t="s">
        <v>2347</v>
      </c>
      <c r="G166" s="37"/>
      <c r="H166" s="37"/>
      <c r="I166" s="194"/>
      <c r="J166" s="37"/>
      <c r="K166" s="37"/>
      <c r="L166" s="40"/>
      <c r="M166" s="195"/>
      <c r="N166" s="196"/>
      <c r="O166" s="65"/>
      <c r="P166" s="65"/>
      <c r="Q166" s="65"/>
      <c r="R166" s="65"/>
      <c r="S166" s="65"/>
      <c r="T166" s="66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203</v>
      </c>
      <c r="AU166" s="18" t="s">
        <v>84</v>
      </c>
    </row>
    <row r="167" spans="1:65" s="2" customFormat="1" ht="16.5" customHeight="1">
      <c r="A167" s="35"/>
      <c r="B167" s="36"/>
      <c r="C167" s="221" t="s">
        <v>361</v>
      </c>
      <c r="D167" s="221" t="s">
        <v>324</v>
      </c>
      <c r="E167" s="222" t="s">
        <v>2295</v>
      </c>
      <c r="F167" s="223" t="s">
        <v>2296</v>
      </c>
      <c r="G167" s="224" t="s">
        <v>319</v>
      </c>
      <c r="H167" s="225">
        <v>43</v>
      </c>
      <c r="I167" s="226"/>
      <c r="J167" s="227">
        <f>ROUND(I167*H167,2)</f>
        <v>0</v>
      </c>
      <c r="K167" s="223" t="s">
        <v>1995</v>
      </c>
      <c r="L167" s="228"/>
      <c r="M167" s="229" t="s">
        <v>19</v>
      </c>
      <c r="N167" s="230" t="s">
        <v>46</v>
      </c>
      <c r="O167" s="65"/>
      <c r="P167" s="188">
        <f>O167*H167</f>
        <v>0</v>
      </c>
      <c r="Q167" s="188">
        <v>1.0000000000000001E-5</v>
      </c>
      <c r="R167" s="188">
        <f>Q167*H167</f>
        <v>4.3000000000000004E-4</v>
      </c>
      <c r="S167" s="188">
        <v>0</v>
      </c>
      <c r="T167" s="18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0" t="s">
        <v>416</v>
      </c>
      <c r="AT167" s="190" t="s">
        <v>324</v>
      </c>
      <c r="AU167" s="190" t="s">
        <v>84</v>
      </c>
      <c r="AY167" s="18" t="s">
        <v>195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84</v>
      </c>
      <c r="BK167" s="191">
        <f>ROUND(I167*H167,2)</f>
        <v>0</v>
      </c>
      <c r="BL167" s="18" t="s">
        <v>310</v>
      </c>
      <c r="BM167" s="190" t="s">
        <v>2349</v>
      </c>
    </row>
    <row r="168" spans="1:65" s="2" customFormat="1" ht="11.25">
      <c r="A168" s="35"/>
      <c r="B168" s="36"/>
      <c r="C168" s="37"/>
      <c r="D168" s="192" t="s">
        <v>203</v>
      </c>
      <c r="E168" s="37"/>
      <c r="F168" s="193" t="s">
        <v>2296</v>
      </c>
      <c r="G168" s="37"/>
      <c r="H168" s="37"/>
      <c r="I168" s="194"/>
      <c r="J168" s="37"/>
      <c r="K168" s="37"/>
      <c r="L168" s="40"/>
      <c r="M168" s="195"/>
      <c r="N168" s="196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203</v>
      </c>
      <c r="AU168" s="18" t="s">
        <v>84</v>
      </c>
    </row>
    <row r="169" spans="1:65" s="2" customFormat="1" ht="33" customHeight="1">
      <c r="A169" s="35"/>
      <c r="B169" s="36"/>
      <c r="C169" s="179" t="s">
        <v>377</v>
      </c>
      <c r="D169" s="179" t="s">
        <v>197</v>
      </c>
      <c r="E169" s="180" t="s">
        <v>2350</v>
      </c>
      <c r="F169" s="181" t="s">
        <v>2351</v>
      </c>
      <c r="G169" s="182" t="s">
        <v>319</v>
      </c>
      <c r="H169" s="183">
        <v>67</v>
      </c>
      <c r="I169" s="184"/>
      <c r="J169" s="185">
        <f>ROUND(I169*H169,2)</f>
        <v>0</v>
      </c>
      <c r="K169" s="181" t="s">
        <v>1995</v>
      </c>
      <c r="L169" s="40"/>
      <c r="M169" s="186" t="s">
        <v>19</v>
      </c>
      <c r="N169" s="187" t="s">
        <v>46</v>
      </c>
      <c r="O169" s="65"/>
      <c r="P169" s="188">
        <f>O169*H169</f>
        <v>0</v>
      </c>
      <c r="Q169" s="188">
        <v>0</v>
      </c>
      <c r="R169" s="188">
        <f>Q169*H169</f>
        <v>0</v>
      </c>
      <c r="S169" s="188">
        <v>0</v>
      </c>
      <c r="T169" s="18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0" t="s">
        <v>310</v>
      </c>
      <c r="AT169" s="190" t="s">
        <v>197</v>
      </c>
      <c r="AU169" s="190" t="s">
        <v>84</v>
      </c>
      <c r="AY169" s="18" t="s">
        <v>195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18" t="s">
        <v>84</v>
      </c>
      <c r="BK169" s="191">
        <f>ROUND(I169*H169,2)</f>
        <v>0</v>
      </c>
      <c r="BL169" s="18" t="s">
        <v>310</v>
      </c>
      <c r="BM169" s="190" t="s">
        <v>2352</v>
      </c>
    </row>
    <row r="170" spans="1:65" s="2" customFormat="1" ht="29.25">
      <c r="A170" s="35"/>
      <c r="B170" s="36"/>
      <c r="C170" s="37"/>
      <c r="D170" s="192" t="s">
        <v>203</v>
      </c>
      <c r="E170" s="37"/>
      <c r="F170" s="193" t="s">
        <v>2353</v>
      </c>
      <c r="G170" s="37"/>
      <c r="H170" s="37"/>
      <c r="I170" s="194"/>
      <c r="J170" s="37"/>
      <c r="K170" s="37"/>
      <c r="L170" s="40"/>
      <c r="M170" s="195"/>
      <c r="N170" s="196"/>
      <c r="O170" s="65"/>
      <c r="P170" s="65"/>
      <c r="Q170" s="65"/>
      <c r="R170" s="65"/>
      <c r="S170" s="65"/>
      <c r="T170" s="66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203</v>
      </c>
      <c r="AU170" s="18" t="s">
        <v>84</v>
      </c>
    </row>
    <row r="171" spans="1:65" s="2" customFormat="1" ht="11.25">
      <c r="A171" s="35"/>
      <c r="B171" s="36"/>
      <c r="C171" s="37"/>
      <c r="D171" s="197" t="s">
        <v>205</v>
      </c>
      <c r="E171" s="37"/>
      <c r="F171" s="198" t="s">
        <v>2354</v>
      </c>
      <c r="G171" s="37"/>
      <c r="H171" s="37"/>
      <c r="I171" s="194"/>
      <c r="J171" s="37"/>
      <c r="K171" s="37"/>
      <c r="L171" s="40"/>
      <c r="M171" s="195"/>
      <c r="N171" s="196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205</v>
      </c>
      <c r="AU171" s="18" t="s">
        <v>84</v>
      </c>
    </row>
    <row r="172" spans="1:65" s="2" customFormat="1" ht="16.5" customHeight="1">
      <c r="A172" s="35"/>
      <c r="B172" s="36"/>
      <c r="C172" s="221" t="s">
        <v>384</v>
      </c>
      <c r="D172" s="221" t="s">
        <v>324</v>
      </c>
      <c r="E172" s="222" t="s">
        <v>2355</v>
      </c>
      <c r="F172" s="223" t="s">
        <v>2356</v>
      </c>
      <c r="G172" s="224" t="s">
        <v>319</v>
      </c>
      <c r="H172" s="225">
        <v>35</v>
      </c>
      <c r="I172" s="226"/>
      <c r="J172" s="227">
        <f>ROUND(I172*H172,2)</f>
        <v>0</v>
      </c>
      <c r="K172" s="223" t="s">
        <v>19</v>
      </c>
      <c r="L172" s="228"/>
      <c r="M172" s="229" t="s">
        <v>19</v>
      </c>
      <c r="N172" s="230" t="s">
        <v>46</v>
      </c>
      <c r="O172" s="65"/>
      <c r="P172" s="188">
        <f>O172*H172</f>
        <v>0</v>
      </c>
      <c r="Q172" s="188">
        <v>0</v>
      </c>
      <c r="R172" s="188">
        <f>Q172*H172</f>
        <v>0</v>
      </c>
      <c r="S172" s="188">
        <v>0</v>
      </c>
      <c r="T172" s="18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0" t="s">
        <v>416</v>
      </c>
      <c r="AT172" s="190" t="s">
        <v>324</v>
      </c>
      <c r="AU172" s="190" t="s">
        <v>84</v>
      </c>
      <c r="AY172" s="18" t="s">
        <v>195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84</v>
      </c>
      <c r="BK172" s="191">
        <f>ROUND(I172*H172,2)</f>
        <v>0</v>
      </c>
      <c r="BL172" s="18" t="s">
        <v>310</v>
      </c>
      <c r="BM172" s="190" t="s">
        <v>2357</v>
      </c>
    </row>
    <row r="173" spans="1:65" s="2" customFormat="1" ht="11.25">
      <c r="A173" s="35"/>
      <c r="B173" s="36"/>
      <c r="C173" s="37"/>
      <c r="D173" s="192" t="s">
        <v>203</v>
      </c>
      <c r="E173" s="37"/>
      <c r="F173" s="193" t="s">
        <v>2356</v>
      </c>
      <c r="G173" s="37"/>
      <c r="H173" s="37"/>
      <c r="I173" s="194"/>
      <c r="J173" s="37"/>
      <c r="K173" s="37"/>
      <c r="L173" s="40"/>
      <c r="M173" s="195"/>
      <c r="N173" s="196"/>
      <c r="O173" s="65"/>
      <c r="P173" s="65"/>
      <c r="Q173" s="65"/>
      <c r="R173" s="65"/>
      <c r="S173" s="65"/>
      <c r="T173" s="66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203</v>
      </c>
      <c r="AU173" s="18" t="s">
        <v>84</v>
      </c>
    </row>
    <row r="174" spans="1:65" s="2" customFormat="1" ht="16.5" customHeight="1">
      <c r="A174" s="35"/>
      <c r="B174" s="36"/>
      <c r="C174" s="221" t="s">
        <v>416</v>
      </c>
      <c r="D174" s="221" t="s">
        <v>324</v>
      </c>
      <c r="E174" s="222" t="s">
        <v>2358</v>
      </c>
      <c r="F174" s="223" t="s">
        <v>2359</v>
      </c>
      <c r="G174" s="224" t="s">
        <v>319</v>
      </c>
      <c r="H174" s="225">
        <v>32</v>
      </c>
      <c r="I174" s="226"/>
      <c r="J174" s="227">
        <f>ROUND(I174*H174,2)</f>
        <v>0</v>
      </c>
      <c r="K174" s="223" t="s">
        <v>19</v>
      </c>
      <c r="L174" s="228"/>
      <c r="M174" s="229" t="s">
        <v>19</v>
      </c>
      <c r="N174" s="230" t="s">
        <v>46</v>
      </c>
      <c r="O174" s="65"/>
      <c r="P174" s="188">
        <f>O174*H174</f>
        <v>0</v>
      </c>
      <c r="Q174" s="188">
        <v>0</v>
      </c>
      <c r="R174" s="188">
        <f>Q174*H174</f>
        <v>0</v>
      </c>
      <c r="S174" s="188">
        <v>0</v>
      </c>
      <c r="T174" s="18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0" t="s">
        <v>416</v>
      </c>
      <c r="AT174" s="190" t="s">
        <v>324</v>
      </c>
      <c r="AU174" s="190" t="s">
        <v>84</v>
      </c>
      <c r="AY174" s="18" t="s">
        <v>195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84</v>
      </c>
      <c r="BK174" s="191">
        <f>ROUND(I174*H174,2)</f>
        <v>0</v>
      </c>
      <c r="BL174" s="18" t="s">
        <v>310</v>
      </c>
      <c r="BM174" s="190" t="s">
        <v>2360</v>
      </c>
    </row>
    <row r="175" spans="1:65" s="2" customFormat="1" ht="11.25">
      <c r="A175" s="35"/>
      <c r="B175" s="36"/>
      <c r="C175" s="37"/>
      <c r="D175" s="192" t="s">
        <v>203</v>
      </c>
      <c r="E175" s="37"/>
      <c r="F175" s="193" t="s">
        <v>2359</v>
      </c>
      <c r="G175" s="37"/>
      <c r="H175" s="37"/>
      <c r="I175" s="194"/>
      <c r="J175" s="37"/>
      <c r="K175" s="37"/>
      <c r="L175" s="40"/>
      <c r="M175" s="195"/>
      <c r="N175" s="196"/>
      <c r="O175" s="65"/>
      <c r="P175" s="65"/>
      <c r="Q175" s="65"/>
      <c r="R175" s="65"/>
      <c r="S175" s="65"/>
      <c r="T175" s="66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203</v>
      </c>
      <c r="AU175" s="18" t="s">
        <v>84</v>
      </c>
    </row>
    <row r="176" spans="1:65" s="2" customFormat="1" ht="37.9" customHeight="1">
      <c r="A176" s="35"/>
      <c r="B176" s="36"/>
      <c r="C176" s="179" t="s">
        <v>391</v>
      </c>
      <c r="D176" s="179" t="s">
        <v>197</v>
      </c>
      <c r="E176" s="180" t="s">
        <v>2361</v>
      </c>
      <c r="F176" s="181" t="s">
        <v>2362</v>
      </c>
      <c r="G176" s="182" t="s">
        <v>319</v>
      </c>
      <c r="H176" s="183">
        <v>8</v>
      </c>
      <c r="I176" s="184"/>
      <c r="J176" s="185">
        <f>ROUND(I176*H176,2)</f>
        <v>0</v>
      </c>
      <c r="K176" s="181" t="s">
        <v>1995</v>
      </c>
      <c r="L176" s="40"/>
      <c r="M176" s="186" t="s">
        <v>19</v>
      </c>
      <c r="N176" s="187" t="s">
        <v>46</v>
      </c>
      <c r="O176" s="65"/>
      <c r="P176" s="188">
        <f>O176*H176</f>
        <v>0</v>
      </c>
      <c r="Q176" s="188">
        <v>0</v>
      </c>
      <c r="R176" s="188">
        <f>Q176*H176</f>
        <v>0</v>
      </c>
      <c r="S176" s="188">
        <v>0</v>
      </c>
      <c r="T176" s="18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0" t="s">
        <v>310</v>
      </c>
      <c r="AT176" s="190" t="s">
        <v>197</v>
      </c>
      <c r="AU176" s="190" t="s">
        <v>84</v>
      </c>
      <c r="AY176" s="18" t="s">
        <v>195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84</v>
      </c>
      <c r="BK176" s="191">
        <f>ROUND(I176*H176,2)</f>
        <v>0</v>
      </c>
      <c r="BL176" s="18" t="s">
        <v>310</v>
      </c>
      <c r="BM176" s="190" t="s">
        <v>2363</v>
      </c>
    </row>
    <row r="177" spans="1:47" s="2" customFormat="1" ht="29.25">
      <c r="A177" s="35"/>
      <c r="B177" s="36"/>
      <c r="C177" s="37"/>
      <c r="D177" s="192" t="s">
        <v>203</v>
      </c>
      <c r="E177" s="37"/>
      <c r="F177" s="193" t="s">
        <v>2364</v>
      </c>
      <c r="G177" s="37"/>
      <c r="H177" s="37"/>
      <c r="I177" s="194"/>
      <c r="J177" s="37"/>
      <c r="K177" s="37"/>
      <c r="L177" s="40"/>
      <c r="M177" s="195"/>
      <c r="N177" s="196"/>
      <c r="O177" s="65"/>
      <c r="P177" s="65"/>
      <c r="Q177" s="65"/>
      <c r="R177" s="65"/>
      <c r="S177" s="65"/>
      <c r="T177" s="66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203</v>
      </c>
      <c r="AU177" s="18" t="s">
        <v>84</v>
      </c>
    </row>
    <row r="178" spans="1:47" s="2" customFormat="1" ht="11.25">
      <c r="A178" s="35"/>
      <c r="B178" s="36"/>
      <c r="C178" s="37"/>
      <c r="D178" s="197" t="s">
        <v>205</v>
      </c>
      <c r="E178" s="37"/>
      <c r="F178" s="198" t="s">
        <v>2365</v>
      </c>
      <c r="G178" s="37"/>
      <c r="H178" s="37"/>
      <c r="I178" s="194"/>
      <c r="J178" s="37"/>
      <c r="K178" s="37"/>
      <c r="L178" s="40"/>
      <c r="M178" s="231"/>
      <c r="N178" s="232"/>
      <c r="O178" s="233"/>
      <c r="P178" s="233"/>
      <c r="Q178" s="233"/>
      <c r="R178" s="233"/>
      <c r="S178" s="233"/>
      <c r="T178" s="234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205</v>
      </c>
      <c r="AU178" s="18" t="s">
        <v>84</v>
      </c>
    </row>
    <row r="179" spans="1:47" s="2" customFormat="1" ht="6.95" customHeight="1">
      <c r="A179" s="35"/>
      <c r="B179" s="48"/>
      <c r="C179" s="49"/>
      <c r="D179" s="49"/>
      <c r="E179" s="49"/>
      <c r="F179" s="49"/>
      <c r="G179" s="49"/>
      <c r="H179" s="49"/>
      <c r="I179" s="49"/>
      <c r="J179" s="49"/>
      <c r="K179" s="49"/>
      <c r="L179" s="40"/>
      <c r="M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</row>
  </sheetData>
  <sheetProtection algorithmName="SHA-512" hashValue="5C1g+QmSxKp1T12dv6tLtqjmxHOYDwILdlIdSf160suzKfe1WMaU4qwf+lGSlD4vAr5Tt+b8s7vHnCc28L0l6Q==" saltValue="22OPrcoXyaj7WWqGIlN6rgQvUHf2qpzc6yq0Z+a9EEqNtZE9xf+Pi60jLs0fjVTK+0gk98mVSo6k+XTs+y0yBw==" spinCount="100000" sheet="1" objects="1" scenarios="1" formatColumns="0" formatRows="0" autoFilter="0"/>
  <autoFilter ref="C92:K178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4" r:id="rId1"/>
    <hyperlink ref="F111" r:id="rId2"/>
    <hyperlink ref="F116" r:id="rId3"/>
    <hyperlink ref="F121" r:id="rId4"/>
    <hyperlink ref="F130" r:id="rId5"/>
    <hyperlink ref="F139" r:id="rId6"/>
    <hyperlink ref="F148" r:id="rId7"/>
    <hyperlink ref="F157" r:id="rId8"/>
    <hyperlink ref="F164" r:id="rId9"/>
    <hyperlink ref="F171" r:id="rId10"/>
    <hyperlink ref="F178" r:id="rId1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132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1984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2215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2366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ROUND((SUM(BE93:BE124)),  2)</f>
        <v>0</v>
      </c>
      <c r="G37" s="35"/>
      <c r="H37" s="35"/>
      <c r="I37" s="125">
        <v>0.21</v>
      </c>
      <c r="J37" s="124">
        <f>ROUND(((SUM(BE93:BE124))*I37),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ROUND((SUM(BF93:BF124)),  2)</f>
        <v>0</v>
      </c>
      <c r="G38" s="35"/>
      <c r="H38" s="35"/>
      <c r="I38" s="125">
        <v>0.12</v>
      </c>
      <c r="J38" s="124">
        <f>ROUND(((SUM(BF93:BF124))*I38),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ROUND((SUM(BG93:BG124)),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ROUND((SUM(BH93:BH124)),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ROUND((SUM(BI93:BI124)),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1984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2215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01-4 - Kabely a vodiče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J94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1991</v>
      </c>
      <c r="E69" s="149"/>
      <c r="F69" s="149"/>
      <c r="G69" s="149"/>
      <c r="H69" s="149"/>
      <c r="I69" s="149"/>
      <c r="J69" s="150">
        <f>J95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1984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2215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01-4 - Kabely a vodiče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</f>
        <v>0</v>
      </c>
      <c r="Q93" s="73"/>
      <c r="R93" s="160">
        <f>R94</f>
        <v>9.2977499999999991E-2</v>
      </c>
      <c r="S93" s="73"/>
      <c r="T93" s="161">
        <f>T94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</f>
        <v>0</v>
      </c>
    </row>
    <row r="94" spans="1:65" s="12" customFormat="1" ht="25.9" customHeight="1">
      <c r="B94" s="163"/>
      <c r="C94" s="164"/>
      <c r="D94" s="165" t="s">
        <v>73</v>
      </c>
      <c r="E94" s="166" t="s">
        <v>485</v>
      </c>
      <c r="F94" s="166" t="s">
        <v>486</v>
      </c>
      <c r="G94" s="164"/>
      <c r="H94" s="164"/>
      <c r="I94" s="167"/>
      <c r="J94" s="168">
        <f>BK94</f>
        <v>0</v>
      </c>
      <c r="K94" s="164"/>
      <c r="L94" s="169"/>
      <c r="M94" s="170"/>
      <c r="N94" s="171"/>
      <c r="O94" s="171"/>
      <c r="P94" s="172">
        <f>P95</f>
        <v>0</v>
      </c>
      <c r="Q94" s="171"/>
      <c r="R94" s="172">
        <f>R95</f>
        <v>9.2977499999999991E-2</v>
      </c>
      <c r="S94" s="171"/>
      <c r="T94" s="173">
        <f>T95</f>
        <v>0</v>
      </c>
      <c r="AR94" s="174" t="s">
        <v>84</v>
      </c>
      <c r="AT94" s="175" t="s">
        <v>73</v>
      </c>
      <c r="AU94" s="175" t="s">
        <v>74</v>
      </c>
      <c r="AY94" s="174" t="s">
        <v>195</v>
      </c>
      <c r="BK94" s="176">
        <f>BK95</f>
        <v>0</v>
      </c>
    </row>
    <row r="95" spans="1:65" s="12" customFormat="1" ht="22.9" customHeight="1">
      <c r="B95" s="163"/>
      <c r="C95" s="164"/>
      <c r="D95" s="165" t="s">
        <v>73</v>
      </c>
      <c r="E95" s="177" t="s">
        <v>1992</v>
      </c>
      <c r="F95" s="177" t="s">
        <v>95</v>
      </c>
      <c r="G95" s="164"/>
      <c r="H95" s="164"/>
      <c r="I95" s="167"/>
      <c r="J95" s="178">
        <f>BK95</f>
        <v>0</v>
      </c>
      <c r="K95" s="164"/>
      <c r="L95" s="169"/>
      <c r="M95" s="170"/>
      <c r="N95" s="171"/>
      <c r="O95" s="171"/>
      <c r="P95" s="172">
        <f>SUM(P96:P124)</f>
        <v>0</v>
      </c>
      <c r="Q95" s="171"/>
      <c r="R95" s="172">
        <f>SUM(R96:R124)</f>
        <v>9.2977499999999991E-2</v>
      </c>
      <c r="S95" s="171"/>
      <c r="T95" s="173">
        <f>SUM(T96:T124)</f>
        <v>0</v>
      </c>
      <c r="AR95" s="174" t="s">
        <v>84</v>
      </c>
      <c r="AT95" s="175" t="s">
        <v>73</v>
      </c>
      <c r="AU95" s="175" t="s">
        <v>82</v>
      </c>
      <c r="AY95" s="174" t="s">
        <v>195</v>
      </c>
      <c r="BK95" s="176">
        <f>SUM(BK96:BK124)</f>
        <v>0</v>
      </c>
    </row>
    <row r="96" spans="1:65" s="2" customFormat="1" ht="33" customHeight="1">
      <c r="A96" s="35"/>
      <c r="B96" s="36"/>
      <c r="C96" s="179" t="s">
        <v>240</v>
      </c>
      <c r="D96" s="179" t="s">
        <v>197</v>
      </c>
      <c r="E96" s="180" t="s">
        <v>2367</v>
      </c>
      <c r="F96" s="181" t="s">
        <v>2368</v>
      </c>
      <c r="G96" s="182" t="s">
        <v>570</v>
      </c>
      <c r="H96" s="183">
        <v>75</v>
      </c>
      <c r="I96" s="184"/>
      <c r="J96" s="185">
        <f>ROUND(I96*H96,2)</f>
        <v>0</v>
      </c>
      <c r="K96" s="181" t="s">
        <v>1995</v>
      </c>
      <c r="L96" s="40"/>
      <c r="M96" s="186" t="s">
        <v>19</v>
      </c>
      <c r="N96" s="187" t="s">
        <v>46</v>
      </c>
      <c r="O96" s="65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310</v>
      </c>
      <c r="AT96" s="190" t="s">
        <v>197</v>
      </c>
      <c r="AU96" s="190" t="s">
        <v>84</v>
      </c>
      <c r="AY96" s="18" t="s">
        <v>195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84</v>
      </c>
      <c r="BK96" s="191">
        <f>ROUND(I96*H96,2)</f>
        <v>0</v>
      </c>
      <c r="BL96" s="18" t="s">
        <v>310</v>
      </c>
      <c r="BM96" s="190" t="s">
        <v>2369</v>
      </c>
    </row>
    <row r="97" spans="1:65" s="2" customFormat="1" ht="29.25">
      <c r="A97" s="35"/>
      <c r="B97" s="36"/>
      <c r="C97" s="37"/>
      <c r="D97" s="192" t="s">
        <v>203</v>
      </c>
      <c r="E97" s="37"/>
      <c r="F97" s="193" t="s">
        <v>2370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203</v>
      </c>
      <c r="AU97" s="18" t="s">
        <v>84</v>
      </c>
    </row>
    <row r="98" spans="1:65" s="2" customFormat="1" ht="11.25">
      <c r="A98" s="35"/>
      <c r="B98" s="36"/>
      <c r="C98" s="37"/>
      <c r="D98" s="197" t="s">
        <v>205</v>
      </c>
      <c r="E98" s="37"/>
      <c r="F98" s="198" t="s">
        <v>2371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205</v>
      </c>
      <c r="AU98" s="18" t="s">
        <v>84</v>
      </c>
    </row>
    <row r="99" spans="1:65" s="2" customFormat="1" ht="24.2" customHeight="1">
      <c r="A99" s="35"/>
      <c r="B99" s="36"/>
      <c r="C99" s="221" t="s">
        <v>248</v>
      </c>
      <c r="D99" s="221" t="s">
        <v>324</v>
      </c>
      <c r="E99" s="222" t="s">
        <v>2372</v>
      </c>
      <c r="F99" s="223" t="s">
        <v>2373</v>
      </c>
      <c r="G99" s="224" t="s">
        <v>570</v>
      </c>
      <c r="H99" s="225">
        <v>86.25</v>
      </c>
      <c r="I99" s="226"/>
      <c r="J99" s="227">
        <f>ROUND(I99*H99,2)</f>
        <v>0</v>
      </c>
      <c r="K99" s="223" t="s">
        <v>1995</v>
      </c>
      <c r="L99" s="228"/>
      <c r="M99" s="229" t="s">
        <v>19</v>
      </c>
      <c r="N99" s="230" t="s">
        <v>46</v>
      </c>
      <c r="O99" s="65"/>
      <c r="P99" s="188">
        <f>O99*H99</f>
        <v>0</v>
      </c>
      <c r="Q99" s="188">
        <v>6.9999999999999994E-5</v>
      </c>
      <c r="R99" s="188">
        <f>Q99*H99</f>
        <v>6.0374999999999995E-3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416</v>
      </c>
      <c r="AT99" s="190" t="s">
        <v>324</v>
      </c>
      <c r="AU99" s="190" t="s">
        <v>84</v>
      </c>
      <c r="AY99" s="18" t="s">
        <v>195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84</v>
      </c>
      <c r="BK99" s="191">
        <f>ROUND(I99*H99,2)</f>
        <v>0</v>
      </c>
      <c r="BL99" s="18" t="s">
        <v>310</v>
      </c>
      <c r="BM99" s="190" t="s">
        <v>2374</v>
      </c>
    </row>
    <row r="100" spans="1:65" s="2" customFormat="1" ht="19.5">
      <c r="A100" s="35"/>
      <c r="B100" s="36"/>
      <c r="C100" s="37"/>
      <c r="D100" s="192" t="s">
        <v>203</v>
      </c>
      <c r="E100" s="37"/>
      <c r="F100" s="193" t="s">
        <v>2373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203</v>
      </c>
      <c r="AU100" s="18" t="s">
        <v>84</v>
      </c>
    </row>
    <row r="101" spans="1:65" s="13" customFormat="1" ht="11.25">
      <c r="B101" s="199"/>
      <c r="C101" s="200"/>
      <c r="D101" s="192" t="s">
        <v>207</v>
      </c>
      <c r="E101" s="200"/>
      <c r="F101" s="202" t="s">
        <v>2375</v>
      </c>
      <c r="G101" s="200"/>
      <c r="H101" s="203">
        <v>86.25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207</v>
      </c>
      <c r="AU101" s="209" t="s">
        <v>84</v>
      </c>
      <c r="AV101" s="13" t="s">
        <v>84</v>
      </c>
      <c r="AW101" s="13" t="s">
        <v>4</v>
      </c>
      <c r="AX101" s="13" t="s">
        <v>82</v>
      </c>
      <c r="AY101" s="209" t="s">
        <v>195</v>
      </c>
    </row>
    <row r="102" spans="1:65" s="2" customFormat="1" ht="24.2" customHeight="1">
      <c r="A102" s="35"/>
      <c r="B102" s="36"/>
      <c r="C102" s="179" t="s">
        <v>82</v>
      </c>
      <c r="D102" s="179" t="s">
        <v>197</v>
      </c>
      <c r="E102" s="180" t="s">
        <v>2376</v>
      </c>
      <c r="F102" s="181" t="s">
        <v>2377</v>
      </c>
      <c r="G102" s="182" t="s">
        <v>570</v>
      </c>
      <c r="H102" s="183">
        <v>1647.826</v>
      </c>
      <c r="I102" s="184"/>
      <c r="J102" s="185">
        <f>ROUND(I102*H102,2)</f>
        <v>0</v>
      </c>
      <c r="K102" s="181" t="s">
        <v>1995</v>
      </c>
      <c r="L102" s="40"/>
      <c r="M102" s="186" t="s">
        <v>19</v>
      </c>
      <c r="N102" s="187" t="s">
        <v>46</v>
      </c>
      <c r="O102" s="65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310</v>
      </c>
      <c r="AT102" s="190" t="s">
        <v>197</v>
      </c>
      <c r="AU102" s="190" t="s">
        <v>84</v>
      </c>
      <c r="AY102" s="18" t="s">
        <v>195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84</v>
      </c>
      <c r="BK102" s="191">
        <f>ROUND(I102*H102,2)</f>
        <v>0</v>
      </c>
      <c r="BL102" s="18" t="s">
        <v>310</v>
      </c>
      <c r="BM102" s="190" t="s">
        <v>2378</v>
      </c>
    </row>
    <row r="103" spans="1:65" s="2" customFormat="1" ht="19.5">
      <c r="A103" s="35"/>
      <c r="B103" s="36"/>
      <c r="C103" s="37"/>
      <c r="D103" s="192" t="s">
        <v>203</v>
      </c>
      <c r="E103" s="37"/>
      <c r="F103" s="193" t="s">
        <v>2379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203</v>
      </c>
      <c r="AU103" s="18" t="s">
        <v>84</v>
      </c>
    </row>
    <row r="104" spans="1:65" s="2" customFormat="1" ht="11.25">
      <c r="A104" s="35"/>
      <c r="B104" s="36"/>
      <c r="C104" s="37"/>
      <c r="D104" s="197" t="s">
        <v>205</v>
      </c>
      <c r="E104" s="37"/>
      <c r="F104" s="198" t="s">
        <v>2380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205</v>
      </c>
      <c r="AU104" s="18" t="s">
        <v>84</v>
      </c>
    </row>
    <row r="105" spans="1:65" s="2" customFormat="1" ht="37.9" customHeight="1">
      <c r="A105" s="35"/>
      <c r="B105" s="36"/>
      <c r="C105" s="221" t="s">
        <v>84</v>
      </c>
      <c r="D105" s="221" t="s">
        <v>324</v>
      </c>
      <c r="E105" s="222" t="s">
        <v>2381</v>
      </c>
      <c r="F105" s="223" t="s">
        <v>2382</v>
      </c>
      <c r="G105" s="224" t="s">
        <v>570</v>
      </c>
      <c r="H105" s="225">
        <v>1550</v>
      </c>
      <c r="I105" s="226"/>
      <c r="J105" s="227">
        <f>ROUND(I105*H105,2)</f>
        <v>0</v>
      </c>
      <c r="K105" s="223" t="s">
        <v>1995</v>
      </c>
      <c r="L105" s="228"/>
      <c r="M105" s="229" t="s">
        <v>19</v>
      </c>
      <c r="N105" s="230" t="s">
        <v>46</v>
      </c>
      <c r="O105" s="65"/>
      <c r="P105" s="188">
        <f>O105*H105</f>
        <v>0</v>
      </c>
      <c r="Q105" s="188">
        <v>1.0000000000000001E-5</v>
      </c>
      <c r="R105" s="188">
        <f>Q105*H105</f>
        <v>1.5500000000000002E-2</v>
      </c>
      <c r="S105" s="188">
        <v>0</v>
      </c>
      <c r="T105" s="18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90" t="s">
        <v>416</v>
      </c>
      <c r="AT105" s="190" t="s">
        <v>324</v>
      </c>
      <c r="AU105" s="190" t="s">
        <v>84</v>
      </c>
      <c r="AY105" s="18" t="s">
        <v>195</v>
      </c>
      <c r="BE105" s="191">
        <f>IF(N105="základní",J105,0)</f>
        <v>0</v>
      </c>
      <c r="BF105" s="191">
        <f>IF(N105="snížená",J105,0)</f>
        <v>0</v>
      </c>
      <c r="BG105" s="191">
        <f>IF(N105="zákl. přenesená",J105,0)</f>
        <v>0</v>
      </c>
      <c r="BH105" s="191">
        <f>IF(N105="sníž. přenesená",J105,0)</f>
        <v>0</v>
      </c>
      <c r="BI105" s="191">
        <f>IF(N105="nulová",J105,0)</f>
        <v>0</v>
      </c>
      <c r="BJ105" s="18" t="s">
        <v>84</v>
      </c>
      <c r="BK105" s="191">
        <f>ROUND(I105*H105,2)</f>
        <v>0</v>
      </c>
      <c r="BL105" s="18" t="s">
        <v>310</v>
      </c>
      <c r="BM105" s="190" t="s">
        <v>2383</v>
      </c>
    </row>
    <row r="106" spans="1:65" s="2" customFormat="1" ht="19.5">
      <c r="A106" s="35"/>
      <c r="B106" s="36"/>
      <c r="C106" s="37"/>
      <c r="D106" s="192" t="s">
        <v>203</v>
      </c>
      <c r="E106" s="37"/>
      <c r="F106" s="193" t="s">
        <v>2382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203</v>
      </c>
      <c r="AU106" s="18" t="s">
        <v>84</v>
      </c>
    </row>
    <row r="107" spans="1:65" s="13" customFormat="1" ht="11.25">
      <c r="B107" s="199"/>
      <c r="C107" s="200"/>
      <c r="D107" s="192" t="s">
        <v>207</v>
      </c>
      <c r="E107" s="200"/>
      <c r="F107" s="202" t="s">
        <v>2384</v>
      </c>
      <c r="G107" s="200"/>
      <c r="H107" s="203">
        <v>1550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207</v>
      </c>
      <c r="AU107" s="209" t="s">
        <v>84</v>
      </c>
      <c r="AV107" s="13" t="s">
        <v>84</v>
      </c>
      <c r="AW107" s="13" t="s">
        <v>4</v>
      </c>
      <c r="AX107" s="13" t="s">
        <v>82</v>
      </c>
      <c r="AY107" s="209" t="s">
        <v>195</v>
      </c>
    </row>
    <row r="108" spans="1:65" s="2" customFormat="1" ht="16.5" customHeight="1">
      <c r="A108" s="35"/>
      <c r="B108" s="36"/>
      <c r="C108" s="221" t="s">
        <v>255</v>
      </c>
      <c r="D108" s="221" t="s">
        <v>324</v>
      </c>
      <c r="E108" s="222" t="s">
        <v>2385</v>
      </c>
      <c r="F108" s="223" t="s">
        <v>2386</v>
      </c>
      <c r="G108" s="224" t="s">
        <v>570</v>
      </c>
      <c r="H108" s="225">
        <v>300</v>
      </c>
      <c r="I108" s="226"/>
      <c r="J108" s="227">
        <f>ROUND(I108*H108,2)</f>
        <v>0</v>
      </c>
      <c r="K108" s="223" t="s">
        <v>19</v>
      </c>
      <c r="L108" s="228"/>
      <c r="M108" s="229" t="s">
        <v>19</v>
      </c>
      <c r="N108" s="230" t="s">
        <v>46</v>
      </c>
      <c r="O108" s="65"/>
      <c r="P108" s="188">
        <f>O108*H108</f>
        <v>0</v>
      </c>
      <c r="Q108" s="188">
        <v>0</v>
      </c>
      <c r="R108" s="188">
        <f>Q108*H108</f>
        <v>0</v>
      </c>
      <c r="S108" s="188">
        <v>0</v>
      </c>
      <c r="T108" s="18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416</v>
      </c>
      <c r="AT108" s="190" t="s">
        <v>324</v>
      </c>
      <c r="AU108" s="190" t="s">
        <v>84</v>
      </c>
      <c r="AY108" s="18" t="s">
        <v>195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18" t="s">
        <v>84</v>
      </c>
      <c r="BK108" s="191">
        <f>ROUND(I108*H108,2)</f>
        <v>0</v>
      </c>
      <c r="BL108" s="18" t="s">
        <v>310</v>
      </c>
      <c r="BM108" s="190" t="s">
        <v>2387</v>
      </c>
    </row>
    <row r="109" spans="1:65" s="2" customFormat="1" ht="11.25">
      <c r="A109" s="35"/>
      <c r="B109" s="36"/>
      <c r="C109" s="37"/>
      <c r="D109" s="192" t="s">
        <v>203</v>
      </c>
      <c r="E109" s="37"/>
      <c r="F109" s="193" t="s">
        <v>2386</v>
      </c>
      <c r="G109" s="37"/>
      <c r="H109" s="37"/>
      <c r="I109" s="194"/>
      <c r="J109" s="37"/>
      <c r="K109" s="37"/>
      <c r="L109" s="40"/>
      <c r="M109" s="195"/>
      <c r="N109" s="19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203</v>
      </c>
      <c r="AU109" s="18" t="s">
        <v>84</v>
      </c>
    </row>
    <row r="110" spans="1:65" s="2" customFormat="1" ht="33" customHeight="1">
      <c r="A110" s="35"/>
      <c r="B110" s="36"/>
      <c r="C110" s="179" t="s">
        <v>100</v>
      </c>
      <c r="D110" s="179" t="s">
        <v>197</v>
      </c>
      <c r="E110" s="180" t="s">
        <v>2388</v>
      </c>
      <c r="F110" s="181" t="s">
        <v>2389</v>
      </c>
      <c r="G110" s="182" t="s">
        <v>570</v>
      </c>
      <c r="H110" s="183">
        <v>2639.13</v>
      </c>
      <c r="I110" s="184"/>
      <c r="J110" s="185">
        <f>ROUND(I110*H110,2)</f>
        <v>0</v>
      </c>
      <c r="K110" s="181" t="s">
        <v>1995</v>
      </c>
      <c r="L110" s="40"/>
      <c r="M110" s="186" t="s">
        <v>19</v>
      </c>
      <c r="N110" s="187" t="s">
        <v>46</v>
      </c>
      <c r="O110" s="65"/>
      <c r="P110" s="188">
        <f>O110*H110</f>
        <v>0</v>
      </c>
      <c r="Q110" s="188">
        <v>0</v>
      </c>
      <c r="R110" s="188">
        <f>Q110*H110</f>
        <v>0</v>
      </c>
      <c r="S110" s="188">
        <v>0</v>
      </c>
      <c r="T110" s="18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310</v>
      </c>
      <c r="AT110" s="190" t="s">
        <v>197</v>
      </c>
      <c r="AU110" s="190" t="s">
        <v>84</v>
      </c>
      <c r="AY110" s="18" t="s">
        <v>195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18" t="s">
        <v>84</v>
      </c>
      <c r="BK110" s="191">
        <f>ROUND(I110*H110,2)</f>
        <v>0</v>
      </c>
      <c r="BL110" s="18" t="s">
        <v>310</v>
      </c>
      <c r="BM110" s="190" t="s">
        <v>2390</v>
      </c>
    </row>
    <row r="111" spans="1:65" s="2" customFormat="1" ht="19.5">
      <c r="A111" s="35"/>
      <c r="B111" s="36"/>
      <c r="C111" s="37"/>
      <c r="D111" s="192" t="s">
        <v>203</v>
      </c>
      <c r="E111" s="37"/>
      <c r="F111" s="193" t="s">
        <v>2391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203</v>
      </c>
      <c r="AU111" s="18" t="s">
        <v>84</v>
      </c>
    </row>
    <row r="112" spans="1:65" s="2" customFormat="1" ht="11.25">
      <c r="A112" s="35"/>
      <c r="B112" s="36"/>
      <c r="C112" s="37"/>
      <c r="D112" s="197" t="s">
        <v>205</v>
      </c>
      <c r="E112" s="37"/>
      <c r="F112" s="198" t="s">
        <v>2392</v>
      </c>
      <c r="G112" s="37"/>
      <c r="H112" s="37"/>
      <c r="I112" s="194"/>
      <c r="J112" s="37"/>
      <c r="K112" s="37"/>
      <c r="L112" s="40"/>
      <c r="M112" s="195"/>
      <c r="N112" s="19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205</v>
      </c>
      <c r="AU112" s="18" t="s">
        <v>84</v>
      </c>
    </row>
    <row r="113" spans="1:65" s="2" customFormat="1" ht="37.9" customHeight="1">
      <c r="A113" s="35"/>
      <c r="B113" s="36"/>
      <c r="C113" s="221" t="s">
        <v>104</v>
      </c>
      <c r="D113" s="221" t="s">
        <v>324</v>
      </c>
      <c r="E113" s="222" t="s">
        <v>2393</v>
      </c>
      <c r="F113" s="223" t="s">
        <v>2394</v>
      </c>
      <c r="G113" s="224" t="s">
        <v>570</v>
      </c>
      <c r="H113" s="225">
        <v>2950</v>
      </c>
      <c r="I113" s="226"/>
      <c r="J113" s="227">
        <f>ROUND(I113*H113,2)</f>
        <v>0</v>
      </c>
      <c r="K113" s="223" t="s">
        <v>1995</v>
      </c>
      <c r="L113" s="228"/>
      <c r="M113" s="229" t="s">
        <v>19</v>
      </c>
      <c r="N113" s="230" t="s">
        <v>46</v>
      </c>
      <c r="O113" s="65"/>
      <c r="P113" s="188">
        <f>O113*H113</f>
        <v>0</v>
      </c>
      <c r="Q113" s="188">
        <v>1.0000000000000001E-5</v>
      </c>
      <c r="R113" s="188">
        <f>Q113*H113</f>
        <v>2.9500000000000002E-2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416</v>
      </c>
      <c r="AT113" s="190" t="s">
        <v>324</v>
      </c>
      <c r="AU113" s="190" t="s">
        <v>84</v>
      </c>
      <c r="AY113" s="18" t="s">
        <v>195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84</v>
      </c>
      <c r="BK113" s="191">
        <f>ROUND(I113*H113,2)</f>
        <v>0</v>
      </c>
      <c r="BL113" s="18" t="s">
        <v>310</v>
      </c>
      <c r="BM113" s="190" t="s">
        <v>2395</v>
      </c>
    </row>
    <row r="114" spans="1:65" s="2" customFormat="1" ht="19.5">
      <c r="A114" s="35"/>
      <c r="B114" s="36"/>
      <c r="C114" s="37"/>
      <c r="D114" s="192" t="s">
        <v>203</v>
      </c>
      <c r="E114" s="37"/>
      <c r="F114" s="193" t="s">
        <v>2394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203</v>
      </c>
      <c r="AU114" s="18" t="s">
        <v>84</v>
      </c>
    </row>
    <row r="115" spans="1:65" s="13" customFormat="1" ht="11.25">
      <c r="B115" s="199"/>
      <c r="C115" s="200"/>
      <c r="D115" s="192" t="s">
        <v>207</v>
      </c>
      <c r="E115" s="200"/>
      <c r="F115" s="202" t="s">
        <v>2396</v>
      </c>
      <c r="G115" s="200"/>
      <c r="H115" s="203">
        <v>2950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207</v>
      </c>
      <c r="AU115" s="209" t="s">
        <v>84</v>
      </c>
      <c r="AV115" s="13" t="s">
        <v>84</v>
      </c>
      <c r="AW115" s="13" t="s">
        <v>4</v>
      </c>
      <c r="AX115" s="13" t="s">
        <v>82</v>
      </c>
      <c r="AY115" s="209" t="s">
        <v>195</v>
      </c>
    </row>
    <row r="116" spans="1:65" s="2" customFormat="1" ht="24.2" customHeight="1">
      <c r="A116" s="35"/>
      <c r="B116" s="36"/>
      <c r="C116" s="221" t="s">
        <v>232</v>
      </c>
      <c r="D116" s="221" t="s">
        <v>324</v>
      </c>
      <c r="E116" s="222" t="s">
        <v>2397</v>
      </c>
      <c r="F116" s="223" t="s">
        <v>2398</v>
      </c>
      <c r="G116" s="224" t="s">
        <v>570</v>
      </c>
      <c r="H116" s="225">
        <v>85</v>
      </c>
      <c r="I116" s="226"/>
      <c r="J116" s="227">
        <f>ROUND(I116*H116,2)</f>
        <v>0</v>
      </c>
      <c r="K116" s="223" t="s">
        <v>1995</v>
      </c>
      <c r="L116" s="228"/>
      <c r="M116" s="229" t="s">
        <v>19</v>
      </c>
      <c r="N116" s="230" t="s">
        <v>46</v>
      </c>
      <c r="O116" s="65"/>
      <c r="P116" s="188">
        <f>O116*H116</f>
        <v>0</v>
      </c>
      <c r="Q116" s="188">
        <v>3.5E-4</v>
      </c>
      <c r="R116" s="188">
        <f>Q116*H116</f>
        <v>2.9749999999999999E-2</v>
      </c>
      <c r="S116" s="188">
        <v>0</v>
      </c>
      <c r="T116" s="18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416</v>
      </c>
      <c r="AT116" s="190" t="s">
        <v>324</v>
      </c>
      <c r="AU116" s="190" t="s">
        <v>84</v>
      </c>
      <c r="AY116" s="18" t="s">
        <v>195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18" t="s">
        <v>84</v>
      </c>
      <c r="BK116" s="191">
        <f>ROUND(I116*H116,2)</f>
        <v>0</v>
      </c>
      <c r="BL116" s="18" t="s">
        <v>310</v>
      </c>
      <c r="BM116" s="190" t="s">
        <v>2399</v>
      </c>
    </row>
    <row r="117" spans="1:65" s="2" customFormat="1" ht="19.5">
      <c r="A117" s="35"/>
      <c r="B117" s="36"/>
      <c r="C117" s="37"/>
      <c r="D117" s="192" t="s">
        <v>203</v>
      </c>
      <c r="E117" s="37"/>
      <c r="F117" s="193" t="s">
        <v>2398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203</v>
      </c>
      <c r="AU117" s="18" t="s">
        <v>84</v>
      </c>
    </row>
    <row r="118" spans="1:65" s="13" customFormat="1" ht="11.25">
      <c r="B118" s="199"/>
      <c r="C118" s="200"/>
      <c r="D118" s="192" t="s">
        <v>207</v>
      </c>
      <c r="E118" s="200"/>
      <c r="F118" s="202" t="s">
        <v>2400</v>
      </c>
      <c r="G118" s="200"/>
      <c r="H118" s="203">
        <v>85</v>
      </c>
      <c r="I118" s="204"/>
      <c r="J118" s="200"/>
      <c r="K118" s="200"/>
      <c r="L118" s="205"/>
      <c r="M118" s="206"/>
      <c r="N118" s="207"/>
      <c r="O118" s="207"/>
      <c r="P118" s="207"/>
      <c r="Q118" s="207"/>
      <c r="R118" s="207"/>
      <c r="S118" s="207"/>
      <c r="T118" s="208"/>
      <c r="AT118" s="209" t="s">
        <v>207</v>
      </c>
      <c r="AU118" s="209" t="s">
        <v>84</v>
      </c>
      <c r="AV118" s="13" t="s">
        <v>84</v>
      </c>
      <c r="AW118" s="13" t="s">
        <v>4</v>
      </c>
      <c r="AX118" s="13" t="s">
        <v>82</v>
      </c>
      <c r="AY118" s="209" t="s">
        <v>195</v>
      </c>
    </row>
    <row r="119" spans="1:65" s="2" customFormat="1" ht="24.2" customHeight="1">
      <c r="A119" s="35"/>
      <c r="B119" s="36"/>
      <c r="C119" s="179" t="s">
        <v>264</v>
      </c>
      <c r="D119" s="179" t="s">
        <v>197</v>
      </c>
      <c r="E119" s="180" t="s">
        <v>2401</v>
      </c>
      <c r="F119" s="181" t="s">
        <v>2402</v>
      </c>
      <c r="G119" s="182" t="s">
        <v>570</v>
      </c>
      <c r="H119" s="183">
        <v>20</v>
      </c>
      <c r="I119" s="184"/>
      <c r="J119" s="185">
        <f>ROUND(I119*H119,2)</f>
        <v>0</v>
      </c>
      <c r="K119" s="181" t="s">
        <v>1995</v>
      </c>
      <c r="L119" s="40"/>
      <c r="M119" s="186" t="s">
        <v>19</v>
      </c>
      <c r="N119" s="187" t="s">
        <v>46</v>
      </c>
      <c r="O119" s="65"/>
      <c r="P119" s="188">
        <f>O119*H119</f>
        <v>0</v>
      </c>
      <c r="Q119" s="188">
        <v>0</v>
      </c>
      <c r="R119" s="188">
        <f>Q119*H119</f>
        <v>0</v>
      </c>
      <c r="S119" s="188">
        <v>0</v>
      </c>
      <c r="T119" s="189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0" t="s">
        <v>310</v>
      </c>
      <c r="AT119" s="190" t="s">
        <v>197</v>
      </c>
      <c r="AU119" s="190" t="s">
        <v>84</v>
      </c>
      <c r="AY119" s="18" t="s">
        <v>195</v>
      </c>
      <c r="BE119" s="191">
        <f>IF(N119="základní",J119,0)</f>
        <v>0</v>
      </c>
      <c r="BF119" s="191">
        <f>IF(N119="snížená",J119,0)</f>
        <v>0</v>
      </c>
      <c r="BG119" s="191">
        <f>IF(N119="zákl. přenesená",J119,0)</f>
        <v>0</v>
      </c>
      <c r="BH119" s="191">
        <f>IF(N119="sníž. přenesená",J119,0)</f>
        <v>0</v>
      </c>
      <c r="BI119" s="191">
        <f>IF(N119="nulová",J119,0)</f>
        <v>0</v>
      </c>
      <c r="BJ119" s="18" t="s">
        <v>84</v>
      </c>
      <c r="BK119" s="191">
        <f>ROUND(I119*H119,2)</f>
        <v>0</v>
      </c>
      <c r="BL119" s="18" t="s">
        <v>310</v>
      </c>
      <c r="BM119" s="190" t="s">
        <v>2403</v>
      </c>
    </row>
    <row r="120" spans="1:65" s="2" customFormat="1" ht="19.5">
      <c r="A120" s="35"/>
      <c r="B120" s="36"/>
      <c r="C120" s="37"/>
      <c r="D120" s="192" t="s">
        <v>203</v>
      </c>
      <c r="E120" s="37"/>
      <c r="F120" s="193" t="s">
        <v>2404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203</v>
      </c>
      <c r="AU120" s="18" t="s">
        <v>84</v>
      </c>
    </row>
    <row r="121" spans="1:65" s="2" customFormat="1" ht="11.25">
      <c r="A121" s="35"/>
      <c r="B121" s="36"/>
      <c r="C121" s="37"/>
      <c r="D121" s="197" t="s">
        <v>205</v>
      </c>
      <c r="E121" s="37"/>
      <c r="F121" s="198" t="s">
        <v>2405</v>
      </c>
      <c r="G121" s="37"/>
      <c r="H121" s="37"/>
      <c r="I121" s="194"/>
      <c r="J121" s="37"/>
      <c r="K121" s="37"/>
      <c r="L121" s="40"/>
      <c r="M121" s="195"/>
      <c r="N121" s="19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205</v>
      </c>
      <c r="AU121" s="18" t="s">
        <v>84</v>
      </c>
    </row>
    <row r="122" spans="1:65" s="2" customFormat="1" ht="24.2" customHeight="1">
      <c r="A122" s="35"/>
      <c r="B122" s="36"/>
      <c r="C122" s="221" t="s">
        <v>270</v>
      </c>
      <c r="D122" s="221" t="s">
        <v>324</v>
      </c>
      <c r="E122" s="222" t="s">
        <v>2406</v>
      </c>
      <c r="F122" s="223" t="s">
        <v>2407</v>
      </c>
      <c r="G122" s="224" t="s">
        <v>570</v>
      </c>
      <c r="H122" s="225">
        <v>23</v>
      </c>
      <c r="I122" s="226"/>
      <c r="J122" s="227">
        <f>ROUND(I122*H122,2)</f>
        <v>0</v>
      </c>
      <c r="K122" s="223" t="s">
        <v>1995</v>
      </c>
      <c r="L122" s="228"/>
      <c r="M122" s="229" t="s">
        <v>19</v>
      </c>
      <c r="N122" s="230" t="s">
        <v>46</v>
      </c>
      <c r="O122" s="65"/>
      <c r="P122" s="188">
        <f>O122*H122</f>
        <v>0</v>
      </c>
      <c r="Q122" s="188">
        <v>5.2999999999999998E-4</v>
      </c>
      <c r="R122" s="188">
        <f>Q122*H122</f>
        <v>1.2189999999999999E-2</v>
      </c>
      <c r="S122" s="188">
        <v>0</v>
      </c>
      <c r="T122" s="18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416</v>
      </c>
      <c r="AT122" s="190" t="s">
        <v>324</v>
      </c>
      <c r="AU122" s="190" t="s">
        <v>84</v>
      </c>
      <c r="AY122" s="18" t="s">
        <v>195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18" t="s">
        <v>84</v>
      </c>
      <c r="BK122" s="191">
        <f>ROUND(I122*H122,2)</f>
        <v>0</v>
      </c>
      <c r="BL122" s="18" t="s">
        <v>310</v>
      </c>
      <c r="BM122" s="190" t="s">
        <v>2408</v>
      </c>
    </row>
    <row r="123" spans="1:65" s="2" customFormat="1" ht="19.5">
      <c r="A123" s="35"/>
      <c r="B123" s="36"/>
      <c r="C123" s="37"/>
      <c r="D123" s="192" t="s">
        <v>203</v>
      </c>
      <c r="E123" s="37"/>
      <c r="F123" s="193" t="s">
        <v>2407</v>
      </c>
      <c r="G123" s="37"/>
      <c r="H123" s="37"/>
      <c r="I123" s="194"/>
      <c r="J123" s="37"/>
      <c r="K123" s="37"/>
      <c r="L123" s="40"/>
      <c r="M123" s="195"/>
      <c r="N123" s="19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203</v>
      </c>
      <c r="AU123" s="18" t="s">
        <v>84</v>
      </c>
    </row>
    <row r="124" spans="1:65" s="13" customFormat="1" ht="11.25">
      <c r="B124" s="199"/>
      <c r="C124" s="200"/>
      <c r="D124" s="192" t="s">
        <v>207</v>
      </c>
      <c r="E124" s="200"/>
      <c r="F124" s="202" t="s">
        <v>2409</v>
      </c>
      <c r="G124" s="200"/>
      <c r="H124" s="203">
        <v>23</v>
      </c>
      <c r="I124" s="204"/>
      <c r="J124" s="200"/>
      <c r="K124" s="200"/>
      <c r="L124" s="205"/>
      <c r="M124" s="235"/>
      <c r="N124" s="236"/>
      <c r="O124" s="236"/>
      <c r="P124" s="236"/>
      <c r="Q124" s="236"/>
      <c r="R124" s="236"/>
      <c r="S124" s="236"/>
      <c r="T124" s="237"/>
      <c r="AT124" s="209" t="s">
        <v>207</v>
      </c>
      <c r="AU124" s="209" t="s">
        <v>84</v>
      </c>
      <c r="AV124" s="13" t="s">
        <v>84</v>
      </c>
      <c r="AW124" s="13" t="s">
        <v>4</v>
      </c>
      <c r="AX124" s="13" t="s">
        <v>82</v>
      </c>
      <c r="AY124" s="209" t="s">
        <v>195</v>
      </c>
    </row>
    <row r="125" spans="1:65" s="2" customFormat="1" ht="6.95" customHeight="1">
      <c r="A125" s="35"/>
      <c r="B125" s="48"/>
      <c r="C125" s="49"/>
      <c r="D125" s="49"/>
      <c r="E125" s="49"/>
      <c r="F125" s="49"/>
      <c r="G125" s="49"/>
      <c r="H125" s="49"/>
      <c r="I125" s="49"/>
      <c r="J125" s="49"/>
      <c r="K125" s="49"/>
      <c r="L125" s="40"/>
      <c r="M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</sheetData>
  <sheetProtection algorithmName="SHA-512" hashValue="LH/cN9tqcWaqPtS+nMado/Khdeh2pZhUeGe19PWb6dDJ6Wr4kB92YmIiSqaDhJC9TdtaYpYA1Fio5pKyRoTYmg==" saltValue="tRHAOxoslI/sRrDvvxL6jhrKA6x5Gxq/6ybDV7cNr1rpMKmkQYoT9NOskqfa9myewgkzf9WRd4kid0iZ5cLJIA==" spinCount="100000" sheet="1" objects="1" scenarios="1" formatColumns="0" formatRows="0" autoFilter="0"/>
  <autoFilter ref="C92:K124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98" r:id="rId1"/>
    <hyperlink ref="F104" r:id="rId2"/>
    <hyperlink ref="F112" r:id="rId3"/>
    <hyperlink ref="F121" r:id="rId4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135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1984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2215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2410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ROUND(J97,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ROUND((SUM(BE97:BE208)),  2)</f>
        <v>0</v>
      </c>
      <c r="G37" s="35"/>
      <c r="H37" s="35"/>
      <c r="I37" s="125">
        <v>0.21</v>
      </c>
      <c r="J37" s="124">
        <f>ROUND(((SUM(BE97:BE208))*I37),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ROUND((SUM(BF97:BF208)),  2)</f>
        <v>0</v>
      </c>
      <c r="G38" s="35"/>
      <c r="H38" s="35"/>
      <c r="I38" s="125">
        <v>0.12</v>
      </c>
      <c r="J38" s="124">
        <f>ROUND(((SUM(BF97:BF208))*I38),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ROUND((SUM(BG97:BG208)),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ROUND((SUM(BH97:BH208)),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ROUND((SUM(BI97:BI208)),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1984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2215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01-5 - Bourání a začštění (otvory)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J97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158</v>
      </c>
      <c r="E68" s="144"/>
      <c r="F68" s="144"/>
      <c r="G68" s="144"/>
      <c r="H68" s="144"/>
      <c r="I68" s="144"/>
      <c r="J68" s="145">
        <f>J98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159</v>
      </c>
      <c r="E69" s="149"/>
      <c r="F69" s="149"/>
      <c r="G69" s="149"/>
      <c r="H69" s="149"/>
      <c r="I69" s="149"/>
      <c r="J69" s="150">
        <f>J99</f>
        <v>0</v>
      </c>
      <c r="K69" s="98"/>
      <c r="L69" s="151"/>
    </row>
    <row r="70" spans="1:47" s="10" customFormat="1" ht="19.899999999999999" customHeight="1">
      <c r="B70" s="147"/>
      <c r="C70" s="98"/>
      <c r="D70" s="148" t="s">
        <v>2411</v>
      </c>
      <c r="E70" s="149"/>
      <c r="F70" s="149"/>
      <c r="G70" s="149"/>
      <c r="H70" s="149"/>
      <c r="I70" s="149"/>
      <c r="J70" s="150">
        <f>J109</f>
        <v>0</v>
      </c>
      <c r="K70" s="98"/>
      <c r="L70" s="151"/>
    </row>
    <row r="71" spans="1:47" s="10" customFormat="1" ht="19.899999999999999" customHeight="1">
      <c r="B71" s="147"/>
      <c r="C71" s="98"/>
      <c r="D71" s="148" t="s">
        <v>160</v>
      </c>
      <c r="E71" s="149"/>
      <c r="F71" s="149"/>
      <c r="G71" s="149"/>
      <c r="H71" s="149"/>
      <c r="I71" s="149"/>
      <c r="J71" s="150">
        <f>J119</f>
        <v>0</v>
      </c>
      <c r="K71" s="98"/>
      <c r="L71" s="151"/>
    </row>
    <row r="72" spans="1:47" s="10" customFormat="1" ht="19.899999999999999" customHeight="1">
      <c r="B72" s="147"/>
      <c r="C72" s="98"/>
      <c r="D72" s="148" t="s">
        <v>161</v>
      </c>
      <c r="E72" s="149"/>
      <c r="F72" s="149"/>
      <c r="G72" s="149"/>
      <c r="H72" s="149"/>
      <c r="I72" s="149"/>
      <c r="J72" s="150">
        <f>J132</f>
        <v>0</v>
      </c>
      <c r="K72" s="98"/>
      <c r="L72" s="151"/>
    </row>
    <row r="73" spans="1:47" s="10" customFormat="1" ht="19.899999999999999" customHeight="1">
      <c r="B73" s="147"/>
      <c r="C73" s="98"/>
      <c r="D73" s="148" t="s">
        <v>162</v>
      </c>
      <c r="E73" s="149"/>
      <c r="F73" s="149"/>
      <c r="G73" s="149"/>
      <c r="H73" s="149"/>
      <c r="I73" s="149"/>
      <c r="J73" s="150">
        <f>J190</f>
        <v>0</v>
      </c>
      <c r="K73" s="98"/>
      <c r="L73" s="151"/>
    </row>
    <row r="74" spans="1:47" s="2" customFormat="1" ht="21.7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47" s="2" customFormat="1" ht="6.95" customHeight="1">
      <c r="A75" s="35"/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9" spans="1:47" s="2" customFormat="1" ht="6.95" customHeight="1">
      <c r="A79" s="35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2" customFormat="1" ht="24.95" customHeight="1">
      <c r="A80" s="35"/>
      <c r="B80" s="36"/>
      <c r="C80" s="24" t="s">
        <v>180</v>
      </c>
      <c r="D80" s="37"/>
      <c r="E80" s="37"/>
      <c r="F80" s="37"/>
      <c r="G80" s="37"/>
      <c r="H80" s="37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31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12" customHeight="1">
      <c r="A82" s="35"/>
      <c r="B82" s="36"/>
      <c r="C82" s="30" t="s">
        <v>16</v>
      </c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6.25" customHeight="1">
      <c r="A83" s="35"/>
      <c r="B83" s="36"/>
      <c r="C83" s="37"/>
      <c r="D83" s="37"/>
      <c r="E83" s="377" t="str">
        <f>E7</f>
        <v>Přestavba části objektu č.p. 100 ve Výsluní - zřízení bytových jednotek</v>
      </c>
      <c r="F83" s="378"/>
      <c r="G83" s="378"/>
      <c r="H83" s="378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1" customFormat="1" ht="12" customHeight="1">
      <c r="B84" s="22"/>
      <c r="C84" s="30" t="s">
        <v>152</v>
      </c>
      <c r="D84" s="23"/>
      <c r="E84" s="23"/>
      <c r="F84" s="23"/>
      <c r="G84" s="23"/>
      <c r="H84" s="23"/>
      <c r="I84" s="23"/>
      <c r="J84" s="23"/>
      <c r="K84" s="23"/>
      <c r="L84" s="21"/>
    </row>
    <row r="85" spans="1:31" s="1" customFormat="1" ht="16.5" customHeight="1">
      <c r="B85" s="22"/>
      <c r="C85" s="23"/>
      <c r="D85" s="23"/>
      <c r="E85" s="377" t="s">
        <v>1982</v>
      </c>
      <c r="F85" s="354"/>
      <c r="G85" s="354"/>
      <c r="H85" s="354"/>
      <c r="I85" s="23"/>
      <c r="J85" s="23"/>
      <c r="K85" s="23"/>
      <c r="L85" s="21"/>
    </row>
    <row r="86" spans="1:31" s="1" customFormat="1" ht="12" customHeight="1">
      <c r="B86" s="22"/>
      <c r="C86" s="30" t="s">
        <v>1983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81" t="s">
        <v>1984</v>
      </c>
      <c r="F87" s="379"/>
      <c r="G87" s="379"/>
      <c r="H87" s="379"/>
      <c r="I87" s="37"/>
      <c r="J87" s="37"/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2215</v>
      </c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25" t="str">
        <f>E13</f>
        <v>01-5 - Bourání a začštění (otvory)</v>
      </c>
      <c r="F89" s="379"/>
      <c r="G89" s="379"/>
      <c r="H89" s="379"/>
      <c r="I89" s="37"/>
      <c r="J89" s="37"/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21</v>
      </c>
      <c r="D91" s="37"/>
      <c r="E91" s="37"/>
      <c r="F91" s="28" t="str">
        <f>F16</f>
        <v>Výsluní p.p.č. 34 - k.ú. Výsluní</v>
      </c>
      <c r="G91" s="37"/>
      <c r="H91" s="37"/>
      <c r="I91" s="30" t="s">
        <v>23</v>
      </c>
      <c r="J91" s="60" t="str">
        <f>IF(J16="","",J16)</f>
        <v>Vyplň údaj</v>
      </c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114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E19</f>
        <v>IPS Kadaň s.r.o.</v>
      </c>
      <c r="G93" s="37"/>
      <c r="H93" s="37"/>
      <c r="I93" s="30" t="s">
        <v>31</v>
      </c>
      <c r="J93" s="33" t="str">
        <f>E25</f>
        <v>BOHEMIA ELPLAN</v>
      </c>
      <c r="K93" s="37"/>
      <c r="L93" s="114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25.7" customHeight="1">
      <c r="A94" s="35"/>
      <c r="B94" s="36"/>
      <c r="C94" s="30" t="s">
        <v>29</v>
      </c>
      <c r="D94" s="37"/>
      <c r="E94" s="37"/>
      <c r="F94" s="28" t="str">
        <f>IF(E22="","",E22)</f>
        <v>Vyplň údaj</v>
      </c>
      <c r="G94" s="37"/>
      <c r="H94" s="37"/>
      <c r="I94" s="30" t="s">
        <v>36</v>
      </c>
      <c r="J94" s="33" t="str">
        <f>E28</f>
        <v>BOHEMIA ELPLAN - Petr Vyžďura</v>
      </c>
      <c r="K94" s="37"/>
      <c r="L94" s="114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114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11" customFormat="1" ht="29.25" customHeight="1">
      <c r="A96" s="152"/>
      <c r="B96" s="153"/>
      <c r="C96" s="154" t="s">
        <v>181</v>
      </c>
      <c r="D96" s="155" t="s">
        <v>59</v>
      </c>
      <c r="E96" s="155" t="s">
        <v>55</v>
      </c>
      <c r="F96" s="155" t="s">
        <v>56</v>
      </c>
      <c r="G96" s="155" t="s">
        <v>182</v>
      </c>
      <c r="H96" s="155" t="s">
        <v>183</v>
      </c>
      <c r="I96" s="155" t="s">
        <v>184</v>
      </c>
      <c r="J96" s="155" t="s">
        <v>156</v>
      </c>
      <c r="K96" s="156" t="s">
        <v>185</v>
      </c>
      <c r="L96" s="157"/>
      <c r="M96" s="69" t="s">
        <v>19</v>
      </c>
      <c r="N96" s="70" t="s">
        <v>44</v>
      </c>
      <c r="O96" s="70" t="s">
        <v>186</v>
      </c>
      <c r="P96" s="70" t="s">
        <v>187</v>
      </c>
      <c r="Q96" s="70" t="s">
        <v>188</v>
      </c>
      <c r="R96" s="70" t="s">
        <v>189</v>
      </c>
      <c r="S96" s="70" t="s">
        <v>190</v>
      </c>
      <c r="T96" s="71" t="s">
        <v>191</v>
      </c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</row>
    <row r="97" spans="1:65" s="2" customFormat="1" ht="22.9" customHeight="1">
      <c r="A97" s="35"/>
      <c r="B97" s="36"/>
      <c r="C97" s="76" t="s">
        <v>192</v>
      </c>
      <c r="D97" s="37"/>
      <c r="E97" s="37"/>
      <c r="F97" s="37"/>
      <c r="G97" s="37"/>
      <c r="H97" s="37"/>
      <c r="I97" s="37"/>
      <c r="J97" s="158">
        <f>BK97</f>
        <v>0</v>
      </c>
      <c r="K97" s="37"/>
      <c r="L97" s="40"/>
      <c r="M97" s="72"/>
      <c r="N97" s="159"/>
      <c r="O97" s="73"/>
      <c r="P97" s="160">
        <f>P98</f>
        <v>0</v>
      </c>
      <c r="Q97" s="73"/>
      <c r="R97" s="160">
        <f>R98</f>
        <v>1.8948121600000001</v>
      </c>
      <c r="S97" s="73"/>
      <c r="T97" s="161">
        <f>T98</f>
        <v>9.4699999999999989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73</v>
      </c>
      <c r="AU97" s="18" t="s">
        <v>157</v>
      </c>
      <c r="BK97" s="162">
        <f>BK98</f>
        <v>0</v>
      </c>
    </row>
    <row r="98" spans="1:65" s="12" customFormat="1" ht="25.9" customHeight="1">
      <c r="B98" s="163"/>
      <c r="C98" s="164"/>
      <c r="D98" s="165" t="s">
        <v>73</v>
      </c>
      <c r="E98" s="166" t="s">
        <v>193</v>
      </c>
      <c r="F98" s="166" t="s">
        <v>194</v>
      </c>
      <c r="G98" s="164"/>
      <c r="H98" s="164"/>
      <c r="I98" s="167"/>
      <c r="J98" s="168">
        <f>BK98</f>
        <v>0</v>
      </c>
      <c r="K98" s="164"/>
      <c r="L98" s="169"/>
      <c r="M98" s="170"/>
      <c r="N98" s="171"/>
      <c r="O98" s="171"/>
      <c r="P98" s="172">
        <f>P99+P109+P119+P132+P190</f>
        <v>0</v>
      </c>
      <c r="Q98" s="171"/>
      <c r="R98" s="172">
        <f>R99+R109+R119+R132+R190</f>
        <v>1.8948121600000001</v>
      </c>
      <c r="S98" s="171"/>
      <c r="T98" s="173">
        <f>T99+T109+T119+T132+T190</f>
        <v>9.4699999999999989</v>
      </c>
      <c r="AR98" s="174" t="s">
        <v>82</v>
      </c>
      <c r="AT98" s="175" t="s">
        <v>73</v>
      </c>
      <c r="AU98" s="175" t="s">
        <v>74</v>
      </c>
      <c r="AY98" s="174" t="s">
        <v>195</v>
      </c>
      <c r="BK98" s="176">
        <f>BK99+BK109+BK119+BK132+BK190</f>
        <v>0</v>
      </c>
    </row>
    <row r="99" spans="1:65" s="12" customFormat="1" ht="22.9" customHeight="1">
      <c r="B99" s="163"/>
      <c r="C99" s="164"/>
      <c r="D99" s="165" t="s">
        <v>73</v>
      </c>
      <c r="E99" s="177" t="s">
        <v>100</v>
      </c>
      <c r="F99" s="177" t="s">
        <v>196</v>
      </c>
      <c r="G99" s="164"/>
      <c r="H99" s="164"/>
      <c r="I99" s="167"/>
      <c r="J99" s="178">
        <f>BK99</f>
        <v>0</v>
      </c>
      <c r="K99" s="164"/>
      <c r="L99" s="169"/>
      <c r="M99" s="170"/>
      <c r="N99" s="171"/>
      <c r="O99" s="171"/>
      <c r="P99" s="172">
        <f>SUM(P100:P108)</f>
        <v>0</v>
      </c>
      <c r="Q99" s="171"/>
      <c r="R99" s="172">
        <f>SUM(R100:R108)</f>
        <v>0.220835</v>
      </c>
      <c r="S99" s="171"/>
      <c r="T99" s="173">
        <f>SUM(T100:T108)</f>
        <v>0</v>
      </c>
      <c r="AR99" s="174" t="s">
        <v>82</v>
      </c>
      <c r="AT99" s="175" t="s">
        <v>73</v>
      </c>
      <c r="AU99" s="175" t="s">
        <v>82</v>
      </c>
      <c r="AY99" s="174" t="s">
        <v>195</v>
      </c>
      <c r="BK99" s="176">
        <f>SUM(BK100:BK108)</f>
        <v>0</v>
      </c>
    </row>
    <row r="100" spans="1:65" s="2" customFormat="1" ht="24.2" customHeight="1">
      <c r="A100" s="35"/>
      <c r="B100" s="36"/>
      <c r="C100" s="179" t="s">
        <v>82</v>
      </c>
      <c r="D100" s="179" t="s">
        <v>197</v>
      </c>
      <c r="E100" s="180" t="s">
        <v>2412</v>
      </c>
      <c r="F100" s="181" t="s">
        <v>2413</v>
      </c>
      <c r="G100" s="182" t="s">
        <v>319</v>
      </c>
      <c r="H100" s="183">
        <v>3</v>
      </c>
      <c r="I100" s="184"/>
      <c r="J100" s="185">
        <f>ROUND(I100*H100,2)</f>
        <v>0</v>
      </c>
      <c r="K100" s="181" t="s">
        <v>1995</v>
      </c>
      <c r="L100" s="40"/>
      <c r="M100" s="186" t="s">
        <v>19</v>
      </c>
      <c r="N100" s="187" t="s">
        <v>46</v>
      </c>
      <c r="O100" s="65"/>
      <c r="P100" s="188">
        <f>O100*H100</f>
        <v>0</v>
      </c>
      <c r="Q100" s="188">
        <v>6.0569999999999999E-3</v>
      </c>
      <c r="R100" s="188">
        <f>Q100*H100</f>
        <v>1.8171E-2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104</v>
      </c>
      <c r="AT100" s="190" t="s">
        <v>197</v>
      </c>
      <c r="AU100" s="190" t="s">
        <v>84</v>
      </c>
      <c r="AY100" s="18" t="s">
        <v>195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84</v>
      </c>
      <c r="BK100" s="191">
        <f>ROUND(I100*H100,2)</f>
        <v>0</v>
      </c>
      <c r="BL100" s="18" t="s">
        <v>104</v>
      </c>
      <c r="BM100" s="190" t="s">
        <v>2414</v>
      </c>
    </row>
    <row r="101" spans="1:65" s="2" customFormat="1" ht="19.5">
      <c r="A101" s="35"/>
      <c r="B101" s="36"/>
      <c r="C101" s="37"/>
      <c r="D101" s="192" t="s">
        <v>203</v>
      </c>
      <c r="E101" s="37"/>
      <c r="F101" s="193" t="s">
        <v>2415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203</v>
      </c>
      <c r="AU101" s="18" t="s">
        <v>84</v>
      </c>
    </row>
    <row r="102" spans="1:65" s="2" customFormat="1" ht="11.25">
      <c r="A102" s="35"/>
      <c r="B102" s="36"/>
      <c r="C102" s="37"/>
      <c r="D102" s="197" t="s">
        <v>205</v>
      </c>
      <c r="E102" s="37"/>
      <c r="F102" s="198" t="s">
        <v>2416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205</v>
      </c>
      <c r="AU102" s="18" t="s">
        <v>84</v>
      </c>
    </row>
    <row r="103" spans="1:65" s="2" customFormat="1" ht="33" customHeight="1">
      <c r="A103" s="35"/>
      <c r="B103" s="36"/>
      <c r="C103" s="179" t="s">
        <v>84</v>
      </c>
      <c r="D103" s="179" t="s">
        <v>197</v>
      </c>
      <c r="E103" s="180" t="s">
        <v>2417</v>
      </c>
      <c r="F103" s="181" t="s">
        <v>2418</v>
      </c>
      <c r="G103" s="182" t="s">
        <v>319</v>
      </c>
      <c r="H103" s="183">
        <v>4</v>
      </c>
      <c r="I103" s="184"/>
      <c r="J103" s="185">
        <f>ROUND(I103*H103,2)</f>
        <v>0</v>
      </c>
      <c r="K103" s="181" t="s">
        <v>1995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2.5554E-2</v>
      </c>
      <c r="R103" s="188">
        <f>Q103*H103</f>
        <v>0.102216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104</v>
      </c>
      <c r="AT103" s="190" t="s">
        <v>197</v>
      </c>
      <c r="AU103" s="190" t="s">
        <v>84</v>
      </c>
      <c r="AY103" s="18" t="s">
        <v>195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84</v>
      </c>
      <c r="BK103" s="191">
        <f>ROUND(I103*H103,2)</f>
        <v>0</v>
      </c>
      <c r="BL103" s="18" t="s">
        <v>104</v>
      </c>
      <c r="BM103" s="190" t="s">
        <v>2419</v>
      </c>
    </row>
    <row r="104" spans="1:65" s="2" customFormat="1" ht="19.5">
      <c r="A104" s="35"/>
      <c r="B104" s="36"/>
      <c r="C104" s="37"/>
      <c r="D104" s="192" t="s">
        <v>203</v>
      </c>
      <c r="E104" s="37"/>
      <c r="F104" s="193" t="s">
        <v>2420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203</v>
      </c>
      <c r="AU104" s="18" t="s">
        <v>84</v>
      </c>
    </row>
    <row r="105" spans="1:65" s="2" customFormat="1" ht="11.25">
      <c r="A105" s="35"/>
      <c r="B105" s="36"/>
      <c r="C105" s="37"/>
      <c r="D105" s="197" t="s">
        <v>205</v>
      </c>
      <c r="E105" s="37"/>
      <c r="F105" s="198" t="s">
        <v>2421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205</v>
      </c>
      <c r="AU105" s="18" t="s">
        <v>84</v>
      </c>
    </row>
    <row r="106" spans="1:65" s="2" customFormat="1" ht="33" customHeight="1">
      <c r="A106" s="35"/>
      <c r="B106" s="36"/>
      <c r="C106" s="179" t="s">
        <v>100</v>
      </c>
      <c r="D106" s="179" t="s">
        <v>197</v>
      </c>
      <c r="E106" s="180" t="s">
        <v>2422</v>
      </c>
      <c r="F106" s="181" t="s">
        <v>2423</v>
      </c>
      <c r="G106" s="182" t="s">
        <v>319</v>
      </c>
      <c r="H106" s="183">
        <v>2</v>
      </c>
      <c r="I106" s="184"/>
      <c r="J106" s="185">
        <f>ROUND(I106*H106,2)</f>
        <v>0</v>
      </c>
      <c r="K106" s="181" t="s">
        <v>1995</v>
      </c>
      <c r="L106" s="40"/>
      <c r="M106" s="186" t="s">
        <v>19</v>
      </c>
      <c r="N106" s="187" t="s">
        <v>46</v>
      </c>
      <c r="O106" s="65"/>
      <c r="P106" s="188">
        <f>O106*H106</f>
        <v>0</v>
      </c>
      <c r="Q106" s="188">
        <v>5.0223999999999998E-2</v>
      </c>
      <c r="R106" s="188">
        <f>Q106*H106</f>
        <v>0.100448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104</v>
      </c>
      <c r="AT106" s="190" t="s">
        <v>197</v>
      </c>
      <c r="AU106" s="190" t="s">
        <v>84</v>
      </c>
      <c r="AY106" s="18" t="s">
        <v>195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84</v>
      </c>
      <c r="BK106" s="191">
        <f>ROUND(I106*H106,2)</f>
        <v>0</v>
      </c>
      <c r="BL106" s="18" t="s">
        <v>104</v>
      </c>
      <c r="BM106" s="190" t="s">
        <v>2424</v>
      </c>
    </row>
    <row r="107" spans="1:65" s="2" customFormat="1" ht="19.5">
      <c r="A107" s="35"/>
      <c r="B107" s="36"/>
      <c r="C107" s="37"/>
      <c r="D107" s="192" t="s">
        <v>203</v>
      </c>
      <c r="E107" s="37"/>
      <c r="F107" s="193" t="s">
        <v>2425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203</v>
      </c>
      <c r="AU107" s="18" t="s">
        <v>84</v>
      </c>
    </row>
    <row r="108" spans="1:65" s="2" customFormat="1" ht="11.25">
      <c r="A108" s="35"/>
      <c r="B108" s="36"/>
      <c r="C108" s="37"/>
      <c r="D108" s="197" t="s">
        <v>205</v>
      </c>
      <c r="E108" s="37"/>
      <c r="F108" s="198" t="s">
        <v>2426</v>
      </c>
      <c r="G108" s="37"/>
      <c r="H108" s="37"/>
      <c r="I108" s="194"/>
      <c r="J108" s="37"/>
      <c r="K108" s="37"/>
      <c r="L108" s="40"/>
      <c r="M108" s="195"/>
      <c r="N108" s="19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205</v>
      </c>
      <c r="AU108" s="18" t="s">
        <v>84</v>
      </c>
    </row>
    <row r="109" spans="1:65" s="12" customFormat="1" ht="22.9" customHeight="1">
      <c r="B109" s="163"/>
      <c r="C109" s="164"/>
      <c r="D109" s="165" t="s">
        <v>73</v>
      </c>
      <c r="E109" s="177" t="s">
        <v>104</v>
      </c>
      <c r="F109" s="177" t="s">
        <v>2427</v>
      </c>
      <c r="G109" s="164"/>
      <c r="H109" s="164"/>
      <c r="I109" s="167"/>
      <c r="J109" s="178">
        <f>BK109</f>
        <v>0</v>
      </c>
      <c r="K109" s="164"/>
      <c r="L109" s="169"/>
      <c r="M109" s="170"/>
      <c r="N109" s="171"/>
      <c r="O109" s="171"/>
      <c r="P109" s="172">
        <f>SUM(P110:P118)</f>
        <v>0</v>
      </c>
      <c r="Q109" s="171"/>
      <c r="R109" s="172">
        <f>SUM(R110:R118)</f>
        <v>0.49540460000000003</v>
      </c>
      <c r="S109" s="171"/>
      <c r="T109" s="173">
        <f>SUM(T110:T118)</f>
        <v>0</v>
      </c>
      <c r="AR109" s="174" t="s">
        <v>82</v>
      </c>
      <c r="AT109" s="175" t="s">
        <v>73</v>
      </c>
      <c r="AU109" s="175" t="s">
        <v>82</v>
      </c>
      <c r="AY109" s="174" t="s">
        <v>195</v>
      </c>
      <c r="BK109" s="176">
        <f>SUM(BK110:BK118)</f>
        <v>0</v>
      </c>
    </row>
    <row r="110" spans="1:65" s="2" customFormat="1" ht="24.2" customHeight="1">
      <c r="A110" s="35"/>
      <c r="B110" s="36"/>
      <c r="C110" s="179" t="s">
        <v>104</v>
      </c>
      <c r="D110" s="179" t="s">
        <v>197</v>
      </c>
      <c r="E110" s="180" t="s">
        <v>2428</v>
      </c>
      <c r="F110" s="181" t="s">
        <v>2429</v>
      </c>
      <c r="G110" s="182" t="s">
        <v>319</v>
      </c>
      <c r="H110" s="183">
        <v>1</v>
      </c>
      <c r="I110" s="184"/>
      <c r="J110" s="185">
        <f>ROUND(I110*H110,2)</f>
        <v>0</v>
      </c>
      <c r="K110" s="181" t="s">
        <v>1995</v>
      </c>
      <c r="L110" s="40"/>
      <c r="M110" s="186" t="s">
        <v>19</v>
      </c>
      <c r="N110" s="187" t="s">
        <v>46</v>
      </c>
      <c r="O110" s="65"/>
      <c r="P110" s="188">
        <f>O110*H110</f>
        <v>0</v>
      </c>
      <c r="Q110" s="188">
        <v>2.4707139999999999E-2</v>
      </c>
      <c r="R110" s="188">
        <f>Q110*H110</f>
        <v>2.4707139999999999E-2</v>
      </c>
      <c r="S110" s="188">
        <v>0</v>
      </c>
      <c r="T110" s="18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104</v>
      </c>
      <c r="AT110" s="190" t="s">
        <v>197</v>
      </c>
      <c r="AU110" s="190" t="s">
        <v>84</v>
      </c>
      <c r="AY110" s="18" t="s">
        <v>195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18" t="s">
        <v>84</v>
      </c>
      <c r="BK110" s="191">
        <f>ROUND(I110*H110,2)</f>
        <v>0</v>
      </c>
      <c r="BL110" s="18" t="s">
        <v>104</v>
      </c>
      <c r="BM110" s="190" t="s">
        <v>2430</v>
      </c>
    </row>
    <row r="111" spans="1:65" s="2" customFormat="1" ht="19.5">
      <c r="A111" s="35"/>
      <c r="B111" s="36"/>
      <c r="C111" s="37"/>
      <c r="D111" s="192" t="s">
        <v>203</v>
      </c>
      <c r="E111" s="37"/>
      <c r="F111" s="193" t="s">
        <v>2431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203</v>
      </c>
      <c r="AU111" s="18" t="s">
        <v>84</v>
      </c>
    </row>
    <row r="112" spans="1:65" s="2" customFormat="1" ht="11.25">
      <c r="A112" s="35"/>
      <c r="B112" s="36"/>
      <c r="C112" s="37"/>
      <c r="D112" s="197" t="s">
        <v>205</v>
      </c>
      <c r="E112" s="37"/>
      <c r="F112" s="198" t="s">
        <v>2432</v>
      </c>
      <c r="G112" s="37"/>
      <c r="H112" s="37"/>
      <c r="I112" s="194"/>
      <c r="J112" s="37"/>
      <c r="K112" s="37"/>
      <c r="L112" s="40"/>
      <c r="M112" s="195"/>
      <c r="N112" s="19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205</v>
      </c>
      <c r="AU112" s="18" t="s">
        <v>84</v>
      </c>
    </row>
    <row r="113" spans="1:65" s="2" customFormat="1" ht="24.2" customHeight="1">
      <c r="A113" s="35"/>
      <c r="B113" s="36"/>
      <c r="C113" s="179" t="s">
        <v>232</v>
      </c>
      <c r="D113" s="179" t="s">
        <v>197</v>
      </c>
      <c r="E113" s="180" t="s">
        <v>2433</v>
      </c>
      <c r="F113" s="181" t="s">
        <v>2434</v>
      </c>
      <c r="G113" s="182" t="s">
        <v>319</v>
      </c>
      <c r="H113" s="183">
        <v>2</v>
      </c>
      <c r="I113" s="184"/>
      <c r="J113" s="185">
        <f>ROUND(I113*H113,2)</f>
        <v>0</v>
      </c>
      <c r="K113" s="181" t="s">
        <v>1995</v>
      </c>
      <c r="L113" s="40"/>
      <c r="M113" s="186" t="s">
        <v>19</v>
      </c>
      <c r="N113" s="187" t="s">
        <v>46</v>
      </c>
      <c r="O113" s="65"/>
      <c r="P113" s="188">
        <f>O113*H113</f>
        <v>0</v>
      </c>
      <c r="Q113" s="188">
        <v>9.7850000000000006E-2</v>
      </c>
      <c r="R113" s="188">
        <f>Q113*H113</f>
        <v>0.19570000000000001</v>
      </c>
      <c r="S113" s="188">
        <v>0</v>
      </c>
      <c r="T113" s="18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90" t="s">
        <v>104</v>
      </c>
      <c r="AT113" s="190" t="s">
        <v>197</v>
      </c>
      <c r="AU113" s="190" t="s">
        <v>84</v>
      </c>
      <c r="AY113" s="18" t="s">
        <v>195</v>
      </c>
      <c r="BE113" s="191">
        <f>IF(N113="základní",J113,0)</f>
        <v>0</v>
      </c>
      <c r="BF113" s="191">
        <f>IF(N113="snížená",J113,0)</f>
        <v>0</v>
      </c>
      <c r="BG113" s="191">
        <f>IF(N113="zákl. přenesená",J113,0)</f>
        <v>0</v>
      </c>
      <c r="BH113" s="191">
        <f>IF(N113="sníž. přenesená",J113,0)</f>
        <v>0</v>
      </c>
      <c r="BI113" s="191">
        <f>IF(N113="nulová",J113,0)</f>
        <v>0</v>
      </c>
      <c r="BJ113" s="18" t="s">
        <v>84</v>
      </c>
      <c r="BK113" s="191">
        <f>ROUND(I113*H113,2)</f>
        <v>0</v>
      </c>
      <c r="BL113" s="18" t="s">
        <v>104</v>
      </c>
      <c r="BM113" s="190" t="s">
        <v>2435</v>
      </c>
    </row>
    <row r="114" spans="1:65" s="2" customFormat="1" ht="29.25">
      <c r="A114" s="35"/>
      <c r="B114" s="36"/>
      <c r="C114" s="37"/>
      <c r="D114" s="192" t="s">
        <v>203</v>
      </c>
      <c r="E114" s="37"/>
      <c r="F114" s="193" t="s">
        <v>2436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203</v>
      </c>
      <c r="AU114" s="18" t="s">
        <v>84</v>
      </c>
    </row>
    <row r="115" spans="1:65" s="2" customFormat="1" ht="11.25">
      <c r="A115" s="35"/>
      <c r="B115" s="36"/>
      <c r="C115" s="37"/>
      <c r="D115" s="197" t="s">
        <v>205</v>
      </c>
      <c r="E115" s="37"/>
      <c r="F115" s="198" t="s">
        <v>2437</v>
      </c>
      <c r="G115" s="37"/>
      <c r="H115" s="37"/>
      <c r="I115" s="194"/>
      <c r="J115" s="37"/>
      <c r="K115" s="37"/>
      <c r="L115" s="40"/>
      <c r="M115" s="195"/>
      <c r="N115" s="19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205</v>
      </c>
      <c r="AU115" s="18" t="s">
        <v>84</v>
      </c>
    </row>
    <row r="116" spans="1:65" s="2" customFormat="1" ht="24.2" customHeight="1">
      <c r="A116" s="35"/>
      <c r="B116" s="36"/>
      <c r="C116" s="179" t="s">
        <v>240</v>
      </c>
      <c r="D116" s="179" t="s">
        <v>197</v>
      </c>
      <c r="E116" s="180" t="s">
        <v>2438</v>
      </c>
      <c r="F116" s="181" t="s">
        <v>2439</v>
      </c>
      <c r="G116" s="182" t="s">
        <v>319</v>
      </c>
      <c r="H116" s="183">
        <v>1</v>
      </c>
      <c r="I116" s="184"/>
      <c r="J116" s="185">
        <f>ROUND(I116*H116,2)</f>
        <v>0</v>
      </c>
      <c r="K116" s="181" t="s">
        <v>1995</v>
      </c>
      <c r="L116" s="40"/>
      <c r="M116" s="186" t="s">
        <v>19</v>
      </c>
      <c r="N116" s="187" t="s">
        <v>46</v>
      </c>
      <c r="O116" s="65"/>
      <c r="P116" s="188">
        <f>O116*H116</f>
        <v>0</v>
      </c>
      <c r="Q116" s="188">
        <v>0.27499746000000003</v>
      </c>
      <c r="R116" s="188">
        <f>Q116*H116</f>
        <v>0.27499746000000003</v>
      </c>
      <c r="S116" s="188">
        <v>0</v>
      </c>
      <c r="T116" s="18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104</v>
      </c>
      <c r="AT116" s="190" t="s">
        <v>197</v>
      </c>
      <c r="AU116" s="190" t="s">
        <v>84</v>
      </c>
      <c r="AY116" s="18" t="s">
        <v>195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18" t="s">
        <v>84</v>
      </c>
      <c r="BK116" s="191">
        <f>ROUND(I116*H116,2)</f>
        <v>0</v>
      </c>
      <c r="BL116" s="18" t="s">
        <v>104</v>
      </c>
      <c r="BM116" s="190" t="s">
        <v>2440</v>
      </c>
    </row>
    <row r="117" spans="1:65" s="2" customFormat="1" ht="19.5">
      <c r="A117" s="35"/>
      <c r="B117" s="36"/>
      <c r="C117" s="37"/>
      <c r="D117" s="192" t="s">
        <v>203</v>
      </c>
      <c r="E117" s="37"/>
      <c r="F117" s="193" t="s">
        <v>2441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203</v>
      </c>
      <c r="AU117" s="18" t="s">
        <v>84</v>
      </c>
    </row>
    <row r="118" spans="1:65" s="2" customFormat="1" ht="11.25">
      <c r="A118" s="35"/>
      <c r="B118" s="36"/>
      <c r="C118" s="37"/>
      <c r="D118" s="197" t="s">
        <v>205</v>
      </c>
      <c r="E118" s="37"/>
      <c r="F118" s="198" t="s">
        <v>2442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205</v>
      </c>
      <c r="AU118" s="18" t="s">
        <v>84</v>
      </c>
    </row>
    <row r="119" spans="1:65" s="12" customFormat="1" ht="22.9" customHeight="1">
      <c r="B119" s="163"/>
      <c r="C119" s="164"/>
      <c r="D119" s="165" t="s">
        <v>73</v>
      </c>
      <c r="E119" s="177" t="s">
        <v>240</v>
      </c>
      <c r="F119" s="177" t="s">
        <v>241</v>
      </c>
      <c r="G119" s="164"/>
      <c r="H119" s="164"/>
      <c r="I119" s="167"/>
      <c r="J119" s="178">
        <f>BK119</f>
        <v>0</v>
      </c>
      <c r="K119" s="164"/>
      <c r="L119" s="169"/>
      <c r="M119" s="170"/>
      <c r="N119" s="171"/>
      <c r="O119" s="171"/>
      <c r="P119" s="172">
        <f>SUM(P120:P131)</f>
        <v>0</v>
      </c>
      <c r="Q119" s="171"/>
      <c r="R119" s="172">
        <f>SUM(R120:R131)</f>
        <v>1.176744</v>
      </c>
      <c r="S119" s="171"/>
      <c r="T119" s="173">
        <f>SUM(T120:T131)</f>
        <v>0</v>
      </c>
      <c r="AR119" s="174" t="s">
        <v>82</v>
      </c>
      <c r="AT119" s="175" t="s">
        <v>73</v>
      </c>
      <c r="AU119" s="175" t="s">
        <v>82</v>
      </c>
      <c r="AY119" s="174" t="s">
        <v>195</v>
      </c>
      <c r="BK119" s="176">
        <f>SUM(BK120:BK131)</f>
        <v>0</v>
      </c>
    </row>
    <row r="120" spans="1:65" s="2" customFormat="1" ht="24.2" customHeight="1">
      <c r="A120" s="35"/>
      <c r="B120" s="36"/>
      <c r="C120" s="179" t="s">
        <v>248</v>
      </c>
      <c r="D120" s="179" t="s">
        <v>197</v>
      </c>
      <c r="E120" s="180" t="s">
        <v>2443</v>
      </c>
      <c r="F120" s="181" t="s">
        <v>2444</v>
      </c>
      <c r="G120" s="182" t="s">
        <v>227</v>
      </c>
      <c r="H120" s="183">
        <v>1</v>
      </c>
      <c r="I120" s="184"/>
      <c r="J120" s="185">
        <f>ROUND(I120*H120,2)</f>
        <v>0</v>
      </c>
      <c r="K120" s="181" t="s">
        <v>1995</v>
      </c>
      <c r="L120" s="40"/>
      <c r="M120" s="186" t="s">
        <v>19</v>
      </c>
      <c r="N120" s="187" t="s">
        <v>46</v>
      </c>
      <c r="O120" s="65"/>
      <c r="P120" s="188">
        <f>O120*H120</f>
        <v>0</v>
      </c>
      <c r="Q120" s="188">
        <v>1.536E-2</v>
      </c>
      <c r="R120" s="188">
        <f>Q120*H120</f>
        <v>1.536E-2</v>
      </c>
      <c r="S120" s="188">
        <v>0</v>
      </c>
      <c r="T120" s="18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104</v>
      </c>
      <c r="AT120" s="190" t="s">
        <v>197</v>
      </c>
      <c r="AU120" s="190" t="s">
        <v>84</v>
      </c>
      <c r="AY120" s="18" t="s">
        <v>195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84</v>
      </c>
      <c r="BK120" s="191">
        <f>ROUND(I120*H120,2)</f>
        <v>0</v>
      </c>
      <c r="BL120" s="18" t="s">
        <v>104</v>
      </c>
      <c r="BM120" s="190" t="s">
        <v>2445</v>
      </c>
    </row>
    <row r="121" spans="1:65" s="2" customFormat="1" ht="19.5">
      <c r="A121" s="35"/>
      <c r="B121" s="36"/>
      <c r="C121" s="37"/>
      <c r="D121" s="192" t="s">
        <v>203</v>
      </c>
      <c r="E121" s="37"/>
      <c r="F121" s="193" t="s">
        <v>2446</v>
      </c>
      <c r="G121" s="37"/>
      <c r="H121" s="37"/>
      <c r="I121" s="194"/>
      <c r="J121" s="37"/>
      <c r="K121" s="37"/>
      <c r="L121" s="40"/>
      <c r="M121" s="195"/>
      <c r="N121" s="19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203</v>
      </c>
      <c r="AU121" s="18" t="s">
        <v>84</v>
      </c>
    </row>
    <row r="122" spans="1:65" s="2" customFormat="1" ht="11.25">
      <c r="A122" s="35"/>
      <c r="B122" s="36"/>
      <c r="C122" s="37"/>
      <c r="D122" s="197" t="s">
        <v>205</v>
      </c>
      <c r="E122" s="37"/>
      <c r="F122" s="198" t="s">
        <v>2447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205</v>
      </c>
      <c r="AU122" s="18" t="s">
        <v>84</v>
      </c>
    </row>
    <row r="123" spans="1:65" s="2" customFormat="1" ht="24.2" customHeight="1">
      <c r="A123" s="35"/>
      <c r="B123" s="36"/>
      <c r="C123" s="179" t="s">
        <v>255</v>
      </c>
      <c r="D123" s="179" t="s">
        <v>197</v>
      </c>
      <c r="E123" s="180" t="s">
        <v>2448</v>
      </c>
      <c r="F123" s="181" t="s">
        <v>2449</v>
      </c>
      <c r="G123" s="182" t="s">
        <v>227</v>
      </c>
      <c r="H123" s="183">
        <v>1</v>
      </c>
      <c r="I123" s="184"/>
      <c r="J123" s="185">
        <f>ROUND(I123*H123,2)</f>
        <v>0</v>
      </c>
      <c r="K123" s="181" t="s">
        <v>1995</v>
      </c>
      <c r="L123" s="40"/>
      <c r="M123" s="186" t="s">
        <v>19</v>
      </c>
      <c r="N123" s="187" t="s">
        <v>46</v>
      </c>
      <c r="O123" s="65"/>
      <c r="P123" s="188">
        <f>O123*H123</f>
        <v>0</v>
      </c>
      <c r="Q123" s="188">
        <v>1.536E-2</v>
      </c>
      <c r="R123" s="188">
        <f>Q123*H123</f>
        <v>1.536E-2</v>
      </c>
      <c r="S123" s="188">
        <v>0</v>
      </c>
      <c r="T123" s="18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104</v>
      </c>
      <c r="AT123" s="190" t="s">
        <v>197</v>
      </c>
      <c r="AU123" s="190" t="s">
        <v>84</v>
      </c>
      <c r="AY123" s="18" t="s">
        <v>195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84</v>
      </c>
      <c r="BK123" s="191">
        <f>ROUND(I123*H123,2)</f>
        <v>0</v>
      </c>
      <c r="BL123" s="18" t="s">
        <v>104</v>
      </c>
      <c r="BM123" s="190" t="s">
        <v>2450</v>
      </c>
    </row>
    <row r="124" spans="1:65" s="2" customFormat="1" ht="19.5">
      <c r="A124" s="35"/>
      <c r="B124" s="36"/>
      <c r="C124" s="37"/>
      <c r="D124" s="192" t="s">
        <v>203</v>
      </c>
      <c r="E124" s="37"/>
      <c r="F124" s="193" t="s">
        <v>2451</v>
      </c>
      <c r="G124" s="37"/>
      <c r="H124" s="37"/>
      <c r="I124" s="194"/>
      <c r="J124" s="37"/>
      <c r="K124" s="37"/>
      <c r="L124" s="40"/>
      <c r="M124" s="195"/>
      <c r="N124" s="19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203</v>
      </c>
      <c r="AU124" s="18" t="s">
        <v>84</v>
      </c>
    </row>
    <row r="125" spans="1:65" s="2" customFormat="1" ht="11.25">
      <c r="A125" s="35"/>
      <c r="B125" s="36"/>
      <c r="C125" s="37"/>
      <c r="D125" s="197" t="s">
        <v>205</v>
      </c>
      <c r="E125" s="37"/>
      <c r="F125" s="198" t="s">
        <v>2452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205</v>
      </c>
      <c r="AU125" s="18" t="s">
        <v>84</v>
      </c>
    </row>
    <row r="126" spans="1:65" s="2" customFormat="1" ht="24.2" customHeight="1">
      <c r="A126" s="35"/>
      <c r="B126" s="36"/>
      <c r="C126" s="179" t="s">
        <v>264</v>
      </c>
      <c r="D126" s="179" t="s">
        <v>197</v>
      </c>
      <c r="E126" s="180" t="s">
        <v>2453</v>
      </c>
      <c r="F126" s="181" t="s">
        <v>2454</v>
      </c>
      <c r="G126" s="182" t="s">
        <v>200</v>
      </c>
      <c r="H126" s="183">
        <v>0.5</v>
      </c>
      <c r="I126" s="184"/>
      <c r="J126" s="185">
        <f>ROUND(I126*H126,2)</f>
        <v>0</v>
      </c>
      <c r="K126" s="181" t="s">
        <v>1995</v>
      </c>
      <c r="L126" s="40"/>
      <c r="M126" s="186" t="s">
        <v>19</v>
      </c>
      <c r="N126" s="187" t="s">
        <v>46</v>
      </c>
      <c r="O126" s="65"/>
      <c r="P126" s="188">
        <f>O126*H126</f>
        <v>0</v>
      </c>
      <c r="Q126" s="188">
        <v>1.44</v>
      </c>
      <c r="R126" s="188">
        <f>Q126*H126</f>
        <v>0.72</v>
      </c>
      <c r="S126" s="188">
        <v>0</v>
      </c>
      <c r="T126" s="18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104</v>
      </c>
      <c r="AT126" s="190" t="s">
        <v>197</v>
      </c>
      <c r="AU126" s="190" t="s">
        <v>84</v>
      </c>
      <c r="AY126" s="18" t="s">
        <v>195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84</v>
      </c>
      <c r="BK126" s="191">
        <f>ROUND(I126*H126,2)</f>
        <v>0</v>
      </c>
      <c r="BL126" s="18" t="s">
        <v>104</v>
      </c>
      <c r="BM126" s="190" t="s">
        <v>2455</v>
      </c>
    </row>
    <row r="127" spans="1:65" s="2" customFormat="1" ht="29.25">
      <c r="A127" s="35"/>
      <c r="B127" s="36"/>
      <c r="C127" s="37"/>
      <c r="D127" s="192" t="s">
        <v>203</v>
      </c>
      <c r="E127" s="37"/>
      <c r="F127" s="193" t="s">
        <v>2456</v>
      </c>
      <c r="G127" s="37"/>
      <c r="H127" s="37"/>
      <c r="I127" s="194"/>
      <c r="J127" s="37"/>
      <c r="K127" s="37"/>
      <c r="L127" s="40"/>
      <c r="M127" s="195"/>
      <c r="N127" s="196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203</v>
      </c>
      <c r="AU127" s="18" t="s">
        <v>84</v>
      </c>
    </row>
    <row r="128" spans="1:65" s="2" customFormat="1" ht="11.25">
      <c r="A128" s="35"/>
      <c r="B128" s="36"/>
      <c r="C128" s="37"/>
      <c r="D128" s="197" t="s">
        <v>205</v>
      </c>
      <c r="E128" s="37"/>
      <c r="F128" s="198" t="s">
        <v>2457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205</v>
      </c>
      <c r="AU128" s="18" t="s">
        <v>84</v>
      </c>
    </row>
    <row r="129" spans="1:65" s="2" customFormat="1" ht="24.2" customHeight="1">
      <c r="A129" s="35"/>
      <c r="B129" s="36"/>
      <c r="C129" s="179" t="s">
        <v>270</v>
      </c>
      <c r="D129" s="179" t="s">
        <v>197</v>
      </c>
      <c r="E129" s="180" t="s">
        <v>2458</v>
      </c>
      <c r="F129" s="181" t="s">
        <v>2459</v>
      </c>
      <c r="G129" s="182" t="s">
        <v>227</v>
      </c>
      <c r="H129" s="183">
        <v>1</v>
      </c>
      <c r="I129" s="184"/>
      <c r="J129" s="185">
        <f>ROUND(I129*H129,2)</f>
        <v>0</v>
      </c>
      <c r="K129" s="181" t="s">
        <v>1995</v>
      </c>
      <c r="L129" s="40"/>
      <c r="M129" s="186" t="s">
        <v>19</v>
      </c>
      <c r="N129" s="187" t="s">
        <v>46</v>
      </c>
      <c r="O129" s="65"/>
      <c r="P129" s="188">
        <f>O129*H129</f>
        <v>0</v>
      </c>
      <c r="Q129" s="188">
        <v>0.42602400000000001</v>
      </c>
      <c r="R129" s="188">
        <f>Q129*H129</f>
        <v>0.42602400000000001</v>
      </c>
      <c r="S129" s="188">
        <v>0</v>
      </c>
      <c r="T129" s="18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104</v>
      </c>
      <c r="AT129" s="190" t="s">
        <v>197</v>
      </c>
      <c r="AU129" s="190" t="s">
        <v>84</v>
      </c>
      <c r="AY129" s="18" t="s">
        <v>195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84</v>
      </c>
      <c r="BK129" s="191">
        <f>ROUND(I129*H129,2)</f>
        <v>0</v>
      </c>
      <c r="BL129" s="18" t="s">
        <v>104</v>
      </c>
      <c r="BM129" s="190" t="s">
        <v>2460</v>
      </c>
    </row>
    <row r="130" spans="1:65" s="2" customFormat="1" ht="19.5">
      <c r="A130" s="35"/>
      <c r="B130" s="36"/>
      <c r="C130" s="37"/>
      <c r="D130" s="192" t="s">
        <v>203</v>
      </c>
      <c r="E130" s="37"/>
      <c r="F130" s="193" t="s">
        <v>2461</v>
      </c>
      <c r="G130" s="37"/>
      <c r="H130" s="37"/>
      <c r="I130" s="194"/>
      <c r="J130" s="37"/>
      <c r="K130" s="37"/>
      <c r="L130" s="40"/>
      <c r="M130" s="195"/>
      <c r="N130" s="19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203</v>
      </c>
      <c r="AU130" s="18" t="s">
        <v>84</v>
      </c>
    </row>
    <row r="131" spans="1:65" s="2" customFormat="1" ht="11.25">
      <c r="A131" s="35"/>
      <c r="B131" s="36"/>
      <c r="C131" s="37"/>
      <c r="D131" s="197" t="s">
        <v>205</v>
      </c>
      <c r="E131" s="37"/>
      <c r="F131" s="198" t="s">
        <v>2462</v>
      </c>
      <c r="G131" s="37"/>
      <c r="H131" s="37"/>
      <c r="I131" s="194"/>
      <c r="J131" s="37"/>
      <c r="K131" s="37"/>
      <c r="L131" s="40"/>
      <c r="M131" s="195"/>
      <c r="N131" s="19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205</v>
      </c>
      <c r="AU131" s="18" t="s">
        <v>84</v>
      </c>
    </row>
    <row r="132" spans="1:65" s="12" customFormat="1" ht="22.9" customHeight="1">
      <c r="B132" s="163"/>
      <c r="C132" s="164"/>
      <c r="D132" s="165" t="s">
        <v>73</v>
      </c>
      <c r="E132" s="177" t="s">
        <v>264</v>
      </c>
      <c r="F132" s="177" t="s">
        <v>328</v>
      </c>
      <c r="G132" s="164"/>
      <c r="H132" s="164"/>
      <c r="I132" s="167"/>
      <c r="J132" s="178">
        <f>BK132</f>
        <v>0</v>
      </c>
      <c r="K132" s="164"/>
      <c r="L132" s="169"/>
      <c r="M132" s="170"/>
      <c r="N132" s="171"/>
      <c r="O132" s="171"/>
      <c r="P132" s="172">
        <f>SUM(P133:P189)</f>
        <v>0</v>
      </c>
      <c r="Q132" s="171"/>
      <c r="R132" s="172">
        <f>SUM(R133:R189)</f>
        <v>1.8285599999999999E-3</v>
      </c>
      <c r="S132" s="171"/>
      <c r="T132" s="173">
        <f>SUM(T133:T189)</f>
        <v>9.4699999999999989</v>
      </c>
      <c r="AR132" s="174" t="s">
        <v>82</v>
      </c>
      <c r="AT132" s="175" t="s">
        <v>73</v>
      </c>
      <c r="AU132" s="175" t="s">
        <v>82</v>
      </c>
      <c r="AY132" s="174" t="s">
        <v>195</v>
      </c>
      <c r="BK132" s="176">
        <f>SUM(BK133:BK189)</f>
        <v>0</v>
      </c>
    </row>
    <row r="133" spans="1:65" s="2" customFormat="1" ht="24.2" customHeight="1">
      <c r="A133" s="35"/>
      <c r="B133" s="36"/>
      <c r="C133" s="179" t="s">
        <v>276</v>
      </c>
      <c r="D133" s="179" t="s">
        <v>197</v>
      </c>
      <c r="E133" s="180" t="s">
        <v>2463</v>
      </c>
      <c r="F133" s="181" t="s">
        <v>2464</v>
      </c>
      <c r="G133" s="182" t="s">
        <v>319</v>
      </c>
      <c r="H133" s="183">
        <v>132</v>
      </c>
      <c r="I133" s="184"/>
      <c r="J133" s="185">
        <f>ROUND(I133*H133,2)</f>
        <v>0</v>
      </c>
      <c r="K133" s="181" t="s">
        <v>1995</v>
      </c>
      <c r="L133" s="40"/>
      <c r="M133" s="186" t="s">
        <v>19</v>
      </c>
      <c r="N133" s="187" t="s">
        <v>46</v>
      </c>
      <c r="O133" s="65"/>
      <c r="P133" s="188">
        <f>O133*H133</f>
        <v>0</v>
      </c>
      <c r="Q133" s="188">
        <v>1.058E-5</v>
      </c>
      <c r="R133" s="188">
        <f>Q133*H133</f>
        <v>1.39656E-3</v>
      </c>
      <c r="S133" s="188">
        <v>0</v>
      </c>
      <c r="T133" s="18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104</v>
      </c>
      <c r="AT133" s="190" t="s">
        <v>197</v>
      </c>
      <c r="AU133" s="190" t="s">
        <v>84</v>
      </c>
      <c r="AY133" s="18" t="s">
        <v>195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84</v>
      </c>
      <c r="BK133" s="191">
        <f>ROUND(I133*H133,2)</f>
        <v>0</v>
      </c>
      <c r="BL133" s="18" t="s">
        <v>104</v>
      </c>
      <c r="BM133" s="190" t="s">
        <v>2465</v>
      </c>
    </row>
    <row r="134" spans="1:65" s="2" customFormat="1" ht="29.25">
      <c r="A134" s="35"/>
      <c r="B134" s="36"/>
      <c r="C134" s="37"/>
      <c r="D134" s="192" t="s">
        <v>203</v>
      </c>
      <c r="E134" s="37"/>
      <c r="F134" s="193" t="s">
        <v>2466</v>
      </c>
      <c r="G134" s="37"/>
      <c r="H134" s="37"/>
      <c r="I134" s="194"/>
      <c r="J134" s="37"/>
      <c r="K134" s="37"/>
      <c r="L134" s="40"/>
      <c r="M134" s="195"/>
      <c r="N134" s="19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203</v>
      </c>
      <c r="AU134" s="18" t="s">
        <v>84</v>
      </c>
    </row>
    <row r="135" spans="1:65" s="2" customFormat="1" ht="11.25">
      <c r="A135" s="35"/>
      <c r="B135" s="36"/>
      <c r="C135" s="37"/>
      <c r="D135" s="197" t="s">
        <v>205</v>
      </c>
      <c r="E135" s="37"/>
      <c r="F135" s="198" t="s">
        <v>2467</v>
      </c>
      <c r="G135" s="37"/>
      <c r="H135" s="37"/>
      <c r="I135" s="194"/>
      <c r="J135" s="37"/>
      <c r="K135" s="37"/>
      <c r="L135" s="40"/>
      <c r="M135" s="195"/>
      <c r="N135" s="196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205</v>
      </c>
      <c r="AU135" s="18" t="s">
        <v>84</v>
      </c>
    </row>
    <row r="136" spans="1:65" s="2" customFormat="1" ht="24.2" customHeight="1">
      <c r="A136" s="35"/>
      <c r="B136" s="36"/>
      <c r="C136" s="179" t="s">
        <v>291</v>
      </c>
      <c r="D136" s="179" t="s">
        <v>197</v>
      </c>
      <c r="E136" s="180" t="s">
        <v>2468</v>
      </c>
      <c r="F136" s="181" t="s">
        <v>2469</v>
      </c>
      <c r="G136" s="182" t="s">
        <v>227</v>
      </c>
      <c r="H136" s="183">
        <v>1</v>
      </c>
      <c r="I136" s="184"/>
      <c r="J136" s="185">
        <f>ROUND(I136*H136,2)</f>
        <v>0</v>
      </c>
      <c r="K136" s="181" t="s">
        <v>1995</v>
      </c>
      <c r="L136" s="40"/>
      <c r="M136" s="186" t="s">
        <v>19</v>
      </c>
      <c r="N136" s="187" t="s">
        <v>46</v>
      </c>
      <c r="O136" s="65"/>
      <c r="P136" s="188">
        <f>O136*H136</f>
        <v>0</v>
      </c>
      <c r="Q136" s="188">
        <v>0</v>
      </c>
      <c r="R136" s="188">
        <f>Q136*H136</f>
        <v>0</v>
      </c>
      <c r="S136" s="188">
        <v>0.432</v>
      </c>
      <c r="T136" s="189">
        <f>S136*H136</f>
        <v>0.432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104</v>
      </c>
      <c r="AT136" s="190" t="s">
        <v>197</v>
      </c>
      <c r="AU136" s="190" t="s">
        <v>84</v>
      </c>
      <c r="AY136" s="18" t="s">
        <v>195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84</v>
      </c>
      <c r="BK136" s="191">
        <f>ROUND(I136*H136,2)</f>
        <v>0</v>
      </c>
      <c r="BL136" s="18" t="s">
        <v>104</v>
      </c>
      <c r="BM136" s="190" t="s">
        <v>2470</v>
      </c>
    </row>
    <row r="137" spans="1:65" s="2" customFormat="1" ht="19.5">
      <c r="A137" s="35"/>
      <c r="B137" s="36"/>
      <c r="C137" s="37"/>
      <c r="D137" s="192" t="s">
        <v>203</v>
      </c>
      <c r="E137" s="37"/>
      <c r="F137" s="193" t="s">
        <v>2471</v>
      </c>
      <c r="G137" s="37"/>
      <c r="H137" s="37"/>
      <c r="I137" s="194"/>
      <c r="J137" s="37"/>
      <c r="K137" s="37"/>
      <c r="L137" s="40"/>
      <c r="M137" s="195"/>
      <c r="N137" s="19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203</v>
      </c>
      <c r="AU137" s="18" t="s">
        <v>84</v>
      </c>
    </row>
    <row r="138" spans="1:65" s="2" customFormat="1" ht="11.25">
      <c r="A138" s="35"/>
      <c r="B138" s="36"/>
      <c r="C138" s="37"/>
      <c r="D138" s="197" t="s">
        <v>205</v>
      </c>
      <c r="E138" s="37"/>
      <c r="F138" s="198" t="s">
        <v>2472</v>
      </c>
      <c r="G138" s="37"/>
      <c r="H138" s="37"/>
      <c r="I138" s="194"/>
      <c r="J138" s="37"/>
      <c r="K138" s="37"/>
      <c r="L138" s="40"/>
      <c r="M138" s="195"/>
      <c r="N138" s="196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205</v>
      </c>
      <c r="AU138" s="18" t="s">
        <v>84</v>
      </c>
    </row>
    <row r="139" spans="1:65" s="2" customFormat="1" ht="24.2" customHeight="1">
      <c r="A139" s="35"/>
      <c r="B139" s="36"/>
      <c r="C139" s="179" t="s">
        <v>298</v>
      </c>
      <c r="D139" s="179" t="s">
        <v>197</v>
      </c>
      <c r="E139" s="180" t="s">
        <v>2473</v>
      </c>
      <c r="F139" s="181" t="s">
        <v>2474</v>
      </c>
      <c r="G139" s="182" t="s">
        <v>200</v>
      </c>
      <c r="H139" s="183">
        <v>0.5</v>
      </c>
      <c r="I139" s="184"/>
      <c r="J139" s="185">
        <f>ROUND(I139*H139,2)</f>
        <v>0</v>
      </c>
      <c r="K139" s="181" t="s">
        <v>1995</v>
      </c>
      <c r="L139" s="40"/>
      <c r="M139" s="186" t="s">
        <v>19</v>
      </c>
      <c r="N139" s="187" t="s">
        <v>46</v>
      </c>
      <c r="O139" s="65"/>
      <c r="P139" s="188">
        <f>O139*H139</f>
        <v>0</v>
      </c>
      <c r="Q139" s="188">
        <v>0</v>
      </c>
      <c r="R139" s="188">
        <f>Q139*H139</f>
        <v>0</v>
      </c>
      <c r="S139" s="188">
        <v>1.6</v>
      </c>
      <c r="T139" s="189">
        <f>S139*H139</f>
        <v>0.8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104</v>
      </c>
      <c r="AT139" s="190" t="s">
        <v>197</v>
      </c>
      <c r="AU139" s="190" t="s">
        <v>84</v>
      </c>
      <c r="AY139" s="18" t="s">
        <v>195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84</v>
      </c>
      <c r="BK139" s="191">
        <f>ROUND(I139*H139,2)</f>
        <v>0</v>
      </c>
      <c r="BL139" s="18" t="s">
        <v>104</v>
      </c>
      <c r="BM139" s="190" t="s">
        <v>2475</v>
      </c>
    </row>
    <row r="140" spans="1:65" s="2" customFormat="1" ht="19.5">
      <c r="A140" s="35"/>
      <c r="B140" s="36"/>
      <c r="C140" s="37"/>
      <c r="D140" s="192" t="s">
        <v>203</v>
      </c>
      <c r="E140" s="37"/>
      <c r="F140" s="193" t="s">
        <v>2476</v>
      </c>
      <c r="G140" s="37"/>
      <c r="H140" s="37"/>
      <c r="I140" s="194"/>
      <c r="J140" s="37"/>
      <c r="K140" s="37"/>
      <c r="L140" s="40"/>
      <c r="M140" s="195"/>
      <c r="N140" s="196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203</v>
      </c>
      <c r="AU140" s="18" t="s">
        <v>84</v>
      </c>
    </row>
    <row r="141" spans="1:65" s="2" customFormat="1" ht="11.25">
      <c r="A141" s="35"/>
      <c r="B141" s="36"/>
      <c r="C141" s="37"/>
      <c r="D141" s="197" t="s">
        <v>205</v>
      </c>
      <c r="E141" s="37"/>
      <c r="F141" s="198" t="s">
        <v>2477</v>
      </c>
      <c r="G141" s="37"/>
      <c r="H141" s="37"/>
      <c r="I141" s="194"/>
      <c r="J141" s="37"/>
      <c r="K141" s="37"/>
      <c r="L141" s="40"/>
      <c r="M141" s="195"/>
      <c r="N141" s="196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205</v>
      </c>
      <c r="AU141" s="18" t="s">
        <v>84</v>
      </c>
    </row>
    <row r="142" spans="1:65" s="2" customFormat="1" ht="33" customHeight="1">
      <c r="A142" s="35"/>
      <c r="B142" s="36"/>
      <c r="C142" s="179" t="s">
        <v>304</v>
      </c>
      <c r="D142" s="179" t="s">
        <v>197</v>
      </c>
      <c r="E142" s="180" t="s">
        <v>2478</v>
      </c>
      <c r="F142" s="181" t="s">
        <v>2479</v>
      </c>
      <c r="G142" s="182" t="s">
        <v>200</v>
      </c>
      <c r="H142" s="183">
        <v>0.5</v>
      </c>
      <c r="I142" s="184"/>
      <c r="J142" s="185">
        <f>ROUND(I142*H142,2)</f>
        <v>0</v>
      </c>
      <c r="K142" s="181" t="s">
        <v>1995</v>
      </c>
      <c r="L142" s="40"/>
      <c r="M142" s="186" t="s">
        <v>19</v>
      </c>
      <c r="N142" s="187" t="s">
        <v>46</v>
      </c>
      <c r="O142" s="65"/>
      <c r="P142" s="188">
        <f>O142*H142</f>
        <v>0</v>
      </c>
      <c r="Q142" s="188">
        <v>0</v>
      </c>
      <c r="R142" s="188">
        <f>Q142*H142</f>
        <v>0</v>
      </c>
      <c r="S142" s="188">
        <v>2.2000000000000002</v>
      </c>
      <c r="T142" s="189">
        <f>S142*H142</f>
        <v>1.1000000000000001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104</v>
      </c>
      <c r="AT142" s="190" t="s">
        <v>197</v>
      </c>
      <c r="AU142" s="190" t="s">
        <v>84</v>
      </c>
      <c r="AY142" s="18" t="s">
        <v>195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84</v>
      </c>
      <c r="BK142" s="191">
        <f>ROUND(I142*H142,2)</f>
        <v>0</v>
      </c>
      <c r="BL142" s="18" t="s">
        <v>104</v>
      </c>
      <c r="BM142" s="190" t="s">
        <v>2480</v>
      </c>
    </row>
    <row r="143" spans="1:65" s="2" customFormat="1" ht="19.5">
      <c r="A143" s="35"/>
      <c r="B143" s="36"/>
      <c r="C143" s="37"/>
      <c r="D143" s="192" t="s">
        <v>203</v>
      </c>
      <c r="E143" s="37"/>
      <c r="F143" s="193" t="s">
        <v>2481</v>
      </c>
      <c r="G143" s="37"/>
      <c r="H143" s="37"/>
      <c r="I143" s="194"/>
      <c r="J143" s="37"/>
      <c r="K143" s="37"/>
      <c r="L143" s="40"/>
      <c r="M143" s="195"/>
      <c r="N143" s="196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203</v>
      </c>
      <c r="AU143" s="18" t="s">
        <v>84</v>
      </c>
    </row>
    <row r="144" spans="1:65" s="2" customFormat="1" ht="11.25">
      <c r="A144" s="35"/>
      <c r="B144" s="36"/>
      <c r="C144" s="37"/>
      <c r="D144" s="197" t="s">
        <v>205</v>
      </c>
      <c r="E144" s="37"/>
      <c r="F144" s="198" t="s">
        <v>2482</v>
      </c>
      <c r="G144" s="37"/>
      <c r="H144" s="37"/>
      <c r="I144" s="194"/>
      <c r="J144" s="37"/>
      <c r="K144" s="37"/>
      <c r="L144" s="40"/>
      <c r="M144" s="195"/>
      <c r="N144" s="196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205</v>
      </c>
      <c r="AU144" s="18" t="s">
        <v>84</v>
      </c>
    </row>
    <row r="145" spans="1:65" s="2" customFormat="1" ht="24.2" customHeight="1">
      <c r="A145" s="35"/>
      <c r="B145" s="36"/>
      <c r="C145" s="179" t="s">
        <v>310</v>
      </c>
      <c r="D145" s="179" t="s">
        <v>197</v>
      </c>
      <c r="E145" s="180" t="s">
        <v>2483</v>
      </c>
      <c r="F145" s="181" t="s">
        <v>2484</v>
      </c>
      <c r="G145" s="182" t="s">
        <v>319</v>
      </c>
      <c r="H145" s="183">
        <v>5</v>
      </c>
      <c r="I145" s="184"/>
      <c r="J145" s="185">
        <f>ROUND(I145*H145,2)</f>
        <v>0</v>
      </c>
      <c r="K145" s="181" t="s">
        <v>1995</v>
      </c>
      <c r="L145" s="40"/>
      <c r="M145" s="186" t="s">
        <v>19</v>
      </c>
      <c r="N145" s="187" t="s">
        <v>46</v>
      </c>
      <c r="O145" s="65"/>
      <c r="P145" s="188">
        <f>O145*H145</f>
        <v>0</v>
      </c>
      <c r="Q145" s="188">
        <v>0</v>
      </c>
      <c r="R145" s="188">
        <f>Q145*H145</f>
        <v>0</v>
      </c>
      <c r="S145" s="188">
        <v>4.0000000000000001E-3</v>
      </c>
      <c r="T145" s="189">
        <f>S145*H145</f>
        <v>0.02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0" t="s">
        <v>104</v>
      </c>
      <c r="AT145" s="190" t="s">
        <v>197</v>
      </c>
      <c r="AU145" s="190" t="s">
        <v>84</v>
      </c>
      <c r="AY145" s="18" t="s">
        <v>195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84</v>
      </c>
      <c r="BK145" s="191">
        <f>ROUND(I145*H145,2)</f>
        <v>0</v>
      </c>
      <c r="BL145" s="18" t="s">
        <v>104</v>
      </c>
      <c r="BM145" s="190" t="s">
        <v>2485</v>
      </c>
    </row>
    <row r="146" spans="1:65" s="2" customFormat="1" ht="29.25">
      <c r="A146" s="35"/>
      <c r="B146" s="36"/>
      <c r="C146" s="37"/>
      <c r="D146" s="192" t="s">
        <v>203</v>
      </c>
      <c r="E146" s="37"/>
      <c r="F146" s="193" t="s">
        <v>2486</v>
      </c>
      <c r="G146" s="37"/>
      <c r="H146" s="37"/>
      <c r="I146" s="194"/>
      <c r="J146" s="37"/>
      <c r="K146" s="37"/>
      <c r="L146" s="40"/>
      <c r="M146" s="195"/>
      <c r="N146" s="196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203</v>
      </c>
      <c r="AU146" s="18" t="s">
        <v>84</v>
      </c>
    </row>
    <row r="147" spans="1:65" s="2" customFormat="1" ht="11.25">
      <c r="A147" s="35"/>
      <c r="B147" s="36"/>
      <c r="C147" s="37"/>
      <c r="D147" s="197" t="s">
        <v>205</v>
      </c>
      <c r="E147" s="37"/>
      <c r="F147" s="198" t="s">
        <v>2487</v>
      </c>
      <c r="G147" s="37"/>
      <c r="H147" s="37"/>
      <c r="I147" s="194"/>
      <c r="J147" s="37"/>
      <c r="K147" s="37"/>
      <c r="L147" s="40"/>
      <c r="M147" s="195"/>
      <c r="N147" s="196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205</v>
      </c>
      <c r="AU147" s="18" t="s">
        <v>84</v>
      </c>
    </row>
    <row r="148" spans="1:65" s="2" customFormat="1" ht="24.2" customHeight="1">
      <c r="A148" s="35"/>
      <c r="B148" s="36"/>
      <c r="C148" s="179" t="s">
        <v>323</v>
      </c>
      <c r="D148" s="179" t="s">
        <v>197</v>
      </c>
      <c r="E148" s="180" t="s">
        <v>2488</v>
      </c>
      <c r="F148" s="181" t="s">
        <v>2489</v>
      </c>
      <c r="G148" s="182" t="s">
        <v>319</v>
      </c>
      <c r="H148" s="183">
        <v>4</v>
      </c>
      <c r="I148" s="184"/>
      <c r="J148" s="185">
        <f>ROUND(I148*H148,2)</f>
        <v>0</v>
      </c>
      <c r="K148" s="181" t="s">
        <v>1995</v>
      </c>
      <c r="L148" s="40"/>
      <c r="M148" s="186" t="s">
        <v>19</v>
      </c>
      <c r="N148" s="187" t="s">
        <v>46</v>
      </c>
      <c r="O148" s="65"/>
      <c r="P148" s="188">
        <f>O148*H148</f>
        <v>0</v>
      </c>
      <c r="Q148" s="188">
        <v>0</v>
      </c>
      <c r="R148" s="188">
        <f>Q148*H148</f>
        <v>0</v>
      </c>
      <c r="S148" s="188">
        <v>1.6E-2</v>
      </c>
      <c r="T148" s="189">
        <f>S148*H148</f>
        <v>6.4000000000000001E-2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104</v>
      </c>
      <c r="AT148" s="190" t="s">
        <v>197</v>
      </c>
      <c r="AU148" s="190" t="s">
        <v>84</v>
      </c>
      <c r="AY148" s="18" t="s">
        <v>195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84</v>
      </c>
      <c r="BK148" s="191">
        <f>ROUND(I148*H148,2)</f>
        <v>0</v>
      </c>
      <c r="BL148" s="18" t="s">
        <v>104</v>
      </c>
      <c r="BM148" s="190" t="s">
        <v>2490</v>
      </c>
    </row>
    <row r="149" spans="1:65" s="2" customFormat="1" ht="29.25">
      <c r="A149" s="35"/>
      <c r="B149" s="36"/>
      <c r="C149" s="37"/>
      <c r="D149" s="192" t="s">
        <v>203</v>
      </c>
      <c r="E149" s="37"/>
      <c r="F149" s="193" t="s">
        <v>2491</v>
      </c>
      <c r="G149" s="37"/>
      <c r="H149" s="37"/>
      <c r="I149" s="194"/>
      <c r="J149" s="37"/>
      <c r="K149" s="37"/>
      <c r="L149" s="40"/>
      <c r="M149" s="195"/>
      <c r="N149" s="196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203</v>
      </c>
      <c r="AU149" s="18" t="s">
        <v>84</v>
      </c>
    </row>
    <row r="150" spans="1:65" s="2" customFormat="1" ht="11.25">
      <c r="A150" s="35"/>
      <c r="B150" s="36"/>
      <c r="C150" s="37"/>
      <c r="D150" s="197" t="s">
        <v>205</v>
      </c>
      <c r="E150" s="37"/>
      <c r="F150" s="198" t="s">
        <v>2492</v>
      </c>
      <c r="G150" s="37"/>
      <c r="H150" s="37"/>
      <c r="I150" s="194"/>
      <c r="J150" s="37"/>
      <c r="K150" s="37"/>
      <c r="L150" s="40"/>
      <c r="M150" s="195"/>
      <c r="N150" s="196"/>
      <c r="O150" s="65"/>
      <c r="P150" s="65"/>
      <c r="Q150" s="65"/>
      <c r="R150" s="65"/>
      <c r="S150" s="65"/>
      <c r="T150" s="66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205</v>
      </c>
      <c r="AU150" s="18" t="s">
        <v>84</v>
      </c>
    </row>
    <row r="151" spans="1:65" s="2" customFormat="1" ht="24.2" customHeight="1">
      <c r="A151" s="35"/>
      <c r="B151" s="36"/>
      <c r="C151" s="179" t="s">
        <v>329</v>
      </c>
      <c r="D151" s="179" t="s">
        <v>197</v>
      </c>
      <c r="E151" s="180" t="s">
        <v>2493</v>
      </c>
      <c r="F151" s="181" t="s">
        <v>2494</v>
      </c>
      <c r="G151" s="182" t="s">
        <v>319</v>
      </c>
      <c r="H151" s="183">
        <v>4</v>
      </c>
      <c r="I151" s="184"/>
      <c r="J151" s="185">
        <f>ROUND(I151*H151,2)</f>
        <v>0</v>
      </c>
      <c r="K151" s="181" t="s">
        <v>1995</v>
      </c>
      <c r="L151" s="40"/>
      <c r="M151" s="186" t="s">
        <v>19</v>
      </c>
      <c r="N151" s="187" t="s">
        <v>46</v>
      </c>
      <c r="O151" s="65"/>
      <c r="P151" s="188">
        <f>O151*H151</f>
        <v>0</v>
      </c>
      <c r="Q151" s="188">
        <v>0</v>
      </c>
      <c r="R151" s="188">
        <f>Q151*H151</f>
        <v>0</v>
      </c>
      <c r="S151" s="188">
        <v>9.9000000000000005E-2</v>
      </c>
      <c r="T151" s="189">
        <f>S151*H151</f>
        <v>0.39600000000000002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104</v>
      </c>
      <c r="AT151" s="190" t="s">
        <v>197</v>
      </c>
      <c r="AU151" s="190" t="s">
        <v>84</v>
      </c>
      <c r="AY151" s="18" t="s">
        <v>195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84</v>
      </c>
      <c r="BK151" s="191">
        <f>ROUND(I151*H151,2)</f>
        <v>0</v>
      </c>
      <c r="BL151" s="18" t="s">
        <v>104</v>
      </c>
      <c r="BM151" s="190" t="s">
        <v>2495</v>
      </c>
    </row>
    <row r="152" spans="1:65" s="2" customFormat="1" ht="29.25">
      <c r="A152" s="35"/>
      <c r="B152" s="36"/>
      <c r="C152" s="37"/>
      <c r="D152" s="192" t="s">
        <v>203</v>
      </c>
      <c r="E152" s="37"/>
      <c r="F152" s="193" t="s">
        <v>2496</v>
      </c>
      <c r="G152" s="37"/>
      <c r="H152" s="37"/>
      <c r="I152" s="194"/>
      <c r="J152" s="37"/>
      <c r="K152" s="37"/>
      <c r="L152" s="40"/>
      <c r="M152" s="195"/>
      <c r="N152" s="196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203</v>
      </c>
      <c r="AU152" s="18" t="s">
        <v>84</v>
      </c>
    </row>
    <row r="153" spans="1:65" s="2" customFormat="1" ht="11.25">
      <c r="A153" s="35"/>
      <c r="B153" s="36"/>
      <c r="C153" s="37"/>
      <c r="D153" s="197" t="s">
        <v>205</v>
      </c>
      <c r="E153" s="37"/>
      <c r="F153" s="198" t="s">
        <v>2497</v>
      </c>
      <c r="G153" s="37"/>
      <c r="H153" s="37"/>
      <c r="I153" s="194"/>
      <c r="J153" s="37"/>
      <c r="K153" s="37"/>
      <c r="L153" s="40"/>
      <c r="M153" s="195"/>
      <c r="N153" s="196"/>
      <c r="O153" s="65"/>
      <c r="P153" s="65"/>
      <c r="Q153" s="65"/>
      <c r="R153" s="65"/>
      <c r="S153" s="65"/>
      <c r="T153" s="66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205</v>
      </c>
      <c r="AU153" s="18" t="s">
        <v>84</v>
      </c>
    </row>
    <row r="154" spans="1:65" s="2" customFormat="1" ht="24.2" customHeight="1">
      <c r="A154" s="35"/>
      <c r="B154" s="36"/>
      <c r="C154" s="179" t="s">
        <v>335</v>
      </c>
      <c r="D154" s="179" t="s">
        <v>197</v>
      </c>
      <c r="E154" s="180" t="s">
        <v>2498</v>
      </c>
      <c r="F154" s="181" t="s">
        <v>2499</v>
      </c>
      <c r="G154" s="182" t="s">
        <v>319</v>
      </c>
      <c r="H154" s="183">
        <v>1</v>
      </c>
      <c r="I154" s="184"/>
      <c r="J154" s="185">
        <f>ROUND(I154*H154,2)</f>
        <v>0</v>
      </c>
      <c r="K154" s="181" t="s">
        <v>1995</v>
      </c>
      <c r="L154" s="40"/>
      <c r="M154" s="186" t="s">
        <v>19</v>
      </c>
      <c r="N154" s="187" t="s">
        <v>46</v>
      </c>
      <c r="O154" s="65"/>
      <c r="P154" s="188">
        <f>O154*H154</f>
        <v>0</v>
      </c>
      <c r="Q154" s="188">
        <v>0</v>
      </c>
      <c r="R154" s="188">
        <f>Q154*H154</f>
        <v>0</v>
      </c>
      <c r="S154" s="188">
        <v>0.58199999999999996</v>
      </c>
      <c r="T154" s="189">
        <f>S154*H154</f>
        <v>0.58199999999999996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0" t="s">
        <v>104</v>
      </c>
      <c r="AT154" s="190" t="s">
        <v>197</v>
      </c>
      <c r="AU154" s="190" t="s">
        <v>84</v>
      </c>
      <c r="AY154" s="18" t="s">
        <v>195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84</v>
      </c>
      <c r="BK154" s="191">
        <f>ROUND(I154*H154,2)</f>
        <v>0</v>
      </c>
      <c r="BL154" s="18" t="s">
        <v>104</v>
      </c>
      <c r="BM154" s="190" t="s">
        <v>2500</v>
      </c>
    </row>
    <row r="155" spans="1:65" s="2" customFormat="1" ht="29.25">
      <c r="A155" s="35"/>
      <c r="B155" s="36"/>
      <c r="C155" s="37"/>
      <c r="D155" s="192" t="s">
        <v>203</v>
      </c>
      <c r="E155" s="37"/>
      <c r="F155" s="193" t="s">
        <v>2501</v>
      </c>
      <c r="G155" s="37"/>
      <c r="H155" s="37"/>
      <c r="I155" s="194"/>
      <c r="J155" s="37"/>
      <c r="K155" s="37"/>
      <c r="L155" s="40"/>
      <c r="M155" s="195"/>
      <c r="N155" s="196"/>
      <c r="O155" s="65"/>
      <c r="P155" s="65"/>
      <c r="Q155" s="65"/>
      <c r="R155" s="65"/>
      <c r="S155" s="65"/>
      <c r="T155" s="66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203</v>
      </c>
      <c r="AU155" s="18" t="s">
        <v>84</v>
      </c>
    </row>
    <row r="156" spans="1:65" s="2" customFormat="1" ht="11.25">
      <c r="A156" s="35"/>
      <c r="B156" s="36"/>
      <c r="C156" s="37"/>
      <c r="D156" s="197" t="s">
        <v>205</v>
      </c>
      <c r="E156" s="37"/>
      <c r="F156" s="198" t="s">
        <v>2502</v>
      </c>
      <c r="G156" s="37"/>
      <c r="H156" s="37"/>
      <c r="I156" s="194"/>
      <c r="J156" s="37"/>
      <c r="K156" s="37"/>
      <c r="L156" s="40"/>
      <c r="M156" s="195"/>
      <c r="N156" s="196"/>
      <c r="O156" s="65"/>
      <c r="P156" s="65"/>
      <c r="Q156" s="65"/>
      <c r="R156" s="65"/>
      <c r="S156" s="65"/>
      <c r="T156" s="66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205</v>
      </c>
      <c r="AU156" s="18" t="s">
        <v>84</v>
      </c>
    </row>
    <row r="157" spans="1:65" s="2" customFormat="1" ht="24.2" customHeight="1">
      <c r="A157" s="35"/>
      <c r="B157" s="36"/>
      <c r="C157" s="179" t="s">
        <v>7</v>
      </c>
      <c r="D157" s="179" t="s">
        <v>197</v>
      </c>
      <c r="E157" s="180" t="s">
        <v>2503</v>
      </c>
      <c r="F157" s="181" t="s">
        <v>2504</v>
      </c>
      <c r="G157" s="182" t="s">
        <v>319</v>
      </c>
      <c r="H157" s="183">
        <v>3</v>
      </c>
      <c r="I157" s="184"/>
      <c r="J157" s="185">
        <f>ROUND(I157*H157,2)</f>
        <v>0</v>
      </c>
      <c r="K157" s="181" t="s">
        <v>1995</v>
      </c>
      <c r="L157" s="40"/>
      <c r="M157" s="186" t="s">
        <v>19</v>
      </c>
      <c r="N157" s="187" t="s">
        <v>46</v>
      </c>
      <c r="O157" s="65"/>
      <c r="P157" s="188">
        <f>O157*H157</f>
        <v>0</v>
      </c>
      <c r="Q157" s="188">
        <v>0</v>
      </c>
      <c r="R157" s="188">
        <f>Q157*H157</f>
        <v>0</v>
      </c>
      <c r="S157" s="188">
        <v>1.7999999999999999E-2</v>
      </c>
      <c r="T157" s="189">
        <f>S157*H157</f>
        <v>5.3999999999999992E-2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104</v>
      </c>
      <c r="AT157" s="190" t="s">
        <v>197</v>
      </c>
      <c r="AU157" s="190" t="s">
        <v>84</v>
      </c>
      <c r="AY157" s="18" t="s">
        <v>195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84</v>
      </c>
      <c r="BK157" s="191">
        <f>ROUND(I157*H157,2)</f>
        <v>0</v>
      </c>
      <c r="BL157" s="18" t="s">
        <v>104</v>
      </c>
      <c r="BM157" s="190" t="s">
        <v>2505</v>
      </c>
    </row>
    <row r="158" spans="1:65" s="2" customFormat="1" ht="19.5">
      <c r="A158" s="35"/>
      <c r="B158" s="36"/>
      <c r="C158" s="37"/>
      <c r="D158" s="192" t="s">
        <v>203</v>
      </c>
      <c r="E158" s="37"/>
      <c r="F158" s="193" t="s">
        <v>2506</v>
      </c>
      <c r="G158" s="37"/>
      <c r="H158" s="37"/>
      <c r="I158" s="194"/>
      <c r="J158" s="37"/>
      <c r="K158" s="37"/>
      <c r="L158" s="40"/>
      <c r="M158" s="195"/>
      <c r="N158" s="196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203</v>
      </c>
      <c r="AU158" s="18" t="s">
        <v>84</v>
      </c>
    </row>
    <row r="159" spans="1:65" s="2" customFormat="1" ht="11.25">
      <c r="A159" s="35"/>
      <c r="B159" s="36"/>
      <c r="C159" s="37"/>
      <c r="D159" s="197" t="s">
        <v>205</v>
      </c>
      <c r="E159" s="37"/>
      <c r="F159" s="198" t="s">
        <v>2507</v>
      </c>
      <c r="G159" s="37"/>
      <c r="H159" s="37"/>
      <c r="I159" s="194"/>
      <c r="J159" s="37"/>
      <c r="K159" s="37"/>
      <c r="L159" s="40"/>
      <c r="M159" s="195"/>
      <c r="N159" s="196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205</v>
      </c>
      <c r="AU159" s="18" t="s">
        <v>84</v>
      </c>
    </row>
    <row r="160" spans="1:65" s="2" customFormat="1" ht="24.2" customHeight="1">
      <c r="A160" s="35"/>
      <c r="B160" s="36"/>
      <c r="C160" s="179" t="s">
        <v>349</v>
      </c>
      <c r="D160" s="179" t="s">
        <v>197</v>
      </c>
      <c r="E160" s="180" t="s">
        <v>2508</v>
      </c>
      <c r="F160" s="181" t="s">
        <v>2509</v>
      </c>
      <c r="G160" s="182" t="s">
        <v>319</v>
      </c>
      <c r="H160" s="183">
        <v>4</v>
      </c>
      <c r="I160" s="184"/>
      <c r="J160" s="185">
        <f>ROUND(I160*H160,2)</f>
        <v>0</v>
      </c>
      <c r="K160" s="181" t="s">
        <v>1995</v>
      </c>
      <c r="L160" s="40"/>
      <c r="M160" s="186" t="s">
        <v>19</v>
      </c>
      <c r="N160" s="187" t="s">
        <v>46</v>
      </c>
      <c r="O160" s="65"/>
      <c r="P160" s="188">
        <f>O160*H160</f>
        <v>0</v>
      </c>
      <c r="Q160" s="188">
        <v>0</v>
      </c>
      <c r="R160" s="188">
        <f>Q160*H160</f>
        <v>0</v>
      </c>
      <c r="S160" s="188">
        <v>7.2999999999999995E-2</v>
      </c>
      <c r="T160" s="189">
        <f>S160*H160</f>
        <v>0.29199999999999998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0" t="s">
        <v>104</v>
      </c>
      <c r="AT160" s="190" t="s">
        <v>197</v>
      </c>
      <c r="AU160" s="190" t="s">
        <v>84</v>
      </c>
      <c r="AY160" s="18" t="s">
        <v>195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18" t="s">
        <v>84</v>
      </c>
      <c r="BK160" s="191">
        <f>ROUND(I160*H160,2)</f>
        <v>0</v>
      </c>
      <c r="BL160" s="18" t="s">
        <v>104</v>
      </c>
      <c r="BM160" s="190" t="s">
        <v>2510</v>
      </c>
    </row>
    <row r="161" spans="1:65" s="2" customFormat="1" ht="19.5">
      <c r="A161" s="35"/>
      <c r="B161" s="36"/>
      <c r="C161" s="37"/>
      <c r="D161" s="192" t="s">
        <v>203</v>
      </c>
      <c r="E161" s="37"/>
      <c r="F161" s="193" t="s">
        <v>2511</v>
      </c>
      <c r="G161" s="37"/>
      <c r="H161" s="37"/>
      <c r="I161" s="194"/>
      <c r="J161" s="37"/>
      <c r="K161" s="37"/>
      <c r="L161" s="40"/>
      <c r="M161" s="195"/>
      <c r="N161" s="196"/>
      <c r="O161" s="65"/>
      <c r="P161" s="65"/>
      <c r="Q161" s="65"/>
      <c r="R161" s="65"/>
      <c r="S161" s="65"/>
      <c r="T161" s="66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203</v>
      </c>
      <c r="AU161" s="18" t="s">
        <v>84</v>
      </c>
    </row>
    <row r="162" spans="1:65" s="2" customFormat="1" ht="11.25">
      <c r="A162" s="35"/>
      <c r="B162" s="36"/>
      <c r="C162" s="37"/>
      <c r="D162" s="197" t="s">
        <v>205</v>
      </c>
      <c r="E162" s="37"/>
      <c r="F162" s="198" t="s">
        <v>2512</v>
      </c>
      <c r="G162" s="37"/>
      <c r="H162" s="37"/>
      <c r="I162" s="194"/>
      <c r="J162" s="37"/>
      <c r="K162" s="37"/>
      <c r="L162" s="40"/>
      <c r="M162" s="195"/>
      <c r="N162" s="196"/>
      <c r="O162" s="65"/>
      <c r="P162" s="65"/>
      <c r="Q162" s="65"/>
      <c r="R162" s="65"/>
      <c r="S162" s="65"/>
      <c r="T162" s="6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205</v>
      </c>
      <c r="AU162" s="18" t="s">
        <v>84</v>
      </c>
    </row>
    <row r="163" spans="1:65" s="2" customFormat="1" ht="24.2" customHeight="1">
      <c r="A163" s="35"/>
      <c r="B163" s="36"/>
      <c r="C163" s="179" t="s">
        <v>353</v>
      </c>
      <c r="D163" s="179" t="s">
        <v>197</v>
      </c>
      <c r="E163" s="180" t="s">
        <v>2513</v>
      </c>
      <c r="F163" s="181" t="s">
        <v>2514</v>
      </c>
      <c r="G163" s="182" t="s">
        <v>319</v>
      </c>
      <c r="H163" s="183">
        <v>2</v>
      </c>
      <c r="I163" s="184"/>
      <c r="J163" s="185">
        <f>ROUND(I163*H163,2)</f>
        <v>0</v>
      </c>
      <c r="K163" s="181" t="s">
        <v>1995</v>
      </c>
      <c r="L163" s="40"/>
      <c r="M163" s="186" t="s">
        <v>19</v>
      </c>
      <c r="N163" s="187" t="s">
        <v>46</v>
      </c>
      <c r="O163" s="65"/>
      <c r="P163" s="188">
        <f>O163*H163</f>
        <v>0</v>
      </c>
      <c r="Q163" s="188">
        <v>0</v>
      </c>
      <c r="R163" s="188">
        <f>Q163*H163</f>
        <v>0</v>
      </c>
      <c r="S163" s="188">
        <v>0.20200000000000001</v>
      </c>
      <c r="T163" s="189">
        <f>S163*H163</f>
        <v>0.40400000000000003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0" t="s">
        <v>104</v>
      </c>
      <c r="AT163" s="190" t="s">
        <v>197</v>
      </c>
      <c r="AU163" s="190" t="s">
        <v>84</v>
      </c>
      <c r="AY163" s="18" t="s">
        <v>195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84</v>
      </c>
      <c r="BK163" s="191">
        <f>ROUND(I163*H163,2)</f>
        <v>0</v>
      </c>
      <c r="BL163" s="18" t="s">
        <v>104</v>
      </c>
      <c r="BM163" s="190" t="s">
        <v>2515</v>
      </c>
    </row>
    <row r="164" spans="1:65" s="2" customFormat="1" ht="19.5">
      <c r="A164" s="35"/>
      <c r="B164" s="36"/>
      <c r="C164" s="37"/>
      <c r="D164" s="192" t="s">
        <v>203</v>
      </c>
      <c r="E164" s="37"/>
      <c r="F164" s="193" t="s">
        <v>2516</v>
      </c>
      <c r="G164" s="37"/>
      <c r="H164" s="37"/>
      <c r="I164" s="194"/>
      <c r="J164" s="37"/>
      <c r="K164" s="37"/>
      <c r="L164" s="40"/>
      <c r="M164" s="195"/>
      <c r="N164" s="196"/>
      <c r="O164" s="65"/>
      <c r="P164" s="65"/>
      <c r="Q164" s="65"/>
      <c r="R164" s="65"/>
      <c r="S164" s="65"/>
      <c r="T164" s="66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203</v>
      </c>
      <c r="AU164" s="18" t="s">
        <v>84</v>
      </c>
    </row>
    <row r="165" spans="1:65" s="2" customFormat="1" ht="11.25">
      <c r="A165" s="35"/>
      <c r="B165" s="36"/>
      <c r="C165" s="37"/>
      <c r="D165" s="197" t="s">
        <v>205</v>
      </c>
      <c r="E165" s="37"/>
      <c r="F165" s="198" t="s">
        <v>2517</v>
      </c>
      <c r="G165" s="37"/>
      <c r="H165" s="37"/>
      <c r="I165" s="194"/>
      <c r="J165" s="37"/>
      <c r="K165" s="37"/>
      <c r="L165" s="40"/>
      <c r="M165" s="195"/>
      <c r="N165" s="196"/>
      <c r="O165" s="65"/>
      <c r="P165" s="65"/>
      <c r="Q165" s="65"/>
      <c r="R165" s="65"/>
      <c r="S165" s="65"/>
      <c r="T165" s="66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205</v>
      </c>
      <c r="AU165" s="18" t="s">
        <v>84</v>
      </c>
    </row>
    <row r="166" spans="1:65" s="2" customFormat="1" ht="24.2" customHeight="1">
      <c r="A166" s="35"/>
      <c r="B166" s="36"/>
      <c r="C166" s="179" t="s">
        <v>357</v>
      </c>
      <c r="D166" s="179" t="s">
        <v>197</v>
      </c>
      <c r="E166" s="180" t="s">
        <v>2518</v>
      </c>
      <c r="F166" s="181" t="s">
        <v>2519</v>
      </c>
      <c r="G166" s="182" t="s">
        <v>319</v>
      </c>
      <c r="H166" s="183">
        <v>4</v>
      </c>
      <c r="I166" s="184"/>
      <c r="J166" s="185">
        <f>ROUND(I166*H166,2)</f>
        <v>0</v>
      </c>
      <c r="K166" s="181" t="s">
        <v>1995</v>
      </c>
      <c r="L166" s="40"/>
      <c r="M166" s="186" t="s">
        <v>19</v>
      </c>
      <c r="N166" s="187" t="s">
        <v>46</v>
      </c>
      <c r="O166" s="65"/>
      <c r="P166" s="188">
        <f>O166*H166</f>
        <v>0</v>
      </c>
      <c r="Q166" s="188">
        <v>0</v>
      </c>
      <c r="R166" s="188">
        <f>Q166*H166</f>
        <v>0</v>
      </c>
      <c r="S166" s="188">
        <v>2.9000000000000001E-2</v>
      </c>
      <c r="T166" s="189">
        <f>S166*H166</f>
        <v>0.11600000000000001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104</v>
      </c>
      <c r="AT166" s="190" t="s">
        <v>197</v>
      </c>
      <c r="AU166" s="190" t="s">
        <v>84</v>
      </c>
      <c r="AY166" s="18" t="s">
        <v>195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84</v>
      </c>
      <c r="BK166" s="191">
        <f>ROUND(I166*H166,2)</f>
        <v>0</v>
      </c>
      <c r="BL166" s="18" t="s">
        <v>104</v>
      </c>
      <c r="BM166" s="190" t="s">
        <v>2520</v>
      </c>
    </row>
    <row r="167" spans="1:65" s="2" customFormat="1" ht="19.5">
      <c r="A167" s="35"/>
      <c r="B167" s="36"/>
      <c r="C167" s="37"/>
      <c r="D167" s="192" t="s">
        <v>203</v>
      </c>
      <c r="E167" s="37"/>
      <c r="F167" s="193" t="s">
        <v>2521</v>
      </c>
      <c r="G167" s="37"/>
      <c r="H167" s="37"/>
      <c r="I167" s="194"/>
      <c r="J167" s="37"/>
      <c r="K167" s="37"/>
      <c r="L167" s="40"/>
      <c r="M167" s="195"/>
      <c r="N167" s="196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203</v>
      </c>
      <c r="AU167" s="18" t="s">
        <v>84</v>
      </c>
    </row>
    <row r="168" spans="1:65" s="2" customFormat="1" ht="11.25">
      <c r="A168" s="35"/>
      <c r="B168" s="36"/>
      <c r="C168" s="37"/>
      <c r="D168" s="197" t="s">
        <v>205</v>
      </c>
      <c r="E168" s="37"/>
      <c r="F168" s="198" t="s">
        <v>2522</v>
      </c>
      <c r="G168" s="37"/>
      <c r="H168" s="37"/>
      <c r="I168" s="194"/>
      <c r="J168" s="37"/>
      <c r="K168" s="37"/>
      <c r="L168" s="40"/>
      <c r="M168" s="195"/>
      <c r="N168" s="196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205</v>
      </c>
      <c r="AU168" s="18" t="s">
        <v>84</v>
      </c>
    </row>
    <row r="169" spans="1:65" s="2" customFormat="1" ht="24.2" customHeight="1">
      <c r="A169" s="35"/>
      <c r="B169" s="36"/>
      <c r="C169" s="179" t="s">
        <v>361</v>
      </c>
      <c r="D169" s="179" t="s">
        <v>197</v>
      </c>
      <c r="E169" s="180" t="s">
        <v>2523</v>
      </c>
      <c r="F169" s="181" t="s">
        <v>2524</v>
      </c>
      <c r="G169" s="182" t="s">
        <v>319</v>
      </c>
      <c r="H169" s="183">
        <v>2</v>
      </c>
      <c r="I169" s="184"/>
      <c r="J169" s="185">
        <f>ROUND(I169*H169,2)</f>
        <v>0</v>
      </c>
      <c r="K169" s="181" t="s">
        <v>1995</v>
      </c>
      <c r="L169" s="40"/>
      <c r="M169" s="186" t="s">
        <v>19</v>
      </c>
      <c r="N169" s="187" t="s">
        <v>46</v>
      </c>
      <c r="O169" s="65"/>
      <c r="P169" s="188">
        <f>O169*H169</f>
        <v>0</v>
      </c>
      <c r="Q169" s="188">
        <v>0</v>
      </c>
      <c r="R169" s="188">
        <f>Q169*H169</f>
        <v>0</v>
      </c>
      <c r="S169" s="188">
        <v>0.08</v>
      </c>
      <c r="T169" s="189">
        <f>S169*H169</f>
        <v>0.16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0" t="s">
        <v>104</v>
      </c>
      <c r="AT169" s="190" t="s">
        <v>197</v>
      </c>
      <c r="AU169" s="190" t="s">
        <v>84</v>
      </c>
      <c r="AY169" s="18" t="s">
        <v>195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18" t="s">
        <v>84</v>
      </c>
      <c r="BK169" s="191">
        <f>ROUND(I169*H169,2)</f>
        <v>0</v>
      </c>
      <c r="BL169" s="18" t="s">
        <v>104</v>
      </c>
      <c r="BM169" s="190" t="s">
        <v>2525</v>
      </c>
    </row>
    <row r="170" spans="1:65" s="2" customFormat="1" ht="19.5">
      <c r="A170" s="35"/>
      <c r="B170" s="36"/>
      <c r="C170" s="37"/>
      <c r="D170" s="192" t="s">
        <v>203</v>
      </c>
      <c r="E170" s="37"/>
      <c r="F170" s="193" t="s">
        <v>2526</v>
      </c>
      <c r="G170" s="37"/>
      <c r="H170" s="37"/>
      <c r="I170" s="194"/>
      <c r="J170" s="37"/>
      <c r="K170" s="37"/>
      <c r="L170" s="40"/>
      <c r="M170" s="195"/>
      <c r="N170" s="196"/>
      <c r="O170" s="65"/>
      <c r="P170" s="65"/>
      <c r="Q170" s="65"/>
      <c r="R170" s="65"/>
      <c r="S170" s="65"/>
      <c r="T170" s="66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203</v>
      </c>
      <c r="AU170" s="18" t="s">
        <v>84</v>
      </c>
    </row>
    <row r="171" spans="1:65" s="2" customFormat="1" ht="11.25">
      <c r="A171" s="35"/>
      <c r="B171" s="36"/>
      <c r="C171" s="37"/>
      <c r="D171" s="197" t="s">
        <v>205</v>
      </c>
      <c r="E171" s="37"/>
      <c r="F171" s="198" t="s">
        <v>2527</v>
      </c>
      <c r="G171" s="37"/>
      <c r="H171" s="37"/>
      <c r="I171" s="194"/>
      <c r="J171" s="37"/>
      <c r="K171" s="37"/>
      <c r="L171" s="40"/>
      <c r="M171" s="195"/>
      <c r="N171" s="196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205</v>
      </c>
      <c r="AU171" s="18" t="s">
        <v>84</v>
      </c>
    </row>
    <row r="172" spans="1:65" s="2" customFormat="1" ht="24.2" customHeight="1">
      <c r="A172" s="35"/>
      <c r="B172" s="36"/>
      <c r="C172" s="179" t="s">
        <v>429</v>
      </c>
      <c r="D172" s="179" t="s">
        <v>197</v>
      </c>
      <c r="E172" s="180" t="s">
        <v>2528</v>
      </c>
      <c r="F172" s="181" t="s">
        <v>2529</v>
      </c>
      <c r="G172" s="182" t="s">
        <v>319</v>
      </c>
      <c r="H172" s="183">
        <v>131</v>
      </c>
      <c r="I172" s="184"/>
      <c r="J172" s="185">
        <f>ROUND(I172*H172,2)</f>
        <v>0</v>
      </c>
      <c r="K172" s="181" t="s">
        <v>1995</v>
      </c>
      <c r="L172" s="40"/>
      <c r="M172" s="186" t="s">
        <v>19</v>
      </c>
      <c r="N172" s="187" t="s">
        <v>46</v>
      </c>
      <c r="O172" s="65"/>
      <c r="P172" s="188">
        <f>O172*H172</f>
        <v>0</v>
      </c>
      <c r="Q172" s="188">
        <v>0</v>
      </c>
      <c r="R172" s="188">
        <f>Q172*H172</f>
        <v>0</v>
      </c>
      <c r="S172" s="188">
        <v>0</v>
      </c>
      <c r="T172" s="18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0" t="s">
        <v>104</v>
      </c>
      <c r="AT172" s="190" t="s">
        <v>197</v>
      </c>
      <c r="AU172" s="190" t="s">
        <v>84</v>
      </c>
      <c r="AY172" s="18" t="s">
        <v>195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84</v>
      </c>
      <c r="BK172" s="191">
        <f>ROUND(I172*H172,2)</f>
        <v>0</v>
      </c>
      <c r="BL172" s="18" t="s">
        <v>104</v>
      </c>
      <c r="BM172" s="190" t="s">
        <v>2530</v>
      </c>
    </row>
    <row r="173" spans="1:65" s="2" customFormat="1" ht="29.25">
      <c r="A173" s="35"/>
      <c r="B173" s="36"/>
      <c r="C173" s="37"/>
      <c r="D173" s="192" t="s">
        <v>203</v>
      </c>
      <c r="E173" s="37"/>
      <c r="F173" s="193" t="s">
        <v>2531</v>
      </c>
      <c r="G173" s="37"/>
      <c r="H173" s="37"/>
      <c r="I173" s="194"/>
      <c r="J173" s="37"/>
      <c r="K173" s="37"/>
      <c r="L173" s="40"/>
      <c r="M173" s="195"/>
      <c r="N173" s="196"/>
      <c r="O173" s="65"/>
      <c r="P173" s="65"/>
      <c r="Q173" s="65"/>
      <c r="R173" s="65"/>
      <c r="S173" s="65"/>
      <c r="T173" s="66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203</v>
      </c>
      <c r="AU173" s="18" t="s">
        <v>84</v>
      </c>
    </row>
    <row r="174" spans="1:65" s="2" customFormat="1" ht="11.25">
      <c r="A174" s="35"/>
      <c r="B174" s="36"/>
      <c r="C174" s="37"/>
      <c r="D174" s="197" t="s">
        <v>205</v>
      </c>
      <c r="E174" s="37"/>
      <c r="F174" s="198" t="s">
        <v>2532</v>
      </c>
      <c r="G174" s="37"/>
      <c r="H174" s="37"/>
      <c r="I174" s="194"/>
      <c r="J174" s="37"/>
      <c r="K174" s="37"/>
      <c r="L174" s="40"/>
      <c r="M174" s="195"/>
      <c r="N174" s="196"/>
      <c r="O174" s="65"/>
      <c r="P174" s="65"/>
      <c r="Q174" s="65"/>
      <c r="R174" s="65"/>
      <c r="S174" s="65"/>
      <c r="T174" s="66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205</v>
      </c>
      <c r="AU174" s="18" t="s">
        <v>84</v>
      </c>
    </row>
    <row r="175" spans="1:65" s="2" customFormat="1" ht="24.2" customHeight="1">
      <c r="A175" s="35"/>
      <c r="B175" s="36"/>
      <c r="C175" s="179" t="s">
        <v>441</v>
      </c>
      <c r="D175" s="179" t="s">
        <v>197</v>
      </c>
      <c r="E175" s="180" t="s">
        <v>2533</v>
      </c>
      <c r="F175" s="181" t="s">
        <v>2534</v>
      </c>
      <c r="G175" s="182" t="s">
        <v>570</v>
      </c>
      <c r="H175" s="183">
        <v>790</v>
      </c>
      <c r="I175" s="184"/>
      <c r="J175" s="185">
        <f>ROUND(I175*H175,2)</f>
        <v>0</v>
      </c>
      <c r="K175" s="181" t="s">
        <v>1995</v>
      </c>
      <c r="L175" s="40"/>
      <c r="M175" s="186" t="s">
        <v>19</v>
      </c>
      <c r="N175" s="187" t="s">
        <v>46</v>
      </c>
      <c r="O175" s="65"/>
      <c r="P175" s="188">
        <f>O175*H175</f>
        <v>0</v>
      </c>
      <c r="Q175" s="188">
        <v>0</v>
      </c>
      <c r="R175" s="188">
        <f>Q175*H175</f>
        <v>0</v>
      </c>
      <c r="S175" s="188">
        <v>2E-3</v>
      </c>
      <c r="T175" s="189">
        <f>S175*H175</f>
        <v>1.58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104</v>
      </c>
      <c r="AT175" s="190" t="s">
        <v>197</v>
      </c>
      <c r="AU175" s="190" t="s">
        <v>84</v>
      </c>
      <c r="AY175" s="18" t="s">
        <v>195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84</v>
      </c>
      <c r="BK175" s="191">
        <f>ROUND(I175*H175,2)</f>
        <v>0</v>
      </c>
      <c r="BL175" s="18" t="s">
        <v>104</v>
      </c>
      <c r="BM175" s="190" t="s">
        <v>2535</v>
      </c>
    </row>
    <row r="176" spans="1:65" s="2" customFormat="1" ht="19.5">
      <c r="A176" s="35"/>
      <c r="B176" s="36"/>
      <c r="C176" s="37"/>
      <c r="D176" s="192" t="s">
        <v>203</v>
      </c>
      <c r="E176" s="37"/>
      <c r="F176" s="193" t="s">
        <v>2536</v>
      </c>
      <c r="G176" s="37"/>
      <c r="H176" s="37"/>
      <c r="I176" s="194"/>
      <c r="J176" s="37"/>
      <c r="K176" s="37"/>
      <c r="L176" s="40"/>
      <c r="M176" s="195"/>
      <c r="N176" s="196"/>
      <c r="O176" s="65"/>
      <c r="P176" s="65"/>
      <c r="Q176" s="65"/>
      <c r="R176" s="65"/>
      <c r="S176" s="65"/>
      <c r="T176" s="66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203</v>
      </c>
      <c r="AU176" s="18" t="s">
        <v>84</v>
      </c>
    </row>
    <row r="177" spans="1:65" s="2" customFormat="1" ht="11.25">
      <c r="A177" s="35"/>
      <c r="B177" s="36"/>
      <c r="C177" s="37"/>
      <c r="D177" s="197" t="s">
        <v>205</v>
      </c>
      <c r="E177" s="37"/>
      <c r="F177" s="198" t="s">
        <v>2537</v>
      </c>
      <c r="G177" s="37"/>
      <c r="H177" s="37"/>
      <c r="I177" s="194"/>
      <c r="J177" s="37"/>
      <c r="K177" s="37"/>
      <c r="L177" s="40"/>
      <c r="M177" s="195"/>
      <c r="N177" s="196"/>
      <c r="O177" s="65"/>
      <c r="P177" s="65"/>
      <c r="Q177" s="65"/>
      <c r="R177" s="65"/>
      <c r="S177" s="65"/>
      <c r="T177" s="66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205</v>
      </c>
      <c r="AU177" s="18" t="s">
        <v>84</v>
      </c>
    </row>
    <row r="178" spans="1:65" s="2" customFormat="1" ht="24.2" customHeight="1">
      <c r="A178" s="35"/>
      <c r="B178" s="36"/>
      <c r="C178" s="179" t="s">
        <v>449</v>
      </c>
      <c r="D178" s="179" t="s">
        <v>197</v>
      </c>
      <c r="E178" s="180" t="s">
        <v>2538</v>
      </c>
      <c r="F178" s="181" t="s">
        <v>2539</v>
      </c>
      <c r="G178" s="182" t="s">
        <v>570</v>
      </c>
      <c r="H178" s="183">
        <v>200</v>
      </c>
      <c r="I178" s="184"/>
      <c r="J178" s="185">
        <f>ROUND(I178*H178,2)</f>
        <v>0</v>
      </c>
      <c r="K178" s="181" t="s">
        <v>1995</v>
      </c>
      <c r="L178" s="40"/>
      <c r="M178" s="186" t="s">
        <v>19</v>
      </c>
      <c r="N178" s="187" t="s">
        <v>46</v>
      </c>
      <c r="O178" s="65"/>
      <c r="P178" s="188">
        <f>O178*H178</f>
        <v>0</v>
      </c>
      <c r="Q178" s="188">
        <v>0</v>
      </c>
      <c r="R178" s="188">
        <f>Q178*H178</f>
        <v>0</v>
      </c>
      <c r="S178" s="188">
        <v>6.0000000000000001E-3</v>
      </c>
      <c r="T178" s="189">
        <f>S178*H178</f>
        <v>1.2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0" t="s">
        <v>104</v>
      </c>
      <c r="AT178" s="190" t="s">
        <v>197</v>
      </c>
      <c r="AU178" s="190" t="s">
        <v>84</v>
      </c>
      <c r="AY178" s="18" t="s">
        <v>195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84</v>
      </c>
      <c r="BK178" s="191">
        <f>ROUND(I178*H178,2)</f>
        <v>0</v>
      </c>
      <c r="BL178" s="18" t="s">
        <v>104</v>
      </c>
      <c r="BM178" s="190" t="s">
        <v>2540</v>
      </c>
    </row>
    <row r="179" spans="1:65" s="2" customFormat="1" ht="19.5">
      <c r="A179" s="35"/>
      <c r="B179" s="36"/>
      <c r="C179" s="37"/>
      <c r="D179" s="192" t="s">
        <v>203</v>
      </c>
      <c r="E179" s="37"/>
      <c r="F179" s="193" t="s">
        <v>2541</v>
      </c>
      <c r="G179" s="37"/>
      <c r="H179" s="37"/>
      <c r="I179" s="194"/>
      <c r="J179" s="37"/>
      <c r="K179" s="37"/>
      <c r="L179" s="40"/>
      <c r="M179" s="195"/>
      <c r="N179" s="196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203</v>
      </c>
      <c r="AU179" s="18" t="s">
        <v>84</v>
      </c>
    </row>
    <row r="180" spans="1:65" s="2" customFormat="1" ht="11.25">
      <c r="A180" s="35"/>
      <c r="B180" s="36"/>
      <c r="C180" s="37"/>
      <c r="D180" s="197" t="s">
        <v>205</v>
      </c>
      <c r="E180" s="37"/>
      <c r="F180" s="198" t="s">
        <v>2542</v>
      </c>
      <c r="G180" s="37"/>
      <c r="H180" s="37"/>
      <c r="I180" s="194"/>
      <c r="J180" s="37"/>
      <c r="K180" s="37"/>
      <c r="L180" s="40"/>
      <c r="M180" s="195"/>
      <c r="N180" s="196"/>
      <c r="O180" s="65"/>
      <c r="P180" s="65"/>
      <c r="Q180" s="65"/>
      <c r="R180" s="65"/>
      <c r="S180" s="65"/>
      <c r="T180" s="66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205</v>
      </c>
      <c r="AU180" s="18" t="s">
        <v>84</v>
      </c>
    </row>
    <row r="181" spans="1:65" s="2" customFormat="1" ht="24.2" customHeight="1">
      <c r="A181" s="35"/>
      <c r="B181" s="36"/>
      <c r="C181" s="179" t="s">
        <v>458</v>
      </c>
      <c r="D181" s="179" t="s">
        <v>197</v>
      </c>
      <c r="E181" s="180" t="s">
        <v>2543</v>
      </c>
      <c r="F181" s="181" t="s">
        <v>2544</v>
      </c>
      <c r="G181" s="182" t="s">
        <v>570</v>
      </c>
      <c r="H181" s="183">
        <v>100</v>
      </c>
      <c r="I181" s="184"/>
      <c r="J181" s="185">
        <f>ROUND(I181*H181,2)</f>
        <v>0</v>
      </c>
      <c r="K181" s="181" t="s">
        <v>1995</v>
      </c>
      <c r="L181" s="40"/>
      <c r="M181" s="186" t="s">
        <v>19</v>
      </c>
      <c r="N181" s="187" t="s">
        <v>46</v>
      </c>
      <c r="O181" s="65"/>
      <c r="P181" s="188">
        <f>O181*H181</f>
        <v>0</v>
      </c>
      <c r="Q181" s="188">
        <v>0</v>
      </c>
      <c r="R181" s="188">
        <f>Q181*H181</f>
        <v>0</v>
      </c>
      <c r="S181" s="188">
        <v>1.2999999999999999E-2</v>
      </c>
      <c r="T181" s="189">
        <f>S181*H181</f>
        <v>1.3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0" t="s">
        <v>104</v>
      </c>
      <c r="AT181" s="190" t="s">
        <v>197</v>
      </c>
      <c r="AU181" s="190" t="s">
        <v>84</v>
      </c>
      <c r="AY181" s="18" t="s">
        <v>195</v>
      </c>
      <c r="BE181" s="191">
        <f>IF(N181="základní",J181,0)</f>
        <v>0</v>
      </c>
      <c r="BF181" s="191">
        <f>IF(N181="snížená",J181,0)</f>
        <v>0</v>
      </c>
      <c r="BG181" s="191">
        <f>IF(N181="zákl. přenesená",J181,0)</f>
        <v>0</v>
      </c>
      <c r="BH181" s="191">
        <f>IF(N181="sníž. přenesená",J181,0)</f>
        <v>0</v>
      </c>
      <c r="BI181" s="191">
        <f>IF(N181="nulová",J181,0)</f>
        <v>0</v>
      </c>
      <c r="BJ181" s="18" t="s">
        <v>84</v>
      </c>
      <c r="BK181" s="191">
        <f>ROUND(I181*H181,2)</f>
        <v>0</v>
      </c>
      <c r="BL181" s="18" t="s">
        <v>104</v>
      </c>
      <c r="BM181" s="190" t="s">
        <v>2545</v>
      </c>
    </row>
    <row r="182" spans="1:65" s="2" customFormat="1" ht="19.5">
      <c r="A182" s="35"/>
      <c r="B182" s="36"/>
      <c r="C182" s="37"/>
      <c r="D182" s="192" t="s">
        <v>203</v>
      </c>
      <c r="E182" s="37"/>
      <c r="F182" s="193" t="s">
        <v>2546</v>
      </c>
      <c r="G182" s="37"/>
      <c r="H182" s="37"/>
      <c r="I182" s="194"/>
      <c r="J182" s="37"/>
      <c r="K182" s="37"/>
      <c r="L182" s="40"/>
      <c r="M182" s="195"/>
      <c r="N182" s="196"/>
      <c r="O182" s="65"/>
      <c r="P182" s="65"/>
      <c r="Q182" s="65"/>
      <c r="R182" s="65"/>
      <c r="S182" s="65"/>
      <c r="T182" s="66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203</v>
      </c>
      <c r="AU182" s="18" t="s">
        <v>84</v>
      </c>
    </row>
    <row r="183" spans="1:65" s="2" customFormat="1" ht="11.25">
      <c r="A183" s="35"/>
      <c r="B183" s="36"/>
      <c r="C183" s="37"/>
      <c r="D183" s="197" t="s">
        <v>205</v>
      </c>
      <c r="E183" s="37"/>
      <c r="F183" s="198" t="s">
        <v>2547</v>
      </c>
      <c r="G183" s="37"/>
      <c r="H183" s="37"/>
      <c r="I183" s="194"/>
      <c r="J183" s="37"/>
      <c r="K183" s="37"/>
      <c r="L183" s="40"/>
      <c r="M183" s="195"/>
      <c r="N183" s="196"/>
      <c r="O183" s="65"/>
      <c r="P183" s="65"/>
      <c r="Q183" s="65"/>
      <c r="R183" s="65"/>
      <c r="S183" s="65"/>
      <c r="T183" s="66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205</v>
      </c>
      <c r="AU183" s="18" t="s">
        <v>84</v>
      </c>
    </row>
    <row r="184" spans="1:65" s="2" customFormat="1" ht="24.2" customHeight="1">
      <c r="A184" s="35"/>
      <c r="B184" s="36"/>
      <c r="C184" s="179" t="s">
        <v>464</v>
      </c>
      <c r="D184" s="179" t="s">
        <v>197</v>
      </c>
      <c r="E184" s="180" t="s">
        <v>2548</v>
      </c>
      <c r="F184" s="181" t="s">
        <v>2549</v>
      </c>
      <c r="G184" s="182" t="s">
        <v>570</v>
      </c>
      <c r="H184" s="183">
        <v>50</v>
      </c>
      <c r="I184" s="184"/>
      <c r="J184" s="185">
        <f>ROUND(I184*H184,2)</f>
        <v>0</v>
      </c>
      <c r="K184" s="181" t="s">
        <v>1995</v>
      </c>
      <c r="L184" s="40"/>
      <c r="M184" s="186" t="s">
        <v>19</v>
      </c>
      <c r="N184" s="187" t="s">
        <v>46</v>
      </c>
      <c r="O184" s="65"/>
      <c r="P184" s="188">
        <f>O184*H184</f>
        <v>0</v>
      </c>
      <c r="Q184" s="188">
        <v>0</v>
      </c>
      <c r="R184" s="188">
        <f>Q184*H184</f>
        <v>0</v>
      </c>
      <c r="S184" s="188">
        <v>1.9E-2</v>
      </c>
      <c r="T184" s="189">
        <f>S184*H184</f>
        <v>0.95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0" t="s">
        <v>104</v>
      </c>
      <c r="AT184" s="190" t="s">
        <v>197</v>
      </c>
      <c r="AU184" s="190" t="s">
        <v>84</v>
      </c>
      <c r="AY184" s="18" t="s">
        <v>195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18" t="s">
        <v>84</v>
      </c>
      <c r="BK184" s="191">
        <f>ROUND(I184*H184,2)</f>
        <v>0</v>
      </c>
      <c r="BL184" s="18" t="s">
        <v>104</v>
      </c>
      <c r="BM184" s="190" t="s">
        <v>2550</v>
      </c>
    </row>
    <row r="185" spans="1:65" s="2" customFormat="1" ht="19.5">
      <c r="A185" s="35"/>
      <c r="B185" s="36"/>
      <c r="C185" s="37"/>
      <c r="D185" s="192" t="s">
        <v>203</v>
      </c>
      <c r="E185" s="37"/>
      <c r="F185" s="193" t="s">
        <v>2551</v>
      </c>
      <c r="G185" s="37"/>
      <c r="H185" s="37"/>
      <c r="I185" s="194"/>
      <c r="J185" s="37"/>
      <c r="K185" s="37"/>
      <c r="L185" s="40"/>
      <c r="M185" s="195"/>
      <c r="N185" s="196"/>
      <c r="O185" s="65"/>
      <c r="P185" s="65"/>
      <c r="Q185" s="65"/>
      <c r="R185" s="65"/>
      <c r="S185" s="65"/>
      <c r="T185" s="66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8" t="s">
        <v>203</v>
      </c>
      <c r="AU185" s="18" t="s">
        <v>84</v>
      </c>
    </row>
    <row r="186" spans="1:65" s="2" customFormat="1" ht="11.25">
      <c r="A186" s="35"/>
      <c r="B186" s="36"/>
      <c r="C186" s="37"/>
      <c r="D186" s="197" t="s">
        <v>205</v>
      </c>
      <c r="E186" s="37"/>
      <c r="F186" s="198" t="s">
        <v>2552</v>
      </c>
      <c r="G186" s="37"/>
      <c r="H186" s="37"/>
      <c r="I186" s="194"/>
      <c r="J186" s="37"/>
      <c r="K186" s="37"/>
      <c r="L186" s="40"/>
      <c r="M186" s="195"/>
      <c r="N186" s="196"/>
      <c r="O186" s="65"/>
      <c r="P186" s="65"/>
      <c r="Q186" s="65"/>
      <c r="R186" s="65"/>
      <c r="S186" s="65"/>
      <c r="T186" s="66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205</v>
      </c>
      <c r="AU186" s="18" t="s">
        <v>84</v>
      </c>
    </row>
    <row r="187" spans="1:65" s="2" customFormat="1" ht="24.2" customHeight="1">
      <c r="A187" s="35"/>
      <c r="B187" s="36"/>
      <c r="C187" s="179" t="s">
        <v>370</v>
      </c>
      <c r="D187" s="179" t="s">
        <v>197</v>
      </c>
      <c r="E187" s="180" t="s">
        <v>2553</v>
      </c>
      <c r="F187" s="181" t="s">
        <v>2554</v>
      </c>
      <c r="G187" s="182" t="s">
        <v>570</v>
      </c>
      <c r="H187" s="183">
        <v>20</v>
      </c>
      <c r="I187" s="184"/>
      <c r="J187" s="185">
        <f>ROUND(I187*H187,2)</f>
        <v>0</v>
      </c>
      <c r="K187" s="181" t="s">
        <v>1995</v>
      </c>
      <c r="L187" s="40"/>
      <c r="M187" s="186" t="s">
        <v>19</v>
      </c>
      <c r="N187" s="187" t="s">
        <v>46</v>
      </c>
      <c r="O187" s="65"/>
      <c r="P187" s="188">
        <f>O187*H187</f>
        <v>0</v>
      </c>
      <c r="Q187" s="188">
        <v>2.16E-5</v>
      </c>
      <c r="R187" s="188">
        <f>Q187*H187</f>
        <v>4.3199999999999998E-4</v>
      </c>
      <c r="S187" s="188">
        <v>1E-3</v>
      </c>
      <c r="T187" s="189">
        <f>S187*H187</f>
        <v>0.02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0" t="s">
        <v>104</v>
      </c>
      <c r="AT187" s="190" t="s">
        <v>197</v>
      </c>
      <c r="AU187" s="190" t="s">
        <v>84</v>
      </c>
      <c r="AY187" s="18" t="s">
        <v>195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18" t="s">
        <v>84</v>
      </c>
      <c r="BK187" s="191">
        <f>ROUND(I187*H187,2)</f>
        <v>0</v>
      </c>
      <c r="BL187" s="18" t="s">
        <v>104</v>
      </c>
      <c r="BM187" s="190" t="s">
        <v>2555</v>
      </c>
    </row>
    <row r="188" spans="1:65" s="2" customFormat="1" ht="19.5">
      <c r="A188" s="35"/>
      <c r="B188" s="36"/>
      <c r="C188" s="37"/>
      <c r="D188" s="192" t="s">
        <v>203</v>
      </c>
      <c r="E188" s="37"/>
      <c r="F188" s="193" t="s">
        <v>2556</v>
      </c>
      <c r="G188" s="37"/>
      <c r="H188" s="37"/>
      <c r="I188" s="194"/>
      <c r="J188" s="37"/>
      <c r="K188" s="37"/>
      <c r="L188" s="40"/>
      <c r="M188" s="195"/>
      <c r="N188" s="196"/>
      <c r="O188" s="65"/>
      <c r="P188" s="65"/>
      <c r="Q188" s="65"/>
      <c r="R188" s="65"/>
      <c r="S188" s="65"/>
      <c r="T188" s="66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8" t="s">
        <v>203</v>
      </c>
      <c r="AU188" s="18" t="s">
        <v>84</v>
      </c>
    </row>
    <row r="189" spans="1:65" s="2" customFormat="1" ht="11.25">
      <c r="A189" s="35"/>
      <c r="B189" s="36"/>
      <c r="C189" s="37"/>
      <c r="D189" s="197" t="s">
        <v>205</v>
      </c>
      <c r="E189" s="37"/>
      <c r="F189" s="198" t="s">
        <v>2557</v>
      </c>
      <c r="G189" s="37"/>
      <c r="H189" s="37"/>
      <c r="I189" s="194"/>
      <c r="J189" s="37"/>
      <c r="K189" s="37"/>
      <c r="L189" s="40"/>
      <c r="M189" s="195"/>
      <c r="N189" s="196"/>
      <c r="O189" s="65"/>
      <c r="P189" s="65"/>
      <c r="Q189" s="65"/>
      <c r="R189" s="65"/>
      <c r="S189" s="65"/>
      <c r="T189" s="66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205</v>
      </c>
      <c r="AU189" s="18" t="s">
        <v>84</v>
      </c>
    </row>
    <row r="190" spans="1:65" s="12" customFormat="1" ht="22.9" customHeight="1">
      <c r="B190" s="163"/>
      <c r="C190" s="164"/>
      <c r="D190" s="165" t="s">
        <v>73</v>
      </c>
      <c r="E190" s="177" t="s">
        <v>456</v>
      </c>
      <c r="F190" s="177" t="s">
        <v>457</v>
      </c>
      <c r="G190" s="164"/>
      <c r="H190" s="164"/>
      <c r="I190" s="167"/>
      <c r="J190" s="178">
        <f>BK190</f>
        <v>0</v>
      </c>
      <c r="K190" s="164"/>
      <c r="L190" s="169"/>
      <c r="M190" s="170"/>
      <c r="N190" s="171"/>
      <c r="O190" s="171"/>
      <c r="P190" s="172">
        <f>SUM(P191:P208)</f>
        <v>0</v>
      </c>
      <c r="Q190" s="171"/>
      <c r="R190" s="172">
        <f>SUM(R191:R208)</f>
        <v>0</v>
      </c>
      <c r="S190" s="171"/>
      <c r="T190" s="173">
        <f>SUM(T191:T208)</f>
        <v>0</v>
      </c>
      <c r="AR190" s="174" t="s">
        <v>82</v>
      </c>
      <c r="AT190" s="175" t="s">
        <v>73</v>
      </c>
      <c r="AU190" s="175" t="s">
        <v>82</v>
      </c>
      <c r="AY190" s="174" t="s">
        <v>195</v>
      </c>
      <c r="BK190" s="176">
        <f>SUM(BK191:BK208)</f>
        <v>0</v>
      </c>
    </row>
    <row r="191" spans="1:65" s="2" customFormat="1" ht="24.2" customHeight="1">
      <c r="A191" s="35"/>
      <c r="B191" s="36"/>
      <c r="C191" s="179" t="s">
        <v>377</v>
      </c>
      <c r="D191" s="179" t="s">
        <v>197</v>
      </c>
      <c r="E191" s="180" t="s">
        <v>2558</v>
      </c>
      <c r="F191" s="181" t="s">
        <v>2559</v>
      </c>
      <c r="G191" s="182" t="s">
        <v>219</v>
      </c>
      <c r="H191" s="183">
        <v>3.1560000000000001</v>
      </c>
      <c r="I191" s="184"/>
      <c r="J191" s="185">
        <f>ROUND(I191*H191,2)</f>
        <v>0</v>
      </c>
      <c r="K191" s="181" t="s">
        <v>1995</v>
      </c>
      <c r="L191" s="40"/>
      <c r="M191" s="186" t="s">
        <v>19</v>
      </c>
      <c r="N191" s="187" t="s">
        <v>46</v>
      </c>
      <c r="O191" s="65"/>
      <c r="P191" s="188">
        <f>O191*H191</f>
        <v>0</v>
      </c>
      <c r="Q191" s="188">
        <v>0</v>
      </c>
      <c r="R191" s="188">
        <f>Q191*H191</f>
        <v>0</v>
      </c>
      <c r="S191" s="188">
        <v>0</v>
      </c>
      <c r="T191" s="18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0" t="s">
        <v>104</v>
      </c>
      <c r="AT191" s="190" t="s">
        <v>197</v>
      </c>
      <c r="AU191" s="190" t="s">
        <v>84</v>
      </c>
      <c r="AY191" s="18" t="s">
        <v>195</v>
      </c>
      <c r="BE191" s="191">
        <f>IF(N191="základní",J191,0)</f>
        <v>0</v>
      </c>
      <c r="BF191" s="191">
        <f>IF(N191="snížená",J191,0)</f>
        <v>0</v>
      </c>
      <c r="BG191" s="191">
        <f>IF(N191="zákl. přenesená",J191,0)</f>
        <v>0</v>
      </c>
      <c r="BH191" s="191">
        <f>IF(N191="sníž. přenesená",J191,0)</f>
        <v>0</v>
      </c>
      <c r="BI191" s="191">
        <f>IF(N191="nulová",J191,0)</f>
        <v>0</v>
      </c>
      <c r="BJ191" s="18" t="s">
        <v>84</v>
      </c>
      <c r="BK191" s="191">
        <f>ROUND(I191*H191,2)</f>
        <v>0</v>
      </c>
      <c r="BL191" s="18" t="s">
        <v>104</v>
      </c>
      <c r="BM191" s="190" t="s">
        <v>2560</v>
      </c>
    </row>
    <row r="192" spans="1:65" s="2" customFormat="1" ht="19.5">
      <c r="A192" s="35"/>
      <c r="B192" s="36"/>
      <c r="C192" s="37"/>
      <c r="D192" s="192" t="s">
        <v>203</v>
      </c>
      <c r="E192" s="37"/>
      <c r="F192" s="193" t="s">
        <v>2561</v>
      </c>
      <c r="G192" s="37"/>
      <c r="H192" s="37"/>
      <c r="I192" s="194"/>
      <c r="J192" s="37"/>
      <c r="K192" s="37"/>
      <c r="L192" s="40"/>
      <c r="M192" s="195"/>
      <c r="N192" s="196"/>
      <c r="O192" s="65"/>
      <c r="P192" s="65"/>
      <c r="Q192" s="65"/>
      <c r="R192" s="65"/>
      <c r="S192" s="65"/>
      <c r="T192" s="66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203</v>
      </c>
      <c r="AU192" s="18" t="s">
        <v>84</v>
      </c>
    </row>
    <row r="193" spans="1:65" s="2" customFormat="1" ht="11.25">
      <c r="A193" s="35"/>
      <c r="B193" s="36"/>
      <c r="C193" s="37"/>
      <c r="D193" s="197" t="s">
        <v>205</v>
      </c>
      <c r="E193" s="37"/>
      <c r="F193" s="198" t="s">
        <v>2562</v>
      </c>
      <c r="G193" s="37"/>
      <c r="H193" s="37"/>
      <c r="I193" s="194"/>
      <c r="J193" s="37"/>
      <c r="K193" s="37"/>
      <c r="L193" s="40"/>
      <c r="M193" s="195"/>
      <c r="N193" s="196"/>
      <c r="O193" s="65"/>
      <c r="P193" s="65"/>
      <c r="Q193" s="65"/>
      <c r="R193" s="65"/>
      <c r="S193" s="65"/>
      <c r="T193" s="66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8" t="s">
        <v>205</v>
      </c>
      <c r="AU193" s="18" t="s">
        <v>84</v>
      </c>
    </row>
    <row r="194" spans="1:65" s="2" customFormat="1" ht="24.2" customHeight="1">
      <c r="A194" s="35"/>
      <c r="B194" s="36"/>
      <c r="C194" s="179" t="s">
        <v>384</v>
      </c>
      <c r="D194" s="179" t="s">
        <v>197</v>
      </c>
      <c r="E194" s="180" t="s">
        <v>2563</v>
      </c>
      <c r="F194" s="181" t="s">
        <v>2564</v>
      </c>
      <c r="G194" s="182" t="s">
        <v>219</v>
      </c>
      <c r="H194" s="183">
        <v>3.1560000000000001</v>
      </c>
      <c r="I194" s="184"/>
      <c r="J194" s="185">
        <f>ROUND(I194*H194,2)</f>
        <v>0</v>
      </c>
      <c r="K194" s="181" t="s">
        <v>1995</v>
      </c>
      <c r="L194" s="40"/>
      <c r="M194" s="186" t="s">
        <v>19</v>
      </c>
      <c r="N194" s="187" t="s">
        <v>46</v>
      </c>
      <c r="O194" s="65"/>
      <c r="P194" s="188">
        <f>O194*H194</f>
        <v>0</v>
      </c>
      <c r="Q194" s="188">
        <v>0</v>
      </c>
      <c r="R194" s="188">
        <f>Q194*H194</f>
        <v>0</v>
      </c>
      <c r="S194" s="188">
        <v>0</v>
      </c>
      <c r="T194" s="18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0" t="s">
        <v>104</v>
      </c>
      <c r="AT194" s="190" t="s">
        <v>197</v>
      </c>
      <c r="AU194" s="190" t="s">
        <v>84</v>
      </c>
      <c r="AY194" s="18" t="s">
        <v>195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84</v>
      </c>
      <c r="BK194" s="191">
        <f>ROUND(I194*H194,2)</f>
        <v>0</v>
      </c>
      <c r="BL194" s="18" t="s">
        <v>104</v>
      </c>
      <c r="BM194" s="190" t="s">
        <v>2565</v>
      </c>
    </row>
    <row r="195" spans="1:65" s="2" customFormat="1" ht="19.5">
      <c r="A195" s="35"/>
      <c r="B195" s="36"/>
      <c r="C195" s="37"/>
      <c r="D195" s="192" t="s">
        <v>203</v>
      </c>
      <c r="E195" s="37"/>
      <c r="F195" s="193" t="s">
        <v>2566</v>
      </c>
      <c r="G195" s="37"/>
      <c r="H195" s="37"/>
      <c r="I195" s="194"/>
      <c r="J195" s="37"/>
      <c r="K195" s="37"/>
      <c r="L195" s="40"/>
      <c r="M195" s="195"/>
      <c r="N195" s="196"/>
      <c r="O195" s="65"/>
      <c r="P195" s="65"/>
      <c r="Q195" s="65"/>
      <c r="R195" s="65"/>
      <c r="S195" s="65"/>
      <c r="T195" s="66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203</v>
      </c>
      <c r="AU195" s="18" t="s">
        <v>84</v>
      </c>
    </row>
    <row r="196" spans="1:65" s="2" customFormat="1" ht="11.25">
      <c r="A196" s="35"/>
      <c r="B196" s="36"/>
      <c r="C196" s="37"/>
      <c r="D196" s="197" t="s">
        <v>205</v>
      </c>
      <c r="E196" s="37"/>
      <c r="F196" s="198" t="s">
        <v>2567</v>
      </c>
      <c r="G196" s="37"/>
      <c r="H196" s="37"/>
      <c r="I196" s="194"/>
      <c r="J196" s="37"/>
      <c r="K196" s="37"/>
      <c r="L196" s="40"/>
      <c r="M196" s="195"/>
      <c r="N196" s="196"/>
      <c r="O196" s="65"/>
      <c r="P196" s="65"/>
      <c r="Q196" s="65"/>
      <c r="R196" s="65"/>
      <c r="S196" s="65"/>
      <c r="T196" s="66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205</v>
      </c>
      <c r="AU196" s="18" t="s">
        <v>84</v>
      </c>
    </row>
    <row r="197" spans="1:65" s="2" customFormat="1" ht="24.2" customHeight="1">
      <c r="A197" s="35"/>
      <c r="B197" s="36"/>
      <c r="C197" s="179" t="s">
        <v>391</v>
      </c>
      <c r="D197" s="179" t="s">
        <v>197</v>
      </c>
      <c r="E197" s="180" t="s">
        <v>459</v>
      </c>
      <c r="F197" s="181" t="s">
        <v>460</v>
      </c>
      <c r="G197" s="182" t="s">
        <v>219</v>
      </c>
      <c r="H197" s="183">
        <v>3.1560000000000001</v>
      </c>
      <c r="I197" s="184"/>
      <c r="J197" s="185">
        <f>ROUND(I197*H197,2)</f>
        <v>0</v>
      </c>
      <c r="K197" s="181" t="s">
        <v>1995</v>
      </c>
      <c r="L197" s="40"/>
      <c r="M197" s="186" t="s">
        <v>19</v>
      </c>
      <c r="N197" s="187" t="s">
        <v>46</v>
      </c>
      <c r="O197" s="65"/>
      <c r="P197" s="188">
        <f>O197*H197</f>
        <v>0</v>
      </c>
      <c r="Q197" s="188">
        <v>0</v>
      </c>
      <c r="R197" s="188">
        <f>Q197*H197</f>
        <v>0</v>
      </c>
      <c r="S197" s="188">
        <v>0</v>
      </c>
      <c r="T197" s="189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0" t="s">
        <v>104</v>
      </c>
      <c r="AT197" s="190" t="s">
        <v>197</v>
      </c>
      <c r="AU197" s="190" t="s">
        <v>84</v>
      </c>
      <c r="AY197" s="18" t="s">
        <v>195</v>
      </c>
      <c r="BE197" s="191">
        <f>IF(N197="základní",J197,0)</f>
        <v>0</v>
      </c>
      <c r="BF197" s="191">
        <f>IF(N197="snížená",J197,0)</f>
        <v>0</v>
      </c>
      <c r="BG197" s="191">
        <f>IF(N197="zákl. přenesená",J197,0)</f>
        <v>0</v>
      </c>
      <c r="BH197" s="191">
        <f>IF(N197="sníž. přenesená",J197,0)</f>
        <v>0</v>
      </c>
      <c r="BI197" s="191">
        <f>IF(N197="nulová",J197,0)</f>
        <v>0</v>
      </c>
      <c r="BJ197" s="18" t="s">
        <v>84</v>
      </c>
      <c r="BK197" s="191">
        <f>ROUND(I197*H197,2)</f>
        <v>0</v>
      </c>
      <c r="BL197" s="18" t="s">
        <v>104</v>
      </c>
      <c r="BM197" s="190" t="s">
        <v>2568</v>
      </c>
    </row>
    <row r="198" spans="1:65" s="2" customFormat="1" ht="19.5">
      <c r="A198" s="35"/>
      <c r="B198" s="36"/>
      <c r="C198" s="37"/>
      <c r="D198" s="192" t="s">
        <v>203</v>
      </c>
      <c r="E198" s="37"/>
      <c r="F198" s="193" t="s">
        <v>462</v>
      </c>
      <c r="G198" s="37"/>
      <c r="H198" s="37"/>
      <c r="I198" s="194"/>
      <c r="J198" s="37"/>
      <c r="K198" s="37"/>
      <c r="L198" s="40"/>
      <c r="M198" s="195"/>
      <c r="N198" s="196"/>
      <c r="O198" s="65"/>
      <c r="P198" s="65"/>
      <c r="Q198" s="65"/>
      <c r="R198" s="65"/>
      <c r="S198" s="65"/>
      <c r="T198" s="66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203</v>
      </c>
      <c r="AU198" s="18" t="s">
        <v>84</v>
      </c>
    </row>
    <row r="199" spans="1:65" s="2" customFormat="1" ht="11.25">
      <c r="A199" s="35"/>
      <c r="B199" s="36"/>
      <c r="C199" s="37"/>
      <c r="D199" s="197" t="s">
        <v>205</v>
      </c>
      <c r="E199" s="37"/>
      <c r="F199" s="198" t="s">
        <v>2569</v>
      </c>
      <c r="G199" s="37"/>
      <c r="H199" s="37"/>
      <c r="I199" s="194"/>
      <c r="J199" s="37"/>
      <c r="K199" s="37"/>
      <c r="L199" s="40"/>
      <c r="M199" s="195"/>
      <c r="N199" s="196"/>
      <c r="O199" s="65"/>
      <c r="P199" s="65"/>
      <c r="Q199" s="65"/>
      <c r="R199" s="65"/>
      <c r="S199" s="65"/>
      <c r="T199" s="66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8" t="s">
        <v>205</v>
      </c>
      <c r="AU199" s="18" t="s">
        <v>84</v>
      </c>
    </row>
    <row r="200" spans="1:65" s="2" customFormat="1" ht="24.2" customHeight="1">
      <c r="A200" s="35"/>
      <c r="B200" s="36"/>
      <c r="C200" s="179" t="s">
        <v>408</v>
      </c>
      <c r="D200" s="179" t="s">
        <v>197</v>
      </c>
      <c r="E200" s="180" t="s">
        <v>465</v>
      </c>
      <c r="F200" s="181" t="s">
        <v>466</v>
      </c>
      <c r="G200" s="182" t="s">
        <v>219</v>
      </c>
      <c r="H200" s="183">
        <v>9.4700000000000006</v>
      </c>
      <c r="I200" s="184"/>
      <c r="J200" s="185">
        <f>ROUND(I200*H200,2)</f>
        <v>0</v>
      </c>
      <c r="K200" s="181" t="s">
        <v>1995</v>
      </c>
      <c r="L200" s="40"/>
      <c r="M200" s="186" t="s">
        <v>19</v>
      </c>
      <c r="N200" s="187" t="s">
        <v>46</v>
      </c>
      <c r="O200" s="65"/>
      <c r="P200" s="188">
        <f>O200*H200</f>
        <v>0</v>
      </c>
      <c r="Q200" s="188">
        <v>0</v>
      </c>
      <c r="R200" s="188">
        <f>Q200*H200</f>
        <v>0</v>
      </c>
      <c r="S200" s="188">
        <v>0</v>
      </c>
      <c r="T200" s="18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0" t="s">
        <v>104</v>
      </c>
      <c r="AT200" s="190" t="s">
        <v>197</v>
      </c>
      <c r="AU200" s="190" t="s">
        <v>84</v>
      </c>
      <c r="AY200" s="18" t="s">
        <v>195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18" t="s">
        <v>84</v>
      </c>
      <c r="BK200" s="191">
        <f>ROUND(I200*H200,2)</f>
        <v>0</v>
      </c>
      <c r="BL200" s="18" t="s">
        <v>104</v>
      </c>
      <c r="BM200" s="190" t="s">
        <v>2570</v>
      </c>
    </row>
    <row r="201" spans="1:65" s="2" customFormat="1" ht="19.5">
      <c r="A201" s="35"/>
      <c r="B201" s="36"/>
      <c r="C201" s="37"/>
      <c r="D201" s="192" t="s">
        <v>203</v>
      </c>
      <c r="E201" s="37"/>
      <c r="F201" s="193" t="s">
        <v>468</v>
      </c>
      <c r="G201" s="37"/>
      <c r="H201" s="37"/>
      <c r="I201" s="194"/>
      <c r="J201" s="37"/>
      <c r="K201" s="37"/>
      <c r="L201" s="40"/>
      <c r="M201" s="195"/>
      <c r="N201" s="196"/>
      <c r="O201" s="65"/>
      <c r="P201" s="65"/>
      <c r="Q201" s="65"/>
      <c r="R201" s="65"/>
      <c r="S201" s="65"/>
      <c r="T201" s="66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203</v>
      </c>
      <c r="AU201" s="18" t="s">
        <v>84</v>
      </c>
    </row>
    <row r="202" spans="1:65" s="2" customFormat="1" ht="11.25">
      <c r="A202" s="35"/>
      <c r="B202" s="36"/>
      <c r="C202" s="37"/>
      <c r="D202" s="197" t="s">
        <v>205</v>
      </c>
      <c r="E202" s="37"/>
      <c r="F202" s="198" t="s">
        <v>2571</v>
      </c>
      <c r="G202" s="37"/>
      <c r="H202" s="37"/>
      <c r="I202" s="194"/>
      <c r="J202" s="37"/>
      <c r="K202" s="37"/>
      <c r="L202" s="40"/>
      <c r="M202" s="195"/>
      <c r="N202" s="196"/>
      <c r="O202" s="65"/>
      <c r="P202" s="65"/>
      <c r="Q202" s="65"/>
      <c r="R202" s="65"/>
      <c r="S202" s="65"/>
      <c r="T202" s="66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8" t="s">
        <v>205</v>
      </c>
      <c r="AU202" s="18" t="s">
        <v>84</v>
      </c>
    </row>
    <row r="203" spans="1:65" s="2" customFormat="1" ht="24.2" customHeight="1">
      <c r="A203" s="35"/>
      <c r="B203" s="36"/>
      <c r="C203" s="179" t="s">
        <v>416</v>
      </c>
      <c r="D203" s="179" t="s">
        <v>197</v>
      </c>
      <c r="E203" s="180" t="s">
        <v>471</v>
      </c>
      <c r="F203" s="181" t="s">
        <v>472</v>
      </c>
      <c r="G203" s="182" t="s">
        <v>219</v>
      </c>
      <c r="H203" s="183">
        <v>9.4700000000000006</v>
      </c>
      <c r="I203" s="184"/>
      <c r="J203" s="185">
        <f>ROUND(I203*H203,2)</f>
        <v>0</v>
      </c>
      <c r="K203" s="181" t="s">
        <v>1995</v>
      </c>
      <c r="L203" s="40"/>
      <c r="M203" s="186" t="s">
        <v>19</v>
      </c>
      <c r="N203" s="187" t="s">
        <v>46</v>
      </c>
      <c r="O203" s="65"/>
      <c r="P203" s="188">
        <f>O203*H203</f>
        <v>0</v>
      </c>
      <c r="Q203" s="188">
        <v>0</v>
      </c>
      <c r="R203" s="188">
        <f>Q203*H203</f>
        <v>0</v>
      </c>
      <c r="S203" s="188">
        <v>0</v>
      </c>
      <c r="T203" s="18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0" t="s">
        <v>104</v>
      </c>
      <c r="AT203" s="190" t="s">
        <v>197</v>
      </c>
      <c r="AU203" s="190" t="s">
        <v>84</v>
      </c>
      <c r="AY203" s="18" t="s">
        <v>195</v>
      </c>
      <c r="BE203" s="191">
        <f>IF(N203="základní",J203,0)</f>
        <v>0</v>
      </c>
      <c r="BF203" s="191">
        <f>IF(N203="snížená",J203,0)</f>
        <v>0</v>
      </c>
      <c r="BG203" s="191">
        <f>IF(N203="zákl. přenesená",J203,0)</f>
        <v>0</v>
      </c>
      <c r="BH203" s="191">
        <f>IF(N203="sníž. přenesená",J203,0)</f>
        <v>0</v>
      </c>
      <c r="BI203" s="191">
        <f>IF(N203="nulová",J203,0)</f>
        <v>0</v>
      </c>
      <c r="BJ203" s="18" t="s">
        <v>84</v>
      </c>
      <c r="BK203" s="191">
        <f>ROUND(I203*H203,2)</f>
        <v>0</v>
      </c>
      <c r="BL203" s="18" t="s">
        <v>104</v>
      </c>
      <c r="BM203" s="190" t="s">
        <v>2572</v>
      </c>
    </row>
    <row r="204" spans="1:65" s="2" customFormat="1" ht="29.25">
      <c r="A204" s="35"/>
      <c r="B204" s="36"/>
      <c r="C204" s="37"/>
      <c r="D204" s="192" t="s">
        <v>203</v>
      </c>
      <c r="E204" s="37"/>
      <c r="F204" s="193" t="s">
        <v>474</v>
      </c>
      <c r="G204" s="37"/>
      <c r="H204" s="37"/>
      <c r="I204" s="194"/>
      <c r="J204" s="37"/>
      <c r="K204" s="37"/>
      <c r="L204" s="40"/>
      <c r="M204" s="195"/>
      <c r="N204" s="196"/>
      <c r="O204" s="65"/>
      <c r="P204" s="65"/>
      <c r="Q204" s="65"/>
      <c r="R204" s="65"/>
      <c r="S204" s="65"/>
      <c r="T204" s="66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8" t="s">
        <v>203</v>
      </c>
      <c r="AU204" s="18" t="s">
        <v>84</v>
      </c>
    </row>
    <row r="205" spans="1:65" s="2" customFormat="1" ht="11.25">
      <c r="A205" s="35"/>
      <c r="B205" s="36"/>
      <c r="C205" s="37"/>
      <c r="D205" s="197" t="s">
        <v>205</v>
      </c>
      <c r="E205" s="37"/>
      <c r="F205" s="198" t="s">
        <v>2573</v>
      </c>
      <c r="G205" s="37"/>
      <c r="H205" s="37"/>
      <c r="I205" s="194"/>
      <c r="J205" s="37"/>
      <c r="K205" s="37"/>
      <c r="L205" s="40"/>
      <c r="M205" s="195"/>
      <c r="N205" s="196"/>
      <c r="O205" s="65"/>
      <c r="P205" s="65"/>
      <c r="Q205" s="65"/>
      <c r="R205" s="65"/>
      <c r="S205" s="65"/>
      <c r="T205" s="66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205</v>
      </c>
      <c r="AU205" s="18" t="s">
        <v>84</v>
      </c>
    </row>
    <row r="206" spans="1:65" s="2" customFormat="1" ht="49.15" customHeight="1">
      <c r="A206" s="35"/>
      <c r="B206" s="36"/>
      <c r="C206" s="179" t="s">
        <v>422</v>
      </c>
      <c r="D206" s="179" t="s">
        <v>197</v>
      </c>
      <c r="E206" s="180" t="s">
        <v>2574</v>
      </c>
      <c r="F206" s="181" t="s">
        <v>2575</v>
      </c>
      <c r="G206" s="182" t="s">
        <v>219</v>
      </c>
      <c r="H206" s="183">
        <v>9.4700000000000006</v>
      </c>
      <c r="I206" s="184"/>
      <c r="J206" s="185">
        <f>ROUND(I206*H206,2)</f>
        <v>0</v>
      </c>
      <c r="K206" s="181" t="s">
        <v>1995</v>
      </c>
      <c r="L206" s="40"/>
      <c r="M206" s="186" t="s">
        <v>19</v>
      </c>
      <c r="N206" s="187" t="s">
        <v>46</v>
      </c>
      <c r="O206" s="65"/>
      <c r="P206" s="188">
        <f>O206*H206</f>
        <v>0</v>
      </c>
      <c r="Q206" s="188">
        <v>0</v>
      </c>
      <c r="R206" s="188">
        <f>Q206*H206</f>
        <v>0</v>
      </c>
      <c r="S206" s="188">
        <v>0</v>
      </c>
      <c r="T206" s="18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0" t="s">
        <v>104</v>
      </c>
      <c r="AT206" s="190" t="s">
        <v>197</v>
      </c>
      <c r="AU206" s="190" t="s">
        <v>84</v>
      </c>
      <c r="AY206" s="18" t="s">
        <v>195</v>
      </c>
      <c r="BE206" s="191">
        <f>IF(N206="základní",J206,0)</f>
        <v>0</v>
      </c>
      <c r="BF206" s="191">
        <f>IF(N206="snížená",J206,0)</f>
        <v>0</v>
      </c>
      <c r="BG206" s="191">
        <f>IF(N206="zákl. přenesená",J206,0)</f>
        <v>0</v>
      </c>
      <c r="BH206" s="191">
        <f>IF(N206="sníž. přenesená",J206,0)</f>
        <v>0</v>
      </c>
      <c r="BI206" s="191">
        <f>IF(N206="nulová",J206,0)</f>
        <v>0</v>
      </c>
      <c r="BJ206" s="18" t="s">
        <v>84</v>
      </c>
      <c r="BK206" s="191">
        <f>ROUND(I206*H206,2)</f>
        <v>0</v>
      </c>
      <c r="BL206" s="18" t="s">
        <v>104</v>
      </c>
      <c r="BM206" s="190" t="s">
        <v>2576</v>
      </c>
    </row>
    <row r="207" spans="1:65" s="2" customFormat="1" ht="29.25">
      <c r="A207" s="35"/>
      <c r="B207" s="36"/>
      <c r="C207" s="37"/>
      <c r="D207" s="192" t="s">
        <v>203</v>
      </c>
      <c r="E207" s="37"/>
      <c r="F207" s="193" t="s">
        <v>2577</v>
      </c>
      <c r="G207" s="37"/>
      <c r="H207" s="37"/>
      <c r="I207" s="194"/>
      <c r="J207" s="37"/>
      <c r="K207" s="37"/>
      <c r="L207" s="40"/>
      <c r="M207" s="195"/>
      <c r="N207" s="196"/>
      <c r="O207" s="65"/>
      <c r="P207" s="65"/>
      <c r="Q207" s="65"/>
      <c r="R207" s="65"/>
      <c r="S207" s="65"/>
      <c r="T207" s="66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203</v>
      </c>
      <c r="AU207" s="18" t="s">
        <v>84</v>
      </c>
    </row>
    <row r="208" spans="1:65" s="2" customFormat="1" ht="11.25">
      <c r="A208" s="35"/>
      <c r="B208" s="36"/>
      <c r="C208" s="37"/>
      <c r="D208" s="197" t="s">
        <v>205</v>
      </c>
      <c r="E208" s="37"/>
      <c r="F208" s="198" t="s">
        <v>2578</v>
      </c>
      <c r="G208" s="37"/>
      <c r="H208" s="37"/>
      <c r="I208" s="194"/>
      <c r="J208" s="37"/>
      <c r="K208" s="37"/>
      <c r="L208" s="40"/>
      <c r="M208" s="231"/>
      <c r="N208" s="232"/>
      <c r="O208" s="233"/>
      <c r="P208" s="233"/>
      <c r="Q208" s="233"/>
      <c r="R208" s="233"/>
      <c r="S208" s="233"/>
      <c r="T208" s="234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8" t="s">
        <v>205</v>
      </c>
      <c r="AU208" s="18" t="s">
        <v>84</v>
      </c>
    </row>
    <row r="209" spans="1:31" s="2" customFormat="1" ht="6.95" customHeight="1">
      <c r="A209" s="35"/>
      <c r="B209" s="48"/>
      <c r="C209" s="49"/>
      <c r="D209" s="49"/>
      <c r="E209" s="49"/>
      <c r="F209" s="49"/>
      <c r="G209" s="49"/>
      <c r="H209" s="49"/>
      <c r="I209" s="49"/>
      <c r="J209" s="49"/>
      <c r="K209" s="49"/>
      <c r="L209" s="40"/>
      <c r="M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</row>
  </sheetData>
  <sheetProtection algorithmName="SHA-512" hashValue="NvNZxwteXs35sYsA6yV2Tt+wvCgcRFMe1OxsMQppu3O0UhvS88PPxki2ULVcBwC79uQYbnaqVELWicK0EKXUWw==" saltValue="zDIdd9614/EOu2A5Pf0kZuarnaOPLK+p3qxubc5MNktIMbBOwfJ+T0qEggcD3clEaDXyy0UoIwta6B2G65PkWA==" spinCount="100000" sheet="1" objects="1" scenarios="1" formatColumns="0" formatRows="0" autoFilter="0"/>
  <autoFilter ref="C96:K208"/>
  <mergeCells count="15">
    <mergeCell ref="E83:H83"/>
    <mergeCell ref="E87:H87"/>
    <mergeCell ref="E85:H85"/>
    <mergeCell ref="E89:H89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2" r:id="rId1"/>
    <hyperlink ref="F105" r:id="rId2"/>
    <hyperlink ref="F108" r:id="rId3"/>
    <hyperlink ref="F112" r:id="rId4"/>
    <hyperlink ref="F115" r:id="rId5"/>
    <hyperlink ref="F118" r:id="rId6"/>
    <hyperlink ref="F122" r:id="rId7"/>
    <hyperlink ref="F125" r:id="rId8"/>
    <hyperlink ref="F128" r:id="rId9"/>
    <hyperlink ref="F131" r:id="rId10"/>
    <hyperlink ref="F135" r:id="rId11"/>
    <hyperlink ref="F138" r:id="rId12"/>
    <hyperlink ref="F141" r:id="rId13"/>
    <hyperlink ref="F144" r:id="rId14"/>
    <hyperlink ref="F147" r:id="rId15"/>
    <hyperlink ref="F150" r:id="rId16"/>
    <hyperlink ref="F153" r:id="rId17"/>
    <hyperlink ref="F156" r:id="rId18"/>
    <hyperlink ref="F159" r:id="rId19"/>
    <hyperlink ref="F162" r:id="rId20"/>
    <hyperlink ref="F165" r:id="rId21"/>
    <hyperlink ref="F168" r:id="rId22"/>
    <hyperlink ref="F171" r:id="rId23"/>
    <hyperlink ref="F174" r:id="rId24"/>
    <hyperlink ref="F177" r:id="rId25"/>
    <hyperlink ref="F180" r:id="rId26"/>
    <hyperlink ref="F183" r:id="rId27"/>
    <hyperlink ref="F186" r:id="rId28"/>
    <hyperlink ref="F189" r:id="rId29"/>
    <hyperlink ref="F193" r:id="rId30"/>
    <hyperlink ref="F196" r:id="rId31"/>
    <hyperlink ref="F199" r:id="rId32"/>
    <hyperlink ref="F202" r:id="rId33"/>
    <hyperlink ref="F205" r:id="rId34"/>
    <hyperlink ref="F208" r:id="rId3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138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s="1" customFormat="1" ht="12" customHeight="1">
      <c r="B8" s="21"/>
      <c r="D8" s="113" t="s">
        <v>152</v>
      </c>
      <c r="L8" s="21"/>
    </row>
    <row r="9" spans="1:46" s="2" customFormat="1" ht="16.5" customHeight="1">
      <c r="A9" s="35"/>
      <c r="B9" s="40"/>
      <c r="C9" s="35"/>
      <c r="D9" s="35"/>
      <c r="E9" s="370" t="s">
        <v>1982</v>
      </c>
      <c r="F9" s="373"/>
      <c r="G9" s="373"/>
      <c r="H9" s="373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13" t="s">
        <v>1983</v>
      </c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72" t="s">
        <v>2579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13" t="s">
        <v>18</v>
      </c>
      <c r="E13" s="35"/>
      <c r="F13" s="104" t="s">
        <v>19</v>
      </c>
      <c r="G13" s="35"/>
      <c r="H13" s="35"/>
      <c r="I13" s="113" t="s">
        <v>20</v>
      </c>
      <c r="J13" s="104" t="s">
        <v>19</v>
      </c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21</v>
      </c>
      <c r="E14" s="35"/>
      <c r="F14" s="104" t="s">
        <v>1987</v>
      </c>
      <c r="G14" s="35"/>
      <c r="H14" s="35"/>
      <c r="I14" s="113" t="s">
        <v>23</v>
      </c>
      <c r="J14" s="115" t="str">
        <f>'Rekapitulace stavby'!AN8</f>
        <v>Vyplň údaj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24</v>
      </c>
      <c r="E16" s="35"/>
      <c r="F16" s="35"/>
      <c r="G16" s="35"/>
      <c r="H16" s="35"/>
      <c r="I16" s="113" t="s">
        <v>25</v>
      </c>
      <c r="J16" s="104" t="s">
        <v>32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04" t="s">
        <v>33</v>
      </c>
      <c r="F17" s="35"/>
      <c r="G17" s="35"/>
      <c r="H17" s="35"/>
      <c r="I17" s="113" t="s">
        <v>28</v>
      </c>
      <c r="J17" s="104" t="s">
        <v>34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13" t="s">
        <v>29</v>
      </c>
      <c r="E19" s="35"/>
      <c r="F19" s="35"/>
      <c r="G19" s="35"/>
      <c r="H19" s="35"/>
      <c r="I19" s="113" t="s">
        <v>25</v>
      </c>
      <c r="J19" s="31" t="str">
        <f>'Rekapitulace stavby'!AN13</f>
        <v>Vyplň údaj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74" t="str">
        <f>'Rekapitulace stavby'!E14</f>
        <v>Vyplň údaj</v>
      </c>
      <c r="F20" s="375"/>
      <c r="G20" s="375"/>
      <c r="H20" s="375"/>
      <c r="I20" s="113" t="s">
        <v>28</v>
      </c>
      <c r="J20" s="31" t="str">
        <f>'Rekapitulace stavby'!AN14</f>
        <v>Vyplň údaj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13" t="s">
        <v>31</v>
      </c>
      <c r="E22" s="35"/>
      <c r="F22" s="35"/>
      <c r="G22" s="35"/>
      <c r="H22" s="35"/>
      <c r="I22" s="113" t="s">
        <v>25</v>
      </c>
      <c r="J22" s="104" t="s">
        <v>1988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04" t="s">
        <v>1989</v>
      </c>
      <c r="F23" s="35"/>
      <c r="G23" s="35"/>
      <c r="H23" s="35"/>
      <c r="I23" s="113" t="s">
        <v>28</v>
      </c>
      <c r="J23" s="104" t="s">
        <v>19</v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13" t="s">
        <v>36</v>
      </c>
      <c r="E25" s="35"/>
      <c r="F25" s="35"/>
      <c r="G25" s="35"/>
      <c r="H25" s="35"/>
      <c r="I25" s="113" t="s">
        <v>25</v>
      </c>
      <c r="J25" s="104" t="s">
        <v>1988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04" t="s">
        <v>1990</v>
      </c>
      <c r="F26" s="35"/>
      <c r="G26" s="35"/>
      <c r="H26" s="35"/>
      <c r="I26" s="113" t="s">
        <v>28</v>
      </c>
      <c r="J26" s="104" t="s">
        <v>19</v>
      </c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13" t="s">
        <v>38</v>
      </c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16"/>
      <c r="B29" s="117"/>
      <c r="C29" s="116"/>
      <c r="D29" s="116"/>
      <c r="E29" s="376" t="s">
        <v>19</v>
      </c>
      <c r="F29" s="376"/>
      <c r="G29" s="376"/>
      <c r="H29" s="376"/>
      <c r="I29" s="116"/>
      <c r="J29" s="116"/>
      <c r="K29" s="116"/>
      <c r="L29" s="118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0" t="s">
        <v>40</v>
      </c>
      <c r="E32" s="35"/>
      <c r="F32" s="35"/>
      <c r="G32" s="35"/>
      <c r="H32" s="35"/>
      <c r="I32" s="35"/>
      <c r="J32" s="121">
        <f>ROUND(J87, 2)</f>
        <v>0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2" t="s">
        <v>42</v>
      </c>
      <c r="G34" s="35"/>
      <c r="H34" s="35"/>
      <c r="I34" s="122" t="s">
        <v>41</v>
      </c>
      <c r="J34" s="122" t="s">
        <v>43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3" t="s">
        <v>44</v>
      </c>
      <c r="E35" s="113" t="s">
        <v>45</v>
      </c>
      <c r="F35" s="124">
        <f>ROUND((SUM(BE87:BE93)),  2)</f>
        <v>0</v>
      </c>
      <c r="G35" s="35"/>
      <c r="H35" s="35"/>
      <c r="I35" s="125">
        <v>0.21</v>
      </c>
      <c r="J35" s="124">
        <f>ROUND(((SUM(BE87:BE93))*I35),  2)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13" t="s">
        <v>46</v>
      </c>
      <c r="F36" s="124">
        <f>ROUND((SUM(BF87:BF93)),  2)</f>
        <v>0</v>
      </c>
      <c r="G36" s="35"/>
      <c r="H36" s="35"/>
      <c r="I36" s="125">
        <v>0.12</v>
      </c>
      <c r="J36" s="124">
        <f>ROUND(((SUM(BF87:BF93))*I36),  2)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47</v>
      </c>
      <c r="F37" s="124">
        <f>ROUND((SUM(BG87:BG93)),  2)</f>
        <v>0</v>
      </c>
      <c r="G37" s="35"/>
      <c r="H37" s="35"/>
      <c r="I37" s="125">
        <v>0.21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13" t="s">
        <v>48</v>
      </c>
      <c r="F38" s="124">
        <f>ROUND((SUM(BH87:BH93)),  2)</f>
        <v>0</v>
      </c>
      <c r="G38" s="35"/>
      <c r="H38" s="35"/>
      <c r="I38" s="125">
        <v>0.12</v>
      </c>
      <c r="J38" s="124">
        <f>0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49</v>
      </c>
      <c r="F39" s="124">
        <f>ROUND((SUM(BI87:BI93)),  2)</f>
        <v>0</v>
      </c>
      <c r="G39" s="35"/>
      <c r="H39" s="35"/>
      <c r="I39" s="125">
        <v>0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26"/>
      <c r="D41" s="127" t="s">
        <v>50</v>
      </c>
      <c r="E41" s="128"/>
      <c r="F41" s="128"/>
      <c r="G41" s="129" t="s">
        <v>51</v>
      </c>
      <c r="H41" s="130" t="s">
        <v>52</v>
      </c>
      <c r="I41" s="128"/>
      <c r="J41" s="131">
        <f>SUM(J32:J39)</f>
        <v>0</v>
      </c>
      <c r="K41" s="132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135"/>
      <c r="C46" s="136"/>
      <c r="D46" s="136"/>
      <c r="E46" s="136"/>
      <c r="F46" s="136"/>
      <c r="G46" s="136"/>
      <c r="H46" s="136"/>
      <c r="I46" s="136"/>
      <c r="J46" s="136"/>
      <c r="K46" s="136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154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16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26.25" customHeight="1">
      <c r="A50" s="35"/>
      <c r="B50" s="36"/>
      <c r="C50" s="37"/>
      <c r="D50" s="37"/>
      <c r="E50" s="377" t="str">
        <f>E7</f>
        <v>Přestavba části objektu č.p. 100 ve Výsluní - zřízení bytových jednotek</v>
      </c>
      <c r="F50" s="378"/>
      <c r="G50" s="378"/>
      <c r="H50" s="378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2"/>
      <c r="C51" s="30" t="s">
        <v>152</v>
      </c>
      <c r="D51" s="23"/>
      <c r="E51" s="23"/>
      <c r="F51" s="23"/>
      <c r="G51" s="23"/>
      <c r="H51" s="23"/>
      <c r="I51" s="23"/>
      <c r="J51" s="23"/>
      <c r="K51" s="23"/>
      <c r="L51" s="21"/>
    </row>
    <row r="52" spans="1:47" s="2" customFormat="1" ht="16.5" customHeight="1">
      <c r="A52" s="35"/>
      <c r="B52" s="36"/>
      <c r="C52" s="37"/>
      <c r="D52" s="37"/>
      <c r="E52" s="377" t="s">
        <v>1982</v>
      </c>
      <c r="F52" s="379"/>
      <c r="G52" s="379"/>
      <c r="H52" s="379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1983</v>
      </c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7"/>
      <c r="D54" s="37"/>
      <c r="E54" s="325" t="str">
        <f>E11</f>
        <v>02 - Revize</v>
      </c>
      <c r="F54" s="379"/>
      <c r="G54" s="379"/>
      <c r="H54" s="379"/>
      <c r="I54" s="37"/>
      <c r="J54" s="37"/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7"/>
      <c r="E56" s="37"/>
      <c r="F56" s="28" t="str">
        <f>F14</f>
        <v>Výsluní p.p.č. 34 - k.ú. Výsluní</v>
      </c>
      <c r="G56" s="37"/>
      <c r="H56" s="37"/>
      <c r="I56" s="30" t="s">
        <v>23</v>
      </c>
      <c r="J56" s="60" t="str">
        <f>IF(J14="","",J14)</f>
        <v>Vyplň údaj</v>
      </c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24</v>
      </c>
      <c r="D58" s="37"/>
      <c r="E58" s="37"/>
      <c r="F58" s="28" t="str">
        <f>E17</f>
        <v>IPS Kadaň s.r.o.</v>
      </c>
      <c r="G58" s="37"/>
      <c r="H58" s="37"/>
      <c r="I58" s="30" t="s">
        <v>31</v>
      </c>
      <c r="J58" s="33" t="str">
        <f>E23</f>
        <v>BOHEMIA ELPLAN</v>
      </c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5.7" customHeight="1">
      <c r="A59" s="35"/>
      <c r="B59" s="36"/>
      <c r="C59" s="30" t="s">
        <v>29</v>
      </c>
      <c r="D59" s="37"/>
      <c r="E59" s="37"/>
      <c r="F59" s="28" t="str">
        <f>IF(E20="","",E20)</f>
        <v>Vyplň údaj</v>
      </c>
      <c r="G59" s="37"/>
      <c r="H59" s="37"/>
      <c r="I59" s="30" t="s">
        <v>36</v>
      </c>
      <c r="J59" s="33" t="str">
        <f>E26</f>
        <v>BOHEMIA ELPLAN - Petr Vyžďura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37" t="s">
        <v>155</v>
      </c>
      <c r="D61" s="138"/>
      <c r="E61" s="138"/>
      <c r="F61" s="138"/>
      <c r="G61" s="138"/>
      <c r="H61" s="138"/>
      <c r="I61" s="138"/>
      <c r="J61" s="139" t="s">
        <v>156</v>
      </c>
      <c r="K61" s="138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40" t="s">
        <v>72</v>
      </c>
      <c r="D63" s="37"/>
      <c r="E63" s="37"/>
      <c r="F63" s="37"/>
      <c r="G63" s="37"/>
      <c r="H63" s="37"/>
      <c r="I63" s="37"/>
      <c r="J63" s="78">
        <f>J87</f>
        <v>0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18" t="s">
        <v>157</v>
      </c>
    </row>
    <row r="64" spans="1:47" s="9" customFormat="1" ht="24.95" customHeight="1">
      <c r="B64" s="141"/>
      <c r="C64" s="142"/>
      <c r="D64" s="143" t="s">
        <v>2580</v>
      </c>
      <c r="E64" s="144"/>
      <c r="F64" s="144"/>
      <c r="G64" s="144"/>
      <c r="H64" s="144"/>
      <c r="I64" s="144"/>
      <c r="J64" s="145">
        <f>J88</f>
        <v>0</v>
      </c>
      <c r="K64" s="142"/>
      <c r="L64" s="146"/>
    </row>
    <row r="65" spans="1:31" s="10" customFormat="1" ht="19.899999999999999" customHeight="1">
      <c r="B65" s="147"/>
      <c r="C65" s="98"/>
      <c r="D65" s="148" t="s">
        <v>2581</v>
      </c>
      <c r="E65" s="149"/>
      <c r="F65" s="149"/>
      <c r="G65" s="149"/>
      <c r="H65" s="149"/>
      <c r="I65" s="149"/>
      <c r="J65" s="150">
        <f>J89</f>
        <v>0</v>
      </c>
      <c r="K65" s="98"/>
      <c r="L65" s="151"/>
    </row>
    <row r="66" spans="1:31" s="2" customFormat="1" ht="21.7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5" customHeight="1">
      <c r="A67" s="35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5" customHeight="1">
      <c r="A71" s="35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5" customHeight="1">
      <c r="A72" s="35"/>
      <c r="B72" s="36"/>
      <c r="C72" s="24" t="s">
        <v>180</v>
      </c>
      <c r="D72" s="37"/>
      <c r="E72" s="37"/>
      <c r="F72" s="37"/>
      <c r="G72" s="37"/>
      <c r="H72" s="37"/>
      <c r="I72" s="37"/>
      <c r="J72" s="37"/>
      <c r="K72" s="37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16</v>
      </c>
      <c r="D74" s="37"/>
      <c r="E74" s="37"/>
      <c r="F74" s="37"/>
      <c r="G74" s="37"/>
      <c r="H74" s="37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26.25" customHeight="1">
      <c r="A75" s="35"/>
      <c r="B75" s="36"/>
      <c r="C75" s="37"/>
      <c r="D75" s="37"/>
      <c r="E75" s="377" t="str">
        <f>E7</f>
        <v>Přestavba části objektu č.p. 100 ve Výsluní - zřízení bytových jednotek</v>
      </c>
      <c r="F75" s="378"/>
      <c r="G75" s="378"/>
      <c r="H75" s="378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1" customFormat="1" ht="12" customHeight="1">
      <c r="B76" s="22"/>
      <c r="C76" s="30" t="s">
        <v>152</v>
      </c>
      <c r="D76" s="23"/>
      <c r="E76" s="23"/>
      <c r="F76" s="23"/>
      <c r="G76" s="23"/>
      <c r="H76" s="23"/>
      <c r="I76" s="23"/>
      <c r="J76" s="23"/>
      <c r="K76" s="23"/>
      <c r="L76" s="21"/>
    </row>
    <row r="77" spans="1:31" s="2" customFormat="1" ht="16.5" customHeight="1">
      <c r="A77" s="35"/>
      <c r="B77" s="36"/>
      <c r="C77" s="37"/>
      <c r="D77" s="37"/>
      <c r="E77" s="377" t="s">
        <v>1982</v>
      </c>
      <c r="F77" s="379"/>
      <c r="G77" s="379"/>
      <c r="H77" s="379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1983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7"/>
      <c r="D79" s="37"/>
      <c r="E79" s="325" t="str">
        <f>E11</f>
        <v>02 - Revize</v>
      </c>
      <c r="F79" s="379"/>
      <c r="G79" s="379"/>
      <c r="H79" s="379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2" customHeight="1">
      <c r="A81" s="35"/>
      <c r="B81" s="36"/>
      <c r="C81" s="30" t="s">
        <v>21</v>
      </c>
      <c r="D81" s="37"/>
      <c r="E81" s="37"/>
      <c r="F81" s="28" t="str">
        <f>F14</f>
        <v>Výsluní p.p.č. 34 - k.ú. Výsluní</v>
      </c>
      <c r="G81" s="37"/>
      <c r="H81" s="37"/>
      <c r="I81" s="30" t="s">
        <v>23</v>
      </c>
      <c r="J81" s="60" t="str">
        <f>IF(J14="","",J14)</f>
        <v>Vyplň údaj</v>
      </c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24</v>
      </c>
      <c r="D83" s="37"/>
      <c r="E83" s="37"/>
      <c r="F83" s="28" t="str">
        <f>E17</f>
        <v>IPS Kadaň s.r.o.</v>
      </c>
      <c r="G83" s="37"/>
      <c r="H83" s="37"/>
      <c r="I83" s="30" t="s">
        <v>31</v>
      </c>
      <c r="J83" s="33" t="str">
        <f>E23</f>
        <v>BOHEMIA ELPLAN</v>
      </c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25.7" customHeight="1">
      <c r="A84" s="35"/>
      <c r="B84" s="36"/>
      <c r="C84" s="30" t="s">
        <v>29</v>
      </c>
      <c r="D84" s="37"/>
      <c r="E84" s="37"/>
      <c r="F84" s="28" t="str">
        <f>IF(E20="","",E20)</f>
        <v>Vyplň údaj</v>
      </c>
      <c r="G84" s="37"/>
      <c r="H84" s="37"/>
      <c r="I84" s="30" t="s">
        <v>36</v>
      </c>
      <c r="J84" s="33" t="str">
        <f>E26</f>
        <v>BOHEMIA ELPLAN - Petr Vyžďura</v>
      </c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0.35" customHeight="1">
      <c r="A85" s="35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11" customFormat="1" ht="29.25" customHeight="1">
      <c r="A86" s="152"/>
      <c r="B86" s="153"/>
      <c r="C86" s="154" t="s">
        <v>181</v>
      </c>
      <c r="D86" s="155" t="s">
        <v>59</v>
      </c>
      <c r="E86" s="155" t="s">
        <v>55</v>
      </c>
      <c r="F86" s="155" t="s">
        <v>56</v>
      </c>
      <c r="G86" s="155" t="s">
        <v>182</v>
      </c>
      <c r="H86" s="155" t="s">
        <v>183</v>
      </c>
      <c r="I86" s="155" t="s">
        <v>184</v>
      </c>
      <c r="J86" s="155" t="s">
        <v>156</v>
      </c>
      <c r="K86" s="156" t="s">
        <v>185</v>
      </c>
      <c r="L86" s="157"/>
      <c r="M86" s="69" t="s">
        <v>19</v>
      </c>
      <c r="N86" s="70" t="s">
        <v>44</v>
      </c>
      <c r="O86" s="70" t="s">
        <v>186</v>
      </c>
      <c r="P86" s="70" t="s">
        <v>187</v>
      </c>
      <c r="Q86" s="70" t="s">
        <v>188</v>
      </c>
      <c r="R86" s="70" t="s">
        <v>189</v>
      </c>
      <c r="S86" s="70" t="s">
        <v>190</v>
      </c>
      <c r="T86" s="71" t="s">
        <v>191</v>
      </c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</row>
    <row r="87" spans="1:65" s="2" customFormat="1" ht="22.9" customHeight="1">
      <c r="A87" s="35"/>
      <c r="B87" s="36"/>
      <c r="C87" s="76" t="s">
        <v>192</v>
      </c>
      <c r="D87" s="37"/>
      <c r="E87" s="37"/>
      <c r="F87" s="37"/>
      <c r="G87" s="37"/>
      <c r="H87" s="37"/>
      <c r="I87" s="37"/>
      <c r="J87" s="158">
        <f>BK87</f>
        <v>0</v>
      </c>
      <c r="K87" s="37"/>
      <c r="L87" s="40"/>
      <c r="M87" s="72"/>
      <c r="N87" s="159"/>
      <c r="O87" s="73"/>
      <c r="P87" s="160">
        <f>P88</f>
        <v>0</v>
      </c>
      <c r="Q87" s="73"/>
      <c r="R87" s="160">
        <f>R88</f>
        <v>0</v>
      </c>
      <c r="S87" s="73"/>
      <c r="T87" s="161">
        <f>T88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73</v>
      </c>
      <c r="AU87" s="18" t="s">
        <v>157</v>
      </c>
      <c r="BK87" s="162">
        <f>BK88</f>
        <v>0</v>
      </c>
    </row>
    <row r="88" spans="1:65" s="12" customFormat="1" ht="25.9" customHeight="1">
      <c r="B88" s="163"/>
      <c r="C88" s="164"/>
      <c r="D88" s="165" t="s">
        <v>73</v>
      </c>
      <c r="E88" s="166" t="s">
        <v>324</v>
      </c>
      <c r="F88" s="166" t="s">
        <v>2582</v>
      </c>
      <c r="G88" s="164"/>
      <c r="H88" s="164"/>
      <c r="I88" s="167"/>
      <c r="J88" s="168">
        <f>BK88</f>
        <v>0</v>
      </c>
      <c r="K88" s="164"/>
      <c r="L88" s="169"/>
      <c r="M88" s="170"/>
      <c r="N88" s="171"/>
      <c r="O88" s="171"/>
      <c r="P88" s="172">
        <f>P89</f>
        <v>0</v>
      </c>
      <c r="Q88" s="171"/>
      <c r="R88" s="172">
        <f>R89</f>
        <v>0</v>
      </c>
      <c r="S88" s="171"/>
      <c r="T88" s="173">
        <f>T89</f>
        <v>0</v>
      </c>
      <c r="AR88" s="174" t="s">
        <v>100</v>
      </c>
      <c r="AT88" s="175" t="s">
        <v>73</v>
      </c>
      <c r="AU88" s="175" t="s">
        <v>74</v>
      </c>
      <c r="AY88" s="174" t="s">
        <v>195</v>
      </c>
      <c r="BK88" s="176">
        <f>BK89</f>
        <v>0</v>
      </c>
    </row>
    <row r="89" spans="1:65" s="12" customFormat="1" ht="22.9" customHeight="1">
      <c r="B89" s="163"/>
      <c r="C89" s="164"/>
      <c r="D89" s="165" t="s">
        <v>73</v>
      </c>
      <c r="E89" s="177" t="s">
        <v>2583</v>
      </c>
      <c r="F89" s="177" t="s">
        <v>2584</v>
      </c>
      <c r="G89" s="164"/>
      <c r="H89" s="164"/>
      <c r="I89" s="167"/>
      <c r="J89" s="178">
        <f>BK89</f>
        <v>0</v>
      </c>
      <c r="K89" s="164"/>
      <c r="L89" s="169"/>
      <c r="M89" s="170"/>
      <c r="N89" s="171"/>
      <c r="O89" s="171"/>
      <c r="P89" s="172">
        <f>SUM(P90:P93)</f>
        <v>0</v>
      </c>
      <c r="Q89" s="171"/>
      <c r="R89" s="172">
        <f>SUM(R90:R93)</f>
        <v>0</v>
      </c>
      <c r="S89" s="171"/>
      <c r="T89" s="173">
        <f>SUM(T90:T93)</f>
        <v>0</v>
      </c>
      <c r="AR89" s="174" t="s">
        <v>100</v>
      </c>
      <c r="AT89" s="175" t="s">
        <v>73</v>
      </c>
      <c r="AU89" s="175" t="s">
        <v>82</v>
      </c>
      <c r="AY89" s="174" t="s">
        <v>195</v>
      </c>
      <c r="BK89" s="176">
        <f>SUM(BK90:BK93)</f>
        <v>0</v>
      </c>
    </row>
    <row r="90" spans="1:65" s="2" customFormat="1" ht="44.25" customHeight="1">
      <c r="A90" s="35"/>
      <c r="B90" s="36"/>
      <c r="C90" s="179" t="s">
        <v>82</v>
      </c>
      <c r="D90" s="179" t="s">
        <v>197</v>
      </c>
      <c r="E90" s="180" t="s">
        <v>2585</v>
      </c>
      <c r="F90" s="181" t="s">
        <v>2586</v>
      </c>
      <c r="G90" s="182" t="s">
        <v>828</v>
      </c>
      <c r="H90" s="183">
        <v>1</v>
      </c>
      <c r="I90" s="184"/>
      <c r="J90" s="185">
        <f>ROUND(I90*H90,2)</f>
        <v>0</v>
      </c>
      <c r="K90" s="181" t="s">
        <v>19</v>
      </c>
      <c r="L90" s="40"/>
      <c r="M90" s="186" t="s">
        <v>19</v>
      </c>
      <c r="N90" s="187" t="s">
        <v>46</v>
      </c>
      <c r="O90" s="65"/>
      <c r="P90" s="188">
        <f>O90*H90</f>
        <v>0</v>
      </c>
      <c r="Q90" s="188">
        <v>0</v>
      </c>
      <c r="R90" s="188">
        <f>Q90*H90</f>
        <v>0</v>
      </c>
      <c r="S90" s="188">
        <v>0</v>
      </c>
      <c r="T90" s="18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90" t="s">
        <v>651</v>
      </c>
      <c r="AT90" s="190" t="s">
        <v>197</v>
      </c>
      <c r="AU90" s="190" t="s">
        <v>84</v>
      </c>
      <c r="AY90" s="18" t="s">
        <v>195</v>
      </c>
      <c r="BE90" s="191">
        <f>IF(N90="základní",J90,0)</f>
        <v>0</v>
      </c>
      <c r="BF90" s="191">
        <f>IF(N90="snížená",J90,0)</f>
        <v>0</v>
      </c>
      <c r="BG90" s="191">
        <f>IF(N90="zákl. přenesená",J90,0)</f>
        <v>0</v>
      </c>
      <c r="BH90" s="191">
        <f>IF(N90="sníž. přenesená",J90,0)</f>
        <v>0</v>
      </c>
      <c r="BI90" s="191">
        <f>IF(N90="nulová",J90,0)</f>
        <v>0</v>
      </c>
      <c r="BJ90" s="18" t="s">
        <v>84</v>
      </c>
      <c r="BK90" s="191">
        <f>ROUND(I90*H90,2)</f>
        <v>0</v>
      </c>
      <c r="BL90" s="18" t="s">
        <v>651</v>
      </c>
      <c r="BM90" s="190" t="s">
        <v>2587</v>
      </c>
    </row>
    <row r="91" spans="1:65" s="2" customFormat="1" ht="29.25">
      <c r="A91" s="35"/>
      <c r="B91" s="36"/>
      <c r="C91" s="37"/>
      <c r="D91" s="192" t="s">
        <v>203</v>
      </c>
      <c r="E91" s="37"/>
      <c r="F91" s="193" t="s">
        <v>2588</v>
      </c>
      <c r="G91" s="37"/>
      <c r="H91" s="37"/>
      <c r="I91" s="194"/>
      <c r="J91" s="37"/>
      <c r="K91" s="37"/>
      <c r="L91" s="40"/>
      <c r="M91" s="195"/>
      <c r="N91" s="196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203</v>
      </c>
      <c r="AU91" s="18" t="s">
        <v>84</v>
      </c>
    </row>
    <row r="92" spans="1:65" s="2" customFormat="1" ht="24.2" customHeight="1">
      <c r="A92" s="35"/>
      <c r="B92" s="36"/>
      <c r="C92" s="179" t="s">
        <v>100</v>
      </c>
      <c r="D92" s="179" t="s">
        <v>197</v>
      </c>
      <c r="E92" s="180" t="s">
        <v>2589</v>
      </c>
      <c r="F92" s="181" t="s">
        <v>2590</v>
      </c>
      <c r="G92" s="182" t="s">
        <v>828</v>
      </c>
      <c r="H92" s="183">
        <v>1</v>
      </c>
      <c r="I92" s="184"/>
      <c r="J92" s="185">
        <f>ROUND(I92*H92,2)</f>
        <v>0</v>
      </c>
      <c r="K92" s="181" t="s">
        <v>19</v>
      </c>
      <c r="L92" s="40"/>
      <c r="M92" s="186" t="s">
        <v>19</v>
      </c>
      <c r="N92" s="187" t="s">
        <v>46</v>
      </c>
      <c r="O92" s="65"/>
      <c r="P92" s="188">
        <f>O92*H92</f>
        <v>0</v>
      </c>
      <c r="Q92" s="188">
        <v>0</v>
      </c>
      <c r="R92" s="188">
        <f>Q92*H92</f>
        <v>0</v>
      </c>
      <c r="S92" s="188">
        <v>0</v>
      </c>
      <c r="T92" s="189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90" t="s">
        <v>651</v>
      </c>
      <c r="AT92" s="190" t="s">
        <v>197</v>
      </c>
      <c r="AU92" s="190" t="s">
        <v>84</v>
      </c>
      <c r="AY92" s="18" t="s">
        <v>195</v>
      </c>
      <c r="BE92" s="191">
        <f>IF(N92="základní",J92,0)</f>
        <v>0</v>
      </c>
      <c r="BF92" s="191">
        <f>IF(N92="snížená",J92,0)</f>
        <v>0</v>
      </c>
      <c r="BG92" s="191">
        <f>IF(N92="zákl. přenesená",J92,0)</f>
        <v>0</v>
      </c>
      <c r="BH92" s="191">
        <f>IF(N92="sníž. přenesená",J92,0)</f>
        <v>0</v>
      </c>
      <c r="BI92" s="191">
        <f>IF(N92="nulová",J92,0)</f>
        <v>0</v>
      </c>
      <c r="BJ92" s="18" t="s">
        <v>84</v>
      </c>
      <c r="BK92" s="191">
        <f>ROUND(I92*H92,2)</f>
        <v>0</v>
      </c>
      <c r="BL92" s="18" t="s">
        <v>651</v>
      </c>
      <c r="BM92" s="190" t="s">
        <v>2591</v>
      </c>
    </row>
    <row r="93" spans="1:65" s="2" customFormat="1" ht="19.5">
      <c r="A93" s="35"/>
      <c r="B93" s="36"/>
      <c r="C93" s="37"/>
      <c r="D93" s="192" t="s">
        <v>203</v>
      </c>
      <c r="E93" s="37"/>
      <c r="F93" s="193" t="s">
        <v>2592</v>
      </c>
      <c r="G93" s="37"/>
      <c r="H93" s="37"/>
      <c r="I93" s="194"/>
      <c r="J93" s="37"/>
      <c r="K93" s="37"/>
      <c r="L93" s="40"/>
      <c r="M93" s="231"/>
      <c r="N93" s="232"/>
      <c r="O93" s="233"/>
      <c r="P93" s="233"/>
      <c r="Q93" s="233"/>
      <c r="R93" s="233"/>
      <c r="S93" s="233"/>
      <c r="T93" s="234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203</v>
      </c>
      <c r="AU93" s="18" t="s">
        <v>84</v>
      </c>
    </row>
    <row r="94" spans="1:65" s="2" customFormat="1" ht="6.95" customHeight="1">
      <c r="A94" s="35"/>
      <c r="B94" s="48"/>
      <c r="C94" s="49"/>
      <c r="D94" s="49"/>
      <c r="E94" s="49"/>
      <c r="F94" s="49"/>
      <c r="G94" s="49"/>
      <c r="H94" s="49"/>
      <c r="I94" s="49"/>
      <c r="J94" s="49"/>
      <c r="K94" s="49"/>
      <c r="L94" s="40"/>
      <c r="M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</sheetData>
  <sheetProtection algorithmName="SHA-512" hashValue="I7y/o9odEXFtVJmLQ0K+yo0ClDF52AXXHwoxHUPQ60Oepz81x373AJExUrBDN++yWe8Ze5EarjQ07INQg0BH7A==" saltValue="AS1Uze5GYDggQo691dnTMaLmW+DPq9ck3766m0e4ifxTBzljss+YfWe734UdgzF6JzgMR7O9Qux/pL5h3sJynw==" spinCount="100000" sheet="1" objects="1" scenarios="1" formatColumns="0" formatRows="0" autoFilter="0"/>
  <autoFilter ref="C86:K93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144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2593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2215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2594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ROUND((SUM(BE93:BE108)),  2)</f>
        <v>0</v>
      </c>
      <c r="G37" s="35"/>
      <c r="H37" s="35"/>
      <c r="I37" s="125">
        <v>0.21</v>
      </c>
      <c r="J37" s="124">
        <f>ROUND(((SUM(BE93:BE108))*I37),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ROUND((SUM(BF93:BF108)),  2)</f>
        <v>0</v>
      </c>
      <c r="G38" s="35"/>
      <c r="H38" s="35"/>
      <c r="I38" s="125">
        <v>0.12</v>
      </c>
      <c r="J38" s="124">
        <f>ROUND(((SUM(BF93:BF108))*I38),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ROUND((SUM(BG93:BG108)),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ROUND((SUM(BH93:BH108)),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ROUND((SUM(BI93:BI108)),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2593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2215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03-1 - Bezdrátové zvonky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J94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2595</v>
      </c>
      <c r="E69" s="149"/>
      <c r="F69" s="149"/>
      <c r="G69" s="149"/>
      <c r="H69" s="149"/>
      <c r="I69" s="149"/>
      <c r="J69" s="150">
        <f>J95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2593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2215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03-1 - Bezdrátové zvonky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</f>
        <v>0</v>
      </c>
      <c r="Q93" s="73"/>
      <c r="R93" s="160">
        <f>R94</f>
        <v>0</v>
      </c>
      <c r="S93" s="73"/>
      <c r="T93" s="161">
        <f>T94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</f>
        <v>0</v>
      </c>
    </row>
    <row r="94" spans="1:65" s="12" customFormat="1" ht="25.9" customHeight="1">
      <c r="B94" s="163"/>
      <c r="C94" s="164"/>
      <c r="D94" s="165" t="s">
        <v>73</v>
      </c>
      <c r="E94" s="166" t="s">
        <v>485</v>
      </c>
      <c r="F94" s="166" t="s">
        <v>486</v>
      </c>
      <c r="G94" s="164"/>
      <c r="H94" s="164"/>
      <c r="I94" s="167"/>
      <c r="J94" s="168">
        <f>BK94</f>
        <v>0</v>
      </c>
      <c r="K94" s="164"/>
      <c r="L94" s="169"/>
      <c r="M94" s="170"/>
      <c r="N94" s="171"/>
      <c r="O94" s="171"/>
      <c r="P94" s="172">
        <f>P95</f>
        <v>0</v>
      </c>
      <c r="Q94" s="171"/>
      <c r="R94" s="172">
        <f>R95</f>
        <v>0</v>
      </c>
      <c r="S94" s="171"/>
      <c r="T94" s="173">
        <f>T95</f>
        <v>0</v>
      </c>
      <c r="AR94" s="174" t="s">
        <v>84</v>
      </c>
      <c r="AT94" s="175" t="s">
        <v>73</v>
      </c>
      <c r="AU94" s="175" t="s">
        <v>74</v>
      </c>
      <c r="AY94" s="174" t="s">
        <v>195</v>
      </c>
      <c r="BK94" s="176">
        <f>BK95</f>
        <v>0</v>
      </c>
    </row>
    <row r="95" spans="1:65" s="12" customFormat="1" ht="22.9" customHeight="1">
      <c r="B95" s="163"/>
      <c r="C95" s="164"/>
      <c r="D95" s="165" t="s">
        <v>73</v>
      </c>
      <c r="E95" s="177" t="s">
        <v>2596</v>
      </c>
      <c r="F95" s="177" t="s">
        <v>140</v>
      </c>
      <c r="G95" s="164"/>
      <c r="H95" s="164"/>
      <c r="I95" s="167"/>
      <c r="J95" s="178">
        <f>BK95</f>
        <v>0</v>
      </c>
      <c r="K95" s="164"/>
      <c r="L95" s="169"/>
      <c r="M95" s="170"/>
      <c r="N95" s="171"/>
      <c r="O95" s="171"/>
      <c r="P95" s="172">
        <f>SUM(P96:P108)</f>
        <v>0</v>
      </c>
      <c r="Q95" s="171"/>
      <c r="R95" s="172">
        <f>SUM(R96:R108)</f>
        <v>0</v>
      </c>
      <c r="S95" s="171"/>
      <c r="T95" s="173">
        <f>SUM(T96:T108)</f>
        <v>0</v>
      </c>
      <c r="AR95" s="174" t="s">
        <v>84</v>
      </c>
      <c r="AT95" s="175" t="s">
        <v>73</v>
      </c>
      <c r="AU95" s="175" t="s">
        <v>82</v>
      </c>
      <c r="AY95" s="174" t="s">
        <v>195</v>
      </c>
      <c r="BK95" s="176">
        <f>SUM(BK96:BK108)</f>
        <v>0</v>
      </c>
    </row>
    <row r="96" spans="1:65" s="2" customFormat="1" ht="16.5" customHeight="1">
      <c r="A96" s="35"/>
      <c r="B96" s="36"/>
      <c r="C96" s="179" t="s">
        <v>100</v>
      </c>
      <c r="D96" s="179" t="s">
        <v>197</v>
      </c>
      <c r="E96" s="180" t="s">
        <v>2597</v>
      </c>
      <c r="F96" s="181" t="s">
        <v>2598</v>
      </c>
      <c r="G96" s="182" t="s">
        <v>319</v>
      </c>
      <c r="H96" s="183">
        <v>8</v>
      </c>
      <c r="I96" s="184"/>
      <c r="J96" s="185">
        <f>ROUND(I96*H96,2)</f>
        <v>0</v>
      </c>
      <c r="K96" s="181" t="s">
        <v>1995</v>
      </c>
      <c r="L96" s="40"/>
      <c r="M96" s="186" t="s">
        <v>19</v>
      </c>
      <c r="N96" s="187" t="s">
        <v>46</v>
      </c>
      <c r="O96" s="65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310</v>
      </c>
      <c r="AT96" s="190" t="s">
        <v>197</v>
      </c>
      <c r="AU96" s="190" t="s">
        <v>84</v>
      </c>
      <c r="AY96" s="18" t="s">
        <v>195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84</v>
      </c>
      <c r="BK96" s="191">
        <f>ROUND(I96*H96,2)</f>
        <v>0</v>
      </c>
      <c r="BL96" s="18" t="s">
        <v>310</v>
      </c>
      <c r="BM96" s="190" t="s">
        <v>2599</v>
      </c>
    </row>
    <row r="97" spans="1:65" s="2" customFormat="1" ht="11.25">
      <c r="A97" s="35"/>
      <c r="B97" s="36"/>
      <c r="C97" s="37"/>
      <c r="D97" s="192" t="s">
        <v>203</v>
      </c>
      <c r="E97" s="37"/>
      <c r="F97" s="193" t="s">
        <v>2600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203</v>
      </c>
      <c r="AU97" s="18" t="s">
        <v>84</v>
      </c>
    </row>
    <row r="98" spans="1:65" s="2" customFormat="1" ht="11.25">
      <c r="A98" s="35"/>
      <c r="B98" s="36"/>
      <c r="C98" s="37"/>
      <c r="D98" s="197" t="s">
        <v>205</v>
      </c>
      <c r="E98" s="37"/>
      <c r="F98" s="198" t="s">
        <v>2601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205</v>
      </c>
      <c r="AU98" s="18" t="s">
        <v>84</v>
      </c>
    </row>
    <row r="99" spans="1:65" s="2" customFormat="1" ht="24.2" customHeight="1">
      <c r="A99" s="35"/>
      <c r="B99" s="36"/>
      <c r="C99" s="221" t="s">
        <v>104</v>
      </c>
      <c r="D99" s="221" t="s">
        <v>324</v>
      </c>
      <c r="E99" s="222" t="s">
        <v>2602</v>
      </c>
      <c r="F99" s="223" t="s">
        <v>2603</v>
      </c>
      <c r="G99" s="224" t="s">
        <v>319</v>
      </c>
      <c r="H99" s="225">
        <v>8</v>
      </c>
      <c r="I99" s="226"/>
      <c r="J99" s="227">
        <f>ROUND(I99*H99,2)</f>
        <v>0</v>
      </c>
      <c r="K99" s="223" t="s">
        <v>19</v>
      </c>
      <c r="L99" s="228"/>
      <c r="M99" s="229" t="s">
        <v>19</v>
      </c>
      <c r="N99" s="230" t="s">
        <v>46</v>
      </c>
      <c r="O99" s="65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416</v>
      </c>
      <c r="AT99" s="190" t="s">
        <v>324</v>
      </c>
      <c r="AU99" s="190" t="s">
        <v>84</v>
      </c>
      <c r="AY99" s="18" t="s">
        <v>195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84</v>
      </c>
      <c r="BK99" s="191">
        <f>ROUND(I99*H99,2)</f>
        <v>0</v>
      </c>
      <c r="BL99" s="18" t="s">
        <v>310</v>
      </c>
      <c r="BM99" s="190" t="s">
        <v>2604</v>
      </c>
    </row>
    <row r="100" spans="1:65" s="2" customFormat="1" ht="19.5">
      <c r="A100" s="35"/>
      <c r="B100" s="36"/>
      <c r="C100" s="37"/>
      <c r="D100" s="192" t="s">
        <v>203</v>
      </c>
      <c r="E100" s="37"/>
      <c r="F100" s="193" t="s">
        <v>2603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203</v>
      </c>
      <c r="AU100" s="18" t="s">
        <v>84</v>
      </c>
    </row>
    <row r="101" spans="1:65" s="2" customFormat="1" ht="16.5" customHeight="1">
      <c r="A101" s="35"/>
      <c r="B101" s="36"/>
      <c r="C101" s="179" t="s">
        <v>232</v>
      </c>
      <c r="D101" s="179" t="s">
        <v>197</v>
      </c>
      <c r="E101" s="180" t="s">
        <v>2605</v>
      </c>
      <c r="F101" s="181" t="s">
        <v>2606</v>
      </c>
      <c r="G101" s="182" t="s">
        <v>319</v>
      </c>
      <c r="H101" s="183">
        <v>4</v>
      </c>
      <c r="I101" s="184"/>
      <c r="J101" s="185">
        <f>ROUND(I101*H101,2)</f>
        <v>0</v>
      </c>
      <c r="K101" s="181" t="s">
        <v>1995</v>
      </c>
      <c r="L101" s="40"/>
      <c r="M101" s="186" t="s">
        <v>19</v>
      </c>
      <c r="N101" s="187" t="s">
        <v>46</v>
      </c>
      <c r="O101" s="65"/>
      <c r="P101" s="188">
        <f>O101*H101</f>
        <v>0</v>
      </c>
      <c r="Q101" s="188">
        <v>0</v>
      </c>
      <c r="R101" s="188">
        <f>Q101*H101</f>
        <v>0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310</v>
      </c>
      <c r="AT101" s="190" t="s">
        <v>197</v>
      </c>
      <c r="AU101" s="190" t="s">
        <v>84</v>
      </c>
      <c r="AY101" s="18" t="s">
        <v>195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84</v>
      </c>
      <c r="BK101" s="191">
        <f>ROUND(I101*H101,2)</f>
        <v>0</v>
      </c>
      <c r="BL101" s="18" t="s">
        <v>310</v>
      </c>
      <c r="BM101" s="190" t="s">
        <v>2607</v>
      </c>
    </row>
    <row r="102" spans="1:65" s="2" customFormat="1" ht="11.25">
      <c r="A102" s="35"/>
      <c r="B102" s="36"/>
      <c r="C102" s="37"/>
      <c r="D102" s="192" t="s">
        <v>203</v>
      </c>
      <c r="E102" s="37"/>
      <c r="F102" s="193" t="s">
        <v>2608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203</v>
      </c>
      <c r="AU102" s="18" t="s">
        <v>84</v>
      </c>
    </row>
    <row r="103" spans="1:65" s="2" customFormat="1" ht="11.25">
      <c r="A103" s="35"/>
      <c r="B103" s="36"/>
      <c r="C103" s="37"/>
      <c r="D103" s="197" t="s">
        <v>205</v>
      </c>
      <c r="E103" s="37"/>
      <c r="F103" s="198" t="s">
        <v>2609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205</v>
      </c>
      <c r="AU103" s="18" t="s">
        <v>84</v>
      </c>
    </row>
    <row r="104" spans="1:65" s="2" customFormat="1" ht="24.2" customHeight="1">
      <c r="A104" s="35"/>
      <c r="B104" s="36"/>
      <c r="C104" s="221" t="s">
        <v>240</v>
      </c>
      <c r="D104" s="221" t="s">
        <v>324</v>
      </c>
      <c r="E104" s="222" t="s">
        <v>2610</v>
      </c>
      <c r="F104" s="223" t="s">
        <v>2611</v>
      </c>
      <c r="G104" s="224" t="s">
        <v>319</v>
      </c>
      <c r="H104" s="225">
        <v>4</v>
      </c>
      <c r="I104" s="226"/>
      <c r="J104" s="227">
        <f>ROUND(I104*H104,2)</f>
        <v>0</v>
      </c>
      <c r="K104" s="223" t="s">
        <v>19</v>
      </c>
      <c r="L104" s="228"/>
      <c r="M104" s="229" t="s">
        <v>19</v>
      </c>
      <c r="N104" s="230" t="s">
        <v>46</v>
      </c>
      <c r="O104" s="65"/>
      <c r="P104" s="188">
        <f>O104*H104</f>
        <v>0</v>
      </c>
      <c r="Q104" s="188">
        <v>0</v>
      </c>
      <c r="R104" s="188">
        <f>Q104*H104</f>
        <v>0</v>
      </c>
      <c r="S104" s="188">
        <v>0</v>
      </c>
      <c r="T104" s="18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416</v>
      </c>
      <c r="AT104" s="190" t="s">
        <v>324</v>
      </c>
      <c r="AU104" s="190" t="s">
        <v>84</v>
      </c>
      <c r="AY104" s="18" t="s">
        <v>195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18" t="s">
        <v>84</v>
      </c>
      <c r="BK104" s="191">
        <f>ROUND(I104*H104,2)</f>
        <v>0</v>
      </c>
      <c r="BL104" s="18" t="s">
        <v>310</v>
      </c>
      <c r="BM104" s="190" t="s">
        <v>2612</v>
      </c>
    </row>
    <row r="105" spans="1:65" s="2" customFormat="1" ht="19.5">
      <c r="A105" s="35"/>
      <c r="B105" s="36"/>
      <c r="C105" s="37"/>
      <c r="D105" s="192" t="s">
        <v>203</v>
      </c>
      <c r="E105" s="37"/>
      <c r="F105" s="193" t="s">
        <v>2611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203</v>
      </c>
      <c r="AU105" s="18" t="s">
        <v>84</v>
      </c>
    </row>
    <row r="106" spans="1:65" s="2" customFormat="1" ht="16.5" customHeight="1">
      <c r="A106" s="35"/>
      <c r="B106" s="36"/>
      <c r="C106" s="179" t="s">
        <v>84</v>
      </c>
      <c r="D106" s="179" t="s">
        <v>197</v>
      </c>
      <c r="E106" s="180" t="s">
        <v>2613</v>
      </c>
      <c r="F106" s="181" t="s">
        <v>2614</v>
      </c>
      <c r="G106" s="182" t="s">
        <v>319</v>
      </c>
      <c r="H106" s="183">
        <v>4</v>
      </c>
      <c r="I106" s="184"/>
      <c r="J106" s="185">
        <f>ROUND(I106*H106,2)</f>
        <v>0</v>
      </c>
      <c r="K106" s="181" t="s">
        <v>1995</v>
      </c>
      <c r="L106" s="40"/>
      <c r="M106" s="186" t="s">
        <v>19</v>
      </c>
      <c r="N106" s="187" t="s">
        <v>46</v>
      </c>
      <c r="O106" s="65"/>
      <c r="P106" s="188">
        <f>O106*H106</f>
        <v>0</v>
      </c>
      <c r="Q106" s="188">
        <v>0</v>
      </c>
      <c r="R106" s="188">
        <f>Q106*H106</f>
        <v>0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310</v>
      </c>
      <c r="AT106" s="190" t="s">
        <v>197</v>
      </c>
      <c r="AU106" s="190" t="s">
        <v>84</v>
      </c>
      <c r="AY106" s="18" t="s">
        <v>195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84</v>
      </c>
      <c r="BK106" s="191">
        <f>ROUND(I106*H106,2)</f>
        <v>0</v>
      </c>
      <c r="BL106" s="18" t="s">
        <v>310</v>
      </c>
      <c r="BM106" s="190" t="s">
        <v>2615</v>
      </c>
    </row>
    <row r="107" spans="1:65" s="2" customFormat="1" ht="11.25">
      <c r="A107" s="35"/>
      <c r="B107" s="36"/>
      <c r="C107" s="37"/>
      <c r="D107" s="192" t="s">
        <v>203</v>
      </c>
      <c r="E107" s="37"/>
      <c r="F107" s="193" t="s">
        <v>2616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203</v>
      </c>
      <c r="AU107" s="18" t="s">
        <v>84</v>
      </c>
    </row>
    <row r="108" spans="1:65" s="2" customFormat="1" ht="11.25">
      <c r="A108" s="35"/>
      <c r="B108" s="36"/>
      <c r="C108" s="37"/>
      <c r="D108" s="197" t="s">
        <v>205</v>
      </c>
      <c r="E108" s="37"/>
      <c r="F108" s="198" t="s">
        <v>2617</v>
      </c>
      <c r="G108" s="37"/>
      <c r="H108" s="37"/>
      <c r="I108" s="194"/>
      <c r="J108" s="37"/>
      <c r="K108" s="37"/>
      <c r="L108" s="40"/>
      <c r="M108" s="231"/>
      <c r="N108" s="232"/>
      <c r="O108" s="233"/>
      <c r="P108" s="233"/>
      <c r="Q108" s="233"/>
      <c r="R108" s="233"/>
      <c r="S108" s="233"/>
      <c r="T108" s="234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205</v>
      </c>
      <c r="AU108" s="18" t="s">
        <v>84</v>
      </c>
    </row>
    <row r="109" spans="1:65" s="2" customFormat="1" ht="6.95" customHeight="1">
      <c r="A109" s="35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0"/>
      <c r="M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</sheetData>
  <sheetProtection algorithmName="SHA-512" hashValue="CTaeegN0F33Ufx2lWKImB0lRxbmTkzWkWBiqV45K+45NC1TWZUo3x+Kgs/T8LbipwWVYxgAh7bIrtatsAHyGaQ==" saltValue="cMDbGyGeb5k57sR39uxUvUR4IIQk0T8YC+8P0/T89+XYKQ3J0MyaeuwROHoq1l9ERyCfePC9a/9fExmc/sdUaA==" spinCount="100000" sheet="1" objects="1" scenarios="1" formatColumns="0" formatRows="0" autoFilter="0"/>
  <autoFilter ref="C92:K108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98" r:id="rId1"/>
    <hyperlink ref="F103" r:id="rId2"/>
    <hyperlink ref="F108" r:id="rId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147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2593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2215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2618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ROUND((SUM(BE93:BE103)),  2)</f>
        <v>0</v>
      </c>
      <c r="G37" s="35"/>
      <c r="H37" s="35"/>
      <c r="I37" s="125">
        <v>0.21</v>
      </c>
      <c r="J37" s="124">
        <f>ROUND(((SUM(BE93:BE103))*I37),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ROUND((SUM(BF93:BF103)),  2)</f>
        <v>0</v>
      </c>
      <c r="G38" s="35"/>
      <c r="H38" s="35"/>
      <c r="I38" s="125">
        <v>0.12</v>
      </c>
      <c r="J38" s="124">
        <f>ROUND(((SUM(BF93:BF103))*I38),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ROUND((SUM(BG93:BG103)),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ROUND((SUM(BH93:BH103)),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ROUND((SUM(BI93:BI103)),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2593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2215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03-2 - Detektor kouře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J94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2595</v>
      </c>
      <c r="E69" s="149"/>
      <c r="F69" s="149"/>
      <c r="G69" s="149"/>
      <c r="H69" s="149"/>
      <c r="I69" s="149"/>
      <c r="J69" s="150">
        <f>J95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2593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2215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03-2 - Detektor kouře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</f>
        <v>0</v>
      </c>
      <c r="Q93" s="73"/>
      <c r="R93" s="160">
        <f>R94</f>
        <v>2.0000000000000001E-4</v>
      </c>
      <c r="S93" s="73"/>
      <c r="T93" s="161">
        <f>T94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</f>
        <v>0</v>
      </c>
    </row>
    <row r="94" spans="1:65" s="12" customFormat="1" ht="25.9" customHeight="1">
      <c r="B94" s="163"/>
      <c r="C94" s="164"/>
      <c r="D94" s="165" t="s">
        <v>73</v>
      </c>
      <c r="E94" s="166" t="s">
        <v>485</v>
      </c>
      <c r="F94" s="166" t="s">
        <v>486</v>
      </c>
      <c r="G94" s="164"/>
      <c r="H94" s="164"/>
      <c r="I94" s="167"/>
      <c r="J94" s="168">
        <f>BK94</f>
        <v>0</v>
      </c>
      <c r="K94" s="164"/>
      <c r="L94" s="169"/>
      <c r="M94" s="170"/>
      <c r="N94" s="171"/>
      <c r="O94" s="171"/>
      <c r="P94" s="172">
        <f>P95</f>
        <v>0</v>
      </c>
      <c r="Q94" s="171"/>
      <c r="R94" s="172">
        <f>R95</f>
        <v>2.0000000000000001E-4</v>
      </c>
      <c r="S94" s="171"/>
      <c r="T94" s="173">
        <f>T95</f>
        <v>0</v>
      </c>
      <c r="AR94" s="174" t="s">
        <v>84</v>
      </c>
      <c r="AT94" s="175" t="s">
        <v>73</v>
      </c>
      <c r="AU94" s="175" t="s">
        <v>74</v>
      </c>
      <c r="AY94" s="174" t="s">
        <v>195</v>
      </c>
      <c r="BK94" s="176">
        <f>BK95</f>
        <v>0</v>
      </c>
    </row>
    <row r="95" spans="1:65" s="12" customFormat="1" ht="22.9" customHeight="1">
      <c r="B95" s="163"/>
      <c r="C95" s="164"/>
      <c r="D95" s="165" t="s">
        <v>73</v>
      </c>
      <c r="E95" s="177" t="s">
        <v>2596</v>
      </c>
      <c r="F95" s="177" t="s">
        <v>140</v>
      </c>
      <c r="G95" s="164"/>
      <c r="H95" s="164"/>
      <c r="I95" s="167"/>
      <c r="J95" s="178">
        <f>BK95</f>
        <v>0</v>
      </c>
      <c r="K95" s="164"/>
      <c r="L95" s="169"/>
      <c r="M95" s="170"/>
      <c r="N95" s="171"/>
      <c r="O95" s="171"/>
      <c r="P95" s="172">
        <f>SUM(P96:P103)</f>
        <v>0</v>
      </c>
      <c r="Q95" s="171"/>
      <c r="R95" s="172">
        <f>SUM(R96:R103)</f>
        <v>2.0000000000000001E-4</v>
      </c>
      <c r="S95" s="171"/>
      <c r="T95" s="173">
        <f>SUM(T96:T103)</f>
        <v>0</v>
      </c>
      <c r="AR95" s="174" t="s">
        <v>84</v>
      </c>
      <c r="AT95" s="175" t="s">
        <v>73</v>
      </c>
      <c r="AU95" s="175" t="s">
        <v>82</v>
      </c>
      <c r="AY95" s="174" t="s">
        <v>195</v>
      </c>
      <c r="BK95" s="176">
        <f>SUM(BK96:BK103)</f>
        <v>0</v>
      </c>
    </row>
    <row r="96" spans="1:65" s="2" customFormat="1" ht="16.5" customHeight="1">
      <c r="A96" s="35"/>
      <c r="B96" s="36"/>
      <c r="C96" s="179" t="s">
        <v>82</v>
      </c>
      <c r="D96" s="179" t="s">
        <v>197</v>
      </c>
      <c r="E96" s="180" t="s">
        <v>2619</v>
      </c>
      <c r="F96" s="181" t="s">
        <v>2620</v>
      </c>
      <c r="G96" s="182" t="s">
        <v>319</v>
      </c>
      <c r="H96" s="183">
        <v>4</v>
      </c>
      <c r="I96" s="184"/>
      <c r="J96" s="185">
        <f>ROUND(I96*H96,2)</f>
        <v>0</v>
      </c>
      <c r="K96" s="181" t="s">
        <v>1995</v>
      </c>
      <c r="L96" s="40"/>
      <c r="M96" s="186" t="s">
        <v>19</v>
      </c>
      <c r="N96" s="187" t="s">
        <v>46</v>
      </c>
      <c r="O96" s="65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310</v>
      </c>
      <c r="AT96" s="190" t="s">
        <v>197</v>
      </c>
      <c r="AU96" s="190" t="s">
        <v>84</v>
      </c>
      <c r="AY96" s="18" t="s">
        <v>195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84</v>
      </c>
      <c r="BK96" s="191">
        <f>ROUND(I96*H96,2)</f>
        <v>0</v>
      </c>
      <c r="BL96" s="18" t="s">
        <v>310</v>
      </c>
      <c r="BM96" s="190" t="s">
        <v>2621</v>
      </c>
    </row>
    <row r="97" spans="1:65" s="2" customFormat="1" ht="11.25">
      <c r="A97" s="35"/>
      <c r="B97" s="36"/>
      <c r="C97" s="37"/>
      <c r="D97" s="192" t="s">
        <v>203</v>
      </c>
      <c r="E97" s="37"/>
      <c r="F97" s="193" t="s">
        <v>2620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203</v>
      </c>
      <c r="AU97" s="18" t="s">
        <v>84</v>
      </c>
    </row>
    <row r="98" spans="1:65" s="2" customFormat="1" ht="11.25">
      <c r="A98" s="35"/>
      <c r="B98" s="36"/>
      <c r="C98" s="37"/>
      <c r="D98" s="197" t="s">
        <v>205</v>
      </c>
      <c r="E98" s="37"/>
      <c r="F98" s="198" t="s">
        <v>2622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205</v>
      </c>
      <c r="AU98" s="18" t="s">
        <v>84</v>
      </c>
    </row>
    <row r="99" spans="1:65" s="2" customFormat="1" ht="16.5" customHeight="1">
      <c r="A99" s="35"/>
      <c r="B99" s="36"/>
      <c r="C99" s="221" t="s">
        <v>100</v>
      </c>
      <c r="D99" s="221" t="s">
        <v>324</v>
      </c>
      <c r="E99" s="222" t="s">
        <v>2623</v>
      </c>
      <c r="F99" s="223" t="s">
        <v>2624</v>
      </c>
      <c r="G99" s="224" t="s">
        <v>319</v>
      </c>
      <c r="H99" s="225">
        <v>4</v>
      </c>
      <c r="I99" s="226"/>
      <c r="J99" s="227">
        <f>ROUND(I99*H99,2)</f>
        <v>0</v>
      </c>
      <c r="K99" s="223" t="s">
        <v>19</v>
      </c>
      <c r="L99" s="228"/>
      <c r="M99" s="229" t="s">
        <v>19</v>
      </c>
      <c r="N99" s="230" t="s">
        <v>46</v>
      </c>
      <c r="O99" s="65"/>
      <c r="P99" s="188">
        <f>O99*H99</f>
        <v>0</v>
      </c>
      <c r="Q99" s="188">
        <v>5.0000000000000002E-5</v>
      </c>
      <c r="R99" s="188">
        <f>Q99*H99</f>
        <v>2.0000000000000001E-4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416</v>
      </c>
      <c r="AT99" s="190" t="s">
        <v>324</v>
      </c>
      <c r="AU99" s="190" t="s">
        <v>84</v>
      </c>
      <c r="AY99" s="18" t="s">
        <v>195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84</v>
      </c>
      <c r="BK99" s="191">
        <f>ROUND(I99*H99,2)</f>
        <v>0</v>
      </c>
      <c r="BL99" s="18" t="s">
        <v>310</v>
      </c>
      <c r="BM99" s="190" t="s">
        <v>2625</v>
      </c>
    </row>
    <row r="100" spans="1:65" s="2" customFormat="1" ht="11.25">
      <c r="A100" s="35"/>
      <c r="B100" s="36"/>
      <c r="C100" s="37"/>
      <c r="D100" s="192" t="s">
        <v>203</v>
      </c>
      <c r="E100" s="37"/>
      <c r="F100" s="193" t="s">
        <v>2624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203</v>
      </c>
      <c r="AU100" s="18" t="s">
        <v>84</v>
      </c>
    </row>
    <row r="101" spans="1:65" s="2" customFormat="1" ht="16.5" customHeight="1">
      <c r="A101" s="35"/>
      <c r="B101" s="36"/>
      <c r="C101" s="179" t="s">
        <v>104</v>
      </c>
      <c r="D101" s="179" t="s">
        <v>197</v>
      </c>
      <c r="E101" s="180" t="s">
        <v>2626</v>
      </c>
      <c r="F101" s="181" t="s">
        <v>2627</v>
      </c>
      <c r="G101" s="182" t="s">
        <v>319</v>
      </c>
      <c r="H101" s="183">
        <v>4</v>
      </c>
      <c r="I101" s="184"/>
      <c r="J101" s="185">
        <f>ROUND(I101*H101,2)</f>
        <v>0</v>
      </c>
      <c r="K101" s="181" t="s">
        <v>1995</v>
      </c>
      <c r="L101" s="40"/>
      <c r="M101" s="186" t="s">
        <v>19</v>
      </c>
      <c r="N101" s="187" t="s">
        <v>46</v>
      </c>
      <c r="O101" s="65"/>
      <c r="P101" s="188">
        <f>O101*H101</f>
        <v>0</v>
      </c>
      <c r="Q101" s="188">
        <v>0</v>
      </c>
      <c r="R101" s="188">
        <f>Q101*H101</f>
        <v>0</v>
      </c>
      <c r="S101" s="188">
        <v>0</v>
      </c>
      <c r="T101" s="18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90" t="s">
        <v>310</v>
      </c>
      <c r="AT101" s="190" t="s">
        <v>197</v>
      </c>
      <c r="AU101" s="190" t="s">
        <v>84</v>
      </c>
      <c r="AY101" s="18" t="s">
        <v>195</v>
      </c>
      <c r="BE101" s="191">
        <f>IF(N101="základní",J101,0)</f>
        <v>0</v>
      </c>
      <c r="BF101" s="191">
        <f>IF(N101="snížená",J101,0)</f>
        <v>0</v>
      </c>
      <c r="BG101" s="191">
        <f>IF(N101="zákl. přenesená",J101,0)</f>
        <v>0</v>
      </c>
      <c r="BH101" s="191">
        <f>IF(N101="sníž. přenesená",J101,0)</f>
        <v>0</v>
      </c>
      <c r="BI101" s="191">
        <f>IF(N101="nulová",J101,0)</f>
        <v>0</v>
      </c>
      <c r="BJ101" s="18" t="s">
        <v>84</v>
      </c>
      <c r="BK101" s="191">
        <f>ROUND(I101*H101,2)</f>
        <v>0</v>
      </c>
      <c r="BL101" s="18" t="s">
        <v>310</v>
      </c>
      <c r="BM101" s="190" t="s">
        <v>2628</v>
      </c>
    </row>
    <row r="102" spans="1:65" s="2" customFormat="1" ht="19.5">
      <c r="A102" s="35"/>
      <c r="B102" s="36"/>
      <c r="C102" s="37"/>
      <c r="D102" s="192" t="s">
        <v>203</v>
      </c>
      <c r="E102" s="37"/>
      <c r="F102" s="193" t="s">
        <v>2629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203</v>
      </c>
      <c r="AU102" s="18" t="s">
        <v>84</v>
      </c>
    </row>
    <row r="103" spans="1:65" s="2" customFormat="1" ht="11.25">
      <c r="A103" s="35"/>
      <c r="B103" s="36"/>
      <c r="C103" s="37"/>
      <c r="D103" s="197" t="s">
        <v>205</v>
      </c>
      <c r="E103" s="37"/>
      <c r="F103" s="198" t="s">
        <v>2630</v>
      </c>
      <c r="G103" s="37"/>
      <c r="H103" s="37"/>
      <c r="I103" s="194"/>
      <c r="J103" s="37"/>
      <c r="K103" s="37"/>
      <c r="L103" s="40"/>
      <c r="M103" s="231"/>
      <c r="N103" s="232"/>
      <c r="O103" s="233"/>
      <c r="P103" s="233"/>
      <c r="Q103" s="233"/>
      <c r="R103" s="233"/>
      <c r="S103" s="233"/>
      <c r="T103" s="234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205</v>
      </c>
      <c r="AU103" s="18" t="s">
        <v>84</v>
      </c>
    </row>
    <row r="104" spans="1:65" s="2" customFormat="1" ht="6.95" customHeight="1">
      <c r="A104" s="35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0"/>
      <c r="M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</sheetData>
  <sheetProtection algorithmName="SHA-512" hashValue="NAU6xwmTkkfC7AwCRTbHAyHZVjvIWbC148pGeSATZNWdXEgQGWHroGpgRUfBHxOQAnL4V7IpLkhR9+f4FAIiiw==" saltValue="RpyZDZBXLk9NTh/CeNrKxWFJLgS9+UeAVLc0Jzx1zo6dZ7z//BaTbGw726aLWo3I+m7v8EV6C1FHIwgLimmJXg==" spinCount="100000" sheet="1" objects="1" scenarios="1" formatColumns="0" formatRows="0" autoFilter="0"/>
  <autoFilter ref="C92:K103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98" r:id="rId1"/>
    <hyperlink ref="F103" r:id="rId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150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2593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2215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2631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ROUND(J94,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ROUND((SUM(BE94:BE148)),  2)</f>
        <v>0</v>
      </c>
      <c r="G37" s="35"/>
      <c r="H37" s="35"/>
      <c r="I37" s="125">
        <v>0.21</v>
      </c>
      <c r="J37" s="124">
        <f>ROUND(((SUM(BE94:BE148))*I37),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ROUND((SUM(BF94:BF148)),  2)</f>
        <v>0</v>
      </c>
      <c r="G38" s="35"/>
      <c r="H38" s="35"/>
      <c r="I38" s="125">
        <v>0.12</v>
      </c>
      <c r="J38" s="124">
        <f>ROUND(((SUM(BF94:BF148))*I38),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ROUND((SUM(BG94:BG148)),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ROUND((SUM(BH94:BH148)),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ROUND((SUM(BI94:BI148)),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2593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2215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03-3 - Zásuvky datové a TV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J94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J95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1991</v>
      </c>
      <c r="E69" s="149"/>
      <c r="F69" s="149"/>
      <c r="G69" s="149"/>
      <c r="H69" s="149"/>
      <c r="I69" s="149"/>
      <c r="J69" s="150">
        <f>J96</f>
        <v>0</v>
      </c>
      <c r="K69" s="98"/>
      <c r="L69" s="151"/>
    </row>
    <row r="70" spans="1:47" s="10" customFormat="1" ht="19.899999999999999" customHeight="1">
      <c r="B70" s="147"/>
      <c r="C70" s="98"/>
      <c r="D70" s="148" t="s">
        <v>2595</v>
      </c>
      <c r="E70" s="149"/>
      <c r="F70" s="149"/>
      <c r="G70" s="149"/>
      <c r="H70" s="149"/>
      <c r="I70" s="149"/>
      <c r="J70" s="150">
        <f>J102</f>
        <v>0</v>
      </c>
      <c r="K70" s="98"/>
      <c r="L70" s="151"/>
    </row>
    <row r="71" spans="1:47" s="2" customFormat="1" ht="21.7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47" s="2" customFormat="1" ht="6.95" customHeight="1">
      <c r="A72" s="35"/>
      <c r="B72" s="48"/>
      <c r="C72" s="49"/>
      <c r="D72" s="49"/>
      <c r="E72" s="49"/>
      <c r="F72" s="49"/>
      <c r="G72" s="49"/>
      <c r="H72" s="49"/>
      <c r="I72" s="49"/>
      <c r="J72" s="49"/>
      <c r="K72" s="49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6" spans="1:47" s="2" customFormat="1" ht="6.95" customHeight="1">
      <c r="A76" s="35"/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24.95" customHeight="1">
      <c r="A77" s="35"/>
      <c r="B77" s="36"/>
      <c r="C77" s="24" t="s">
        <v>180</v>
      </c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12" customHeight="1">
      <c r="A79" s="35"/>
      <c r="B79" s="36"/>
      <c r="C79" s="30" t="s">
        <v>16</v>
      </c>
      <c r="D79" s="37"/>
      <c r="E79" s="37"/>
      <c r="F79" s="37"/>
      <c r="G79" s="37"/>
      <c r="H79" s="37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2" customFormat="1" ht="26.25" customHeight="1">
      <c r="A80" s="35"/>
      <c r="B80" s="36"/>
      <c r="C80" s="37"/>
      <c r="D80" s="37"/>
      <c r="E80" s="377" t="str">
        <f>E7</f>
        <v>Přestavba části objektu č.p. 100 ve Výsluní - zřízení bytových jednotek</v>
      </c>
      <c r="F80" s="378"/>
      <c r="G80" s="378"/>
      <c r="H80" s="378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3" s="1" customFormat="1" ht="12" customHeight="1">
      <c r="B81" s="22"/>
      <c r="C81" s="30" t="s">
        <v>152</v>
      </c>
      <c r="D81" s="23"/>
      <c r="E81" s="23"/>
      <c r="F81" s="23"/>
      <c r="G81" s="23"/>
      <c r="H81" s="23"/>
      <c r="I81" s="23"/>
      <c r="J81" s="23"/>
      <c r="K81" s="23"/>
      <c r="L81" s="21"/>
    </row>
    <row r="82" spans="1:63" s="1" customFormat="1" ht="16.5" customHeight="1">
      <c r="B82" s="22"/>
      <c r="C82" s="23"/>
      <c r="D82" s="23"/>
      <c r="E82" s="377" t="s">
        <v>1982</v>
      </c>
      <c r="F82" s="354"/>
      <c r="G82" s="354"/>
      <c r="H82" s="354"/>
      <c r="I82" s="23"/>
      <c r="J82" s="23"/>
      <c r="K82" s="23"/>
      <c r="L82" s="21"/>
    </row>
    <row r="83" spans="1:63" s="1" customFormat="1" ht="12" customHeight="1">
      <c r="B83" s="22"/>
      <c r="C83" s="30" t="s">
        <v>1983</v>
      </c>
      <c r="D83" s="23"/>
      <c r="E83" s="23"/>
      <c r="F83" s="23"/>
      <c r="G83" s="23"/>
      <c r="H83" s="23"/>
      <c r="I83" s="23"/>
      <c r="J83" s="23"/>
      <c r="K83" s="23"/>
      <c r="L83" s="21"/>
    </row>
    <row r="84" spans="1:63" s="2" customFormat="1" ht="16.5" customHeight="1">
      <c r="A84" s="35"/>
      <c r="B84" s="36"/>
      <c r="C84" s="37"/>
      <c r="D84" s="37"/>
      <c r="E84" s="381" t="s">
        <v>2593</v>
      </c>
      <c r="F84" s="379"/>
      <c r="G84" s="379"/>
      <c r="H84" s="379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3" s="2" customFormat="1" ht="12" customHeight="1">
      <c r="A85" s="35"/>
      <c r="B85" s="36"/>
      <c r="C85" s="30" t="s">
        <v>2215</v>
      </c>
      <c r="D85" s="37"/>
      <c r="E85" s="37"/>
      <c r="F85" s="37"/>
      <c r="G85" s="37"/>
      <c r="H85" s="37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3" s="2" customFormat="1" ht="16.5" customHeight="1">
      <c r="A86" s="35"/>
      <c r="B86" s="36"/>
      <c r="C86" s="37"/>
      <c r="D86" s="37"/>
      <c r="E86" s="325" t="str">
        <f>E13</f>
        <v>03-3 - Zásuvky datové a TV</v>
      </c>
      <c r="F86" s="379"/>
      <c r="G86" s="379"/>
      <c r="H86" s="379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3" s="2" customFormat="1" ht="6.95" customHeight="1">
      <c r="A87" s="35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3" s="2" customFormat="1" ht="12" customHeight="1">
      <c r="A88" s="35"/>
      <c r="B88" s="36"/>
      <c r="C88" s="30" t="s">
        <v>21</v>
      </c>
      <c r="D88" s="37"/>
      <c r="E88" s="37"/>
      <c r="F88" s="28" t="str">
        <f>F16</f>
        <v>Výsluní p.p.č. 34 - k.ú. Výsluní</v>
      </c>
      <c r="G88" s="37"/>
      <c r="H88" s="37"/>
      <c r="I88" s="30" t="s">
        <v>23</v>
      </c>
      <c r="J88" s="60" t="str">
        <f>IF(J16="","",J16)</f>
        <v>Vyplň údaj</v>
      </c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3" s="2" customFormat="1" ht="6.9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3" s="2" customFormat="1" ht="15.2" customHeight="1">
      <c r="A90" s="35"/>
      <c r="B90" s="36"/>
      <c r="C90" s="30" t="s">
        <v>24</v>
      </c>
      <c r="D90" s="37"/>
      <c r="E90" s="37"/>
      <c r="F90" s="28" t="str">
        <f>E19</f>
        <v>IPS Kadaň s.r.o.</v>
      </c>
      <c r="G90" s="37"/>
      <c r="H90" s="37"/>
      <c r="I90" s="30" t="s">
        <v>31</v>
      </c>
      <c r="J90" s="33" t="str">
        <f>E25</f>
        <v>BOHEMIA ELPLAN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3" s="2" customFormat="1" ht="25.7" customHeight="1">
      <c r="A91" s="35"/>
      <c r="B91" s="36"/>
      <c r="C91" s="30" t="s">
        <v>29</v>
      </c>
      <c r="D91" s="37"/>
      <c r="E91" s="37"/>
      <c r="F91" s="28" t="str">
        <f>IF(E22="","",E22)</f>
        <v>Vyplň údaj</v>
      </c>
      <c r="G91" s="37"/>
      <c r="H91" s="37"/>
      <c r="I91" s="30" t="s">
        <v>36</v>
      </c>
      <c r="J91" s="33" t="str">
        <f>E28</f>
        <v>BOHEMIA ELPLAN - Petr Vyžďura</v>
      </c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3" s="2" customFormat="1" ht="10.3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114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63" s="11" customFormat="1" ht="29.25" customHeight="1">
      <c r="A93" s="152"/>
      <c r="B93" s="153"/>
      <c r="C93" s="154" t="s">
        <v>181</v>
      </c>
      <c r="D93" s="155" t="s">
        <v>59</v>
      </c>
      <c r="E93" s="155" t="s">
        <v>55</v>
      </c>
      <c r="F93" s="155" t="s">
        <v>56</v>
      </c>
      <c r="G93" s="155" t="s">
        <v>182</v>
      </c>
      <c r="H93" s="155" t="s">
        <v>183</v>
      </c>
      <c r="I93" s="155" t="s">
        <v>184</v>
      </c>
      <c r="J93" s="155" t="s">
        <v>156</v>
      </c>
      <c r="K93" s="156" t="s">
        <v>185</v>
      </c>
      <c r="L93" s="157"/>
      <c r="M93" s="69" t="s">
        <v>19</v>
      </c>
      <c r="N93" s="70" t="s">
        <v>44</v>
      </c>
      <c r="O93" s="70" t="s">
        <v>186</v>
      </c>
      <c r="P93" s="70" t="s">
        <v>187</v>
      </c>
      <c r="Q93" s="70" t="s">
        <v>188</v>
      </c>
      <c r="R93" s="70" t="s">
        <v>189</v>
      </c>
      <c r="S93" s="70" t="s">
        <v>190</v>
      </c>
      <c r="T93" s="71" t="s">
        <v>191</v>
      </c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</row>
    <row r="94" spans="1:63" s="2" customFormat="1" ht="22.9" customHeight="1">
      <c r="A94" s="35"/>
      <c r="B94" s="36"/>
      <c r="C94" s="76" t="s">
        <v>192</v>
      </c>
      <c r="D94" s="37"/>
      <c r="E94" s="37"/>
      <c r="F94" s="37"/>
      <c r="G94" s="37"/>
      <c r="H94" s="37"/>
      <c r="I94" s="37"/>
      <c r="J94" s="158">
        <f>BK94</f>
        <v>0</v>
      </c>
      <c r="K94" s="37"/>
      <c r="L94" s="40"/>
      <c r="M94" s="72"/>
      <c r="N94" s="159"/>
      <c r="O94" s="73"/>
      <c r="P94" s="160">
        <f>P95</f>
        <v>0</v>
      </c>
      <c r="Q94" s="73"/>
      <c r="R94" s="160">
        <f>R95</f>
        <v>4.684E-2</v>
      </c>
      <c r="S94" s="73"/>
      <c r="T94" s="161">
        <f>T95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73</v>
      </c>
      <c r="AU94" s="18" t="s">
        <v>157</v>
      </c>
      <c r="BK94" s="162">
        <f>BK95</f>
        <v>0</v>
      </c>
    </row>
    <row r="95" spans="1:63" s="12" customFormat="1" ht="25.9" customHeight="1">
      <c r="B95" s="163"/>
      <c r="C95" s="164"/>
      <c r="D95" s="165" t="s">
        <v>73</v>
      </c>
      <c r="E95" s="166" t="s">
        <v>485</v>
      </c>
      <c r="F95" s="166" t="s">
        <v>486</v>
      </c>
      <c r="G95" s="164"/>
      <c r="H95" s="164"/>
      <c r="I95" s="167"/>
      <c r="J95" s="168">
        <f>BK95</f>
        <v>0</v>
      </c>
      <c r="K95" s="164"/>
      <c r="L95" s="169"/>
      <c r="M95" s="170"/>
      <c r="N95" s="171"/>
      <c r="O95" s="171"/>
      <c r="P95" s="172">
        <f>P96+P102</f>
        <v>0</v>
      </c>
      <c r="Q95" s="171"/>
      <c r="R95" s="172">
        <f>R96+R102</f>
        <v>4.684E-2</v>
      </c>
      <c r="S95" s="171"/>
      <c r="T95" s="173">
        <f>T96+T102</f>
        <v>0</v>
      </c>
      <c r="AR95" s="174" t="s">
        <v>84</v>
      </c>
      <c r="AT95" s="175" t="s">
        <v>73</v>
      </c>
      <c r="AU95" s="175" t="s">
        <v>74</v>
      </c>
      <c r="AY95" s="174" t="s">
        <v>195</v>
      </c>
      <c r="BK95" s="176">
        <f>BK96+BK102</f>
        <v>0</v>
      </c>
    </row>
    <row r="96" spans="1:63" s="12" customFormat="1" ht="22.9" customHeight="1">
      <c r="B96" s="163"/>
      <c r="C96" s="164"/>
      <c r="D96" s="165" t="s">
        <v>73</v>
      </c>
      <c r="E96" s="177" t="s">
        <v>1992</v>
      </c>
      <c r="F96" s="177" t="s">
        <v>95</v>
      </c>
      <c r="G96" s="164"/>
      <c r="H96" s="164"/>
      <c r="I96" s="167"/>
      <c r="J96" s="178">
        <f>BK96</f>
        <v>0</v>
      </c>
      <c r="K96" s="164"/>
      <c r="L96" s="169"/>
      <c r="M96" s="170"/>
      <c r="N96" s="171"/>
      <c r="O96" s="171"/>
      <c r="P96" s="172">
        <f>SUM(P97:P101)</f>
        <v>0</v>
      </c>
      <c r="Q96" s="171"/>
      <c r="R96" s="172">
        <f>SUM(R97:R101)</f>
        <v>6.4000000000000005E-4</v>
      </c>
      <c r="S96" s="171"/>
      <c r="T96" s="173">
        <f>SUM(T97:T101)</f>
        <v>0</v>
      </c>
      <c r="AR96" s="174" t="s">
        <v>84</v>
      </c>
      <c r="AT96" s="175" t="s">
        <v>73</v>
      </c>
      <c r="AU96" s="175" t="s">
        <v>82</v>
      </c>
      <c r="AY96" s="174" t="s">
        <v>195</v>
      </c>
      <c r="BK96" s="176">
        <f>SUM(BK97:BK101)</f>
        <v>0</v>
      </c>
    </row>
    <row r="97" spans="1:65" s="2" customFormat="1" ht="21.75" customHeight="1">
      <c r="A97" s="35"/>
      <c r="B97" s="36"/>
      <c r="C97" s="179" t="s">
        <v>353</v>
      </c>
      <c r="D97" s="179" t="s">
        <v>197</v>
      </c>
      <c r="E97" s="180" t="s">
        <v>2257</v>
      </c>
      <c r="F97" s="181" t="s">
        <v>2258</v>
      </c>
      <c r="G97" s="182" t="s">
        <v>319</v>
      </c>
      <c r="H97" s="183">
        <v>16</v>
      </c>
      <c r="I97" s="184"/>
      <c r="J97" s="185">
        <f>ROUND(I97*H97,2)</f>
        <v>0</v>
      </c>
      <c r="K97" s="181" t="s">
        <v>1995</v>
      </c>
      <c r="L97" s="40"/>
      <c r="M97" s="186" t="s">
        <v>19</v>
      </c>
      <c r="N97" s="187" t="s">
        <v>46</v>
      </c>
      <c r="O97" s="65"/>
      <c r="P97" s="188">
        <f>O97*H97</f>
        <v>0</v>
      </c>
      <c r="Q97" s="188">
        <v>0</v>
      </c>
      <c r="R97" s="188">
        <f>Q97*H97</f>
        <v>0</v>
      </c>
      <c r="S97" s="188">
        <v>0</v>
      </c>
      <c r="T97" s="18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310</v>
      </c>
      <c r="AT97" s="190" t="s">
        <v>197</v>
      </c>
      <c r="AU97" s="190" t="s">
        <v>84</v>
      </c>
      <c r="AY97" s="18" t="s">
        <v>195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18" t="s">
        <v>84</v>
      </c>
      <c r="BK97" s="191">
        <f>ROUND(I97*H97,2)</f>
        <v>0</v>
      </c>
      <c r="BL97" s="18" t="s">
        <v>310</v>
      </c>
      <c r="BM97" s="190" t="s">
        <v>2632</v>
      </c>
    </row>
    <row r="98" spans="1:65" s="2" customFormat="1" ht="29.25">
      <c r="A98" s="35"/>
      <c r="B98" s="36"/>
      <c r="C98" s="37"/>
      <c r="D98" s="192" t="s">
        <v>203</v>
      </c>
      <c r="E98" s="37"/>
      <c r="F98" s="193" t="s">
        <v>2260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203</v>
      </c>
      <c r="AU98" s="18" t="s">
        <v>84</v>
      </c>
    </row>
    <row r="99" spans="1:65" s="2" customFormat="1" ht="11.25">
      <c r="A99" s="35"/>
      <c r="B99" s="36"/>
      <c r="C99" s="37"/>
      <c r="D99" s="197" t="s">
        <v>205</v>
      </c>
      <c r="E99" s="37"/>
      <c r="F99" s="198" t="s">
        <v>2261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205</v>
      </c>
      <c r="AU99" s="18" t="s">
        <v>84</v>
      </c>
    </row>
    <row r="100" spans="1:65" s="2" customFormat="1" ht="21.75" customHeight="1">
      <c r="A100" s="35"/>
      <c r="B100" s="36"/>
      <c r="C100" s="221" t="s">
        <v>357</v>
      </c>
      <c r="D100" s="221" t="s">
        <v>324</v>
      </c>
      <c r="E100" s="222" t="s">
        <v>2262</v>
      </c>
      <c r="F100" s="223" t="s">
        <v>2263</v>
      </c>
      <c r="G100" s="224" t="s">
        <v>319</v>
      </c>
      <c r="H100" s="225">
        <v>16</v>
      </c>
      <c r="I100" s="226"/>
      <c r="J100" s="227">
        <f>ROUND(I100*H100,2)</f>
        <v>0</v>
      </c>
      <c r="K100" s="223" t="s">
        <v>1995</v>
      </c>
      <c r="L100" s="228"/>
      <c r="M100" s="229" t="s">
        <v>19</v>
      </c>
      <c r="N100" s="230" t="s">
        <v>46</v>
      </c>
      <c r="O100" s="65"/>
      <c r="P100" s="188">
        <f>O100*H100</f>
        <v>0</v>
      </c>
      <c r="Q100" s="188">
        <v>4.0000000000000003E-5</v>
      </c>
      <c r="R100" s="188">
        <f>Q100*H100</f>
        <v>6.4000000000000005E-4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416</v>
      </c>
      <c r="AT100" s="190" t="s">
        <v>324</v>
      </c>
      <c r="AU100" s="190" t="s">
        <v>84</v>
      </c>
      <c r="AY100" s="18" t="s">
        <v>195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84</v>
      </c>
      <c r="BK100" s="191">
        <f>ROUND(I100*H100,2)</f>
        <v>0</v>
      </c>
      <c r="BL100" s="18" t="s">
        <v>310</v>
      </c>
      <c r="BM100" s="190" t="s">
        <v>2633</v>
      </c>
    </row>
    <row r="101" spans="1:65" s="2" customFormat="1" ht="11.25">
      <c r="A101" s="35"/>
      <c r="B101" s="36"/>
      <c r="C101" s="37"/>
      <c r="D101" s="192" t="s">
        <v>203</v>
      </c>
      <c r="E101" s="37"/>
      <c r="F101" s="193" t="s">
        <v>2263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203</v>
      </c>
      <c r="AU101" s="18" t="s">
        <v>84</v>
      </c>
    </row>
    <row r="102" spans="1:65" s="12" customFormat="1" ht="22.9" customHeight="1">
      <c r="B102" s="163"/>
      <c r="C102" s="164"/>
      <c r="D102" s="165" t="s">
        <v>73</v>
      </c>
      <c r="E102" s="177" t="s">
        <v>2596</v>
      </c>
      <c r="F102" s="177" t="s">
        <v>140</v>
      </c>
      <c r="G102" s="164"/>
      <c r="H102" s="164"/>
      <c r="I102" s="167"/>
      <c r="J102" s="178">
        <f>BK102</f>
        <v>0</v>
      </c>
      <c r="K102" s="164"/>
      <c r="L102" s="169"/>
      <c r="M102" s="170"/>
      <c r="N102" s="171"/>
      <c r="O102" s="171"/>
      <c r="P102" s="172">
        <f>SUM(P103:P148)</f>
        <v>0</v>
      </c>
      <c r="Q102" s="171"/>
      <c r="R102" s="172">
        <f>SUM(R103:R148)</f>
        <v>4.6199999999999998E-2</v>
      </c>
      <c r="S102" s="171"/>
      <c r="T102" s="173">
        <f>SUM(T103:T148)</f>
        <v>0</v>
      </c>
      <c r="AR102" s="174" t="s">
        <v>84</v>
      </c>
      <c r="AT102" s="175" t="s">
        <v>73</v>
      </c>
      <c r="AU102" s="175" t="s">
        <v>82</v>
      </c>
      <c r="AY102" s="174" t="s">
        <v>195</v>
      </c>
      <c r="BK102" s="176">
        <f>SUM(BK103:BK148)</f>
        <v>0</v>
      </c>
    </row>
    <row r="103" spans="1:65" s="2" customFormat="1" ht="24.2" customHeight="1">
      <c r="A103" s="35"/>
      <c r="B103" s="36"/>
      <c r="C103" s="179" t="s">
        <v>232</v>
      </c>
      <c r="D103" s="179" t="s">
        <v>197</v>
      </c>
      <c r="E103" s="180" t="s">
        <v>2634</v>
      </c>
      <c r="F103" s="181" t="s">
        <v>2635</v>
      </c>
      <c r="G103" s="182" t="s">
        <v>570</v>
      </c>
      <c r="H103" s="183">
        <v>480</v>
      </c>
      <c r="I103" s="184"/>
      <c r="J103" s="185">
        <f>ROUND(I103*H103,2)</f>
        <v>0</v>
      </c>
      <c r="K103" s="181" t="s">
        <v>1995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310</v>
      </c>
      <c r="AT103" s="190" t="s">
        <v>197</v>
      </c>
      <c r="AU103" s="190" t="s">
        <v>84</v>
      </c>
      <c r="AY103" s="18" t="s">
        <v>195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84</v>
      </c>
      <c r="BK103" s="191">
        <f>ROUND(I103*H103,2)</f>
        <v>0</v>
      </c>
      <c r="BL103" s="18" t="s">
        <v>310</v>
      </c>
      <c r="BM103" s="190" t="s">
        <v>2636</v>
      </c>
    </row>
    <row r="104" spans="1:65" s="2" customFormat="1" ht="19.5">
      <c r="A104" s="35"/>
      <c r="B104" s="36"/>
      <c r="C104" s="37"/>
      <c r="D104" s="192" t="s">
        <v>203</v>
      </c>
      <c r="E104" s="37"/>
      <c r="F104" s="193" t="s">
        <v>2637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203</v>
      </c>
      <c r="AU104" s="18" t="s">
        <v>84</v>
      </c>
    </row>
    <row r="105" spans="1:65" s="2" customFormat="1" ht="11.25">
      <c r="A105" s="35"/>
      <c r="B105" s="36"/>
      <c r="C105" s="37"/>
      <c r="D105" s="197" t="s">
        <v>205</v>
      </c>
      <c r="E105" s="37"/>
      <c r="F105" s="198" t="s">
        <v>2638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205</v>
      </c>
      <c r="AU105" s="18" t="s">
        <v>84</v>
      </c>
    </row>
    <row r="106" spans="1:65" s="2" customFormat="1" ht="37.9" customHeight="1">
      <c r="A106" s="35"/>
      <c r="B106" s="36"/>
      <c r="C106" s="221" t="s">
        <v>240</v>
      </c>
      <c r="D106" s="221" t="s">
        <v>324</v>
      </c>
      <c r="E106" s="222" t="s">
        <v>2639</v>
      </c>
      <c r="F106" s="223" t="s">
        <v>2640</v>
      </c>
      <c r="G106" s="224" t="s">
        <v>570</v>
      </c>
      <c r="H106" s="225">
        <v>504</v>
      </c>
      <c r="I106" s="226"/>
      <c r="J106" s="227">
        <f>ROUND(I106*H106,2)</f>
        <v>0</v>
      </c>
      <c r="K106" s="223" t="s">
        <v>1995</v>
      </c>
      <c r="L106" s="228"/>
      <c r="M106" s="229" t="s">
        <v>19</v>
      </c>
      <c r="N106" s="230" t="s">
        <v>46</v>
      </c>
      <c r="O106" s="65"/>
      <c r="P106" s="188">
        <f>O106*H106</f>
        <v>0</v>
      </c>
      <c r="Q106" s="188">
        <v>5.0000000000000002E-5</v>
      </c>
      <c r="R106" s="188">
        <f>Q106*H106</f>
        <v>2.52E-2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416</v>
      </c>
      <c r="AT106" s="190" t="s">
        <v>324</v>
      </c>
      <c r="AU106" s="190" t="s">
        <v>84</v>
      </c>
      <c r="AY106" s="18" t="s">
        <v>195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84</v>
      </c>
      <c r="BK106" s="191">
        <f>ROUND(I106*H106,2)</f>
        <v>0</v>
      </c>
      <c r="BL106" s="18" t="s">
        <v>310</v>
      </c>
      <c r="BM106" s="190" t="s">
        <v>2641</v>
      </c>
    </row>
    <row r="107" spans="1:65" s="2" customFormat="1" ht="19.5">
      <c r="A107" s="35"/>
      <c r="B107" s="36"/>
      <c r="C107" s="37"/>
      <c r="D107" s="192" t="s">
        <v>203</v>
      </c>
      <c r="E107" s="37"/>
      <c r="F107" s="193" t="s">
        <v>2640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203</v>
      </c>
      <c r="AU107" s="18" t="s">
        <v>84</v>
      </c>
    </row>
    <row r="108" spans="1:65" s="13" customFormat="1" ht="11.25">
      <c r="B108" s="199"/>
      <c r="C108" s="200"/>
      <c r="D108" s="192" t="s">
        <v>207</v>
      </c>
      <c r="E108" s="200"/>
      <c r="F108" s="202" t="s">
        <v>2642</v>
      </c>
      <c r="G108" s="200"/>
      <c r="H108" s="203">
        <v>504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207</v>
      </c>
      <c r="AU108" s="209" t="s">
        <v>84</v>
      </c>
      <c r="AV108" s="13" t="s">
        <v>84</v>
      </c>
      <c r="AW108" s="13" t="s">
        <v>4</v>
      </c>
      <c r="AX108" s="13" t="s">
        <v>82</v>
      </c>
      <c r="AY108" s="209" t="s">
        <v>195</v>
      </c>
    </row>
    <row r="109" spans="1:65" s="2" customFormat="1" ht="24.2" customHeight="1">
      <c r="A109" s="35"/>
      <c r="B109" s="36"/>
      <c r="C109" s="179" t="s">
        <v>82</v>
      </c>
      <c r="D109" s="179" t="s">
        <v>197</v>
      </c>
      <c r="E109" s="180" t="s">
        <v>2643</v>
      </c>
      <c r="F109" s="181" t="s">
        <v>2644</v>
      </c>
      <c r="G109" s="182" t="s">
        <v>570</v>
      </c>
      <c r="H109" s="183">
        <v>240</v>
      </c>
      <c r="I109" s="184"/>
      <c r="J109" s="185">
        <f>ROUND(I109*H109,2)</f>
        <v>0</v>
      </c>
      <c r="K109" s="181" t="s">
        <v>1995</v>
      </c>
      <c r="L109" s="40"/>
      <c r="M109" s="186" t="s">
        <v>19</v>
      </c>
      <c r="N109" s="187" t="s">
        <v>46</v>
      </c>
      <c r="O109" s="65"/>
      <c r="P109" s="188">
        <f>O109*H109</f>
        <v>0</v>
      </c>
      <c r="Q109" s="188">
        <v>0</v>
      </c>
      <c r="R109" s="188">
        <f>Q109*H109</f>
        <v>0</v>
      </c>
      <c r="S109" s="188">
        <v>0</v>
      </c>
      <c r="T109" s="18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90" t="s">
        <v>310</v>
      </c>
      <c r="AT109" s="190" t="s">
        <v>197</v>
      </c>
      <c r="AU109" s="190" t="s">
        <v>84</v>
      </c>
      <c r="AY109" s="18" t="s">
        <v>195</v>
      </c>
      <c r="BE109" s="191">
        <f>IF(N109="základní",J109,0)</f>
        <v>0</v>
      </c>
      <c r="BF109" s="191">
        <f>IF(N109="snížená",J109,0)</f>
        <v>0</v>
      </c>
      <c r="BG109" s="191">
        <f>IF(N109="zákl. přenesená",J109,0)</f>
        <v>0</v>
      </c>
      <c r="BH109" s="191">
        <f>IF(N109="sníž. přenesená",J109,0)</f>
        <v>0</v>
      </c>
      <c r="BI109" s="191">
        <f>IF(N109="nulová",J109,0)</f>
        <v>0</v>
      </c>
      <c r="BJ109" s="18" t="s">
        <v>84</v>
      </c>
      <c r="BK109" s="191">
        <f>ROUND(I109*H109,2)</f>
        <v>0</v>
      </c>
      <c r="BL109" s="18" t="s">
        <v>310</v>
      </c>
      <c r="BM109" s="190" t="s">
        <v>2645</v>
      </c>
    </row>
    <row r="110" spans="1:65" s="2" customFormat="1" ht="19.5">
      <c r="A110" s="35"/>
      <c r="B110" s="36"/>
      <c r="C110" s="37"/>
      <c r="D110" s="192" t="s">
        <v>203</v>
      </c>
      <c r="E110" s="37"/>
      <c r="F110" s="193" t="s">
        <v>2644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203</v>
      </c>
      <c r="AU110" s="18" t="s">
        <v>84</v>
      </c>
    </row>
    <row r="111" spans="1:65" s="2" customFormat="1" ht="11.25">
      <c r="A111" s="35"/>
      <c r="B111" s="36"/>
      <c r="C111" s="37"/>
      <c r="D111" s="197" t="s">
        <v>205</v>
      </c>
      <c r="E111" s="37"/>
      <c r="F111" s="198" t="s">
        <v>2646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205</v>
      </c>
      <c r="AU111" s="18" t="s">
        <v>84</v>
      </c>
    </row>
    <row r="112" spans="1:65" s="2" customFormat="1" ht="24.2" customHeight="1">
      <c r="A112" s="35"/>
      <c r="B112" s="36"/>
      <c r="C112" s="221" t="s">
        <v>84</v>
      </c>
      <c r="D112" s="221" t="s">
        <v>324</v>
      </c>
      <c r="E112" s="222" t="s">
        <v>2647</v>
      </c>
      <c r="F112" s="223" t="s">
        <v>2648</v>
      </c>
      <c r="G112" s="224" t="s">
        <v>570</v>
      </c>
      <c r="H112" s="225">
        <v>288</v>
      </c>
      <c r="I112" s="226"/>
      <c r="J112" s="227">
        <f>ROUND(I112*H112,2)</f>
        <v>0</v>
      </c>
      <c r="K112" s="223" t="s">
        <v>1995</v>
      </c>
      <c r="L112" s="228"/>
      <c r="M112" s="229" t="s">
        <v>19</v>
      </c>
      <c r="N112" s="230" t="s">
        <v>46</v>
      </c>
      <c r="O112" s="65"/>
      <c r="P112" s="188">
        <f>O112*H112</f>
        <v>0</v>
      </c>
      <c r="Q112" s="188">
        <v>4.0000000000000003E-5</v>
      </c>
      <c r="R112" s="188">
        <f>Q112*H112</f>
        <v>1.1520000000000001E-2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416</v>
      </c>
      <c r="AT112" s="190" t="s">
        <v>324</v>
      </c>
      <c r="AU112" s="190" t="s">
        <v>84</v>
      </c>
      <c r="AY112" s="18" t="s">
        <v>195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84</v>
      </c>
      <c r="BK112" s="191">
        <f>ROUND(I112*H112,2)</f>
        <v>0</v>
      </c>
      <c r="BL112" s="18" t="s">
        <v>310</v>
      </c>
      <c r="BM112" s="190" t="s">
        <v>2649</v>
      </c>
    </row>
    <row r="113" spans="1:65" s="2" customFormat="1" ht="11.25">
      <c r="A113" s="35"/>
      <c r="B113" s="36"/>
      <c r="C113" s="37"/>
      <c r="D113" s="192" t="s">
        <v>203</v>
      </c>
      <c r="E113" s="37"/>
      <c r="F113" s="193" t="s">
        <v>2648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203</v>
      </c>
      <c r="AU113" s="18" t="s">
        <v>84</v>
      </c>
    </row>
    <row r="114" spans="1:65" s="13" customFormat="1" ht="11.25">
      <c r="B114" s="199"/>
      <c r="C114" s="200"/>
      <c r="D114" s="192" t="s">
        <v>207</v>
      </c>
      <c r="E114" s="200"/>
      <c r="F114" s="202" t="s">
        <v>2650</v>
      </c>
      <c r="G114" s="200"/>
      <c r="H114" s="203">
        <v>288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207</v>
      </c>
      <c r="AU114" s="209" t="s">
        <v>84</v>
      </c>
      <c r="AV114" s="13" t="s">
        <v>84</v>
      </c>
      <c r="AW114" s="13" t="s">
        <v>4</v>
      </c>
      <c r="AX114" s="13" t="s">
        <v>82</v>
      </c>
      <c r="AY114" s="209" t="s">
        <v>195</v>
      </c>
    </row>
    <row r="115" spans="1:65" s="2" customFormat="1" ht="24.2" customHeight="1">
      <c r="A115" s="35"/>
      <c r="B115" s="36"/>
      <c r="C115" s="179" t="s">
        <v>100</v>
      </c>
      <c r="D115" s="179" t="s">
        <v>197</v>
      </c>
      <c r="E115" s="180" t="s">
        <v>2651</v>
      </c>
      <c r="F115" s="181" t="s">
        <v>2652</v>
      </c>
      <c r="G115" s="182" t="s">
        <v>319</v>
      </c>
      <c r="H115" s="183">
        <v>8</v>
      </c>
      <c r="I115" s="184"/>
      <c r="J115" s="185">
        <f>ROUND(I115*H115,2)</f>
        <v>0</v>
      </c>
      <c r="K115" s="181" t="s">
        <v>1995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310</v>
      </c>
      <c r="AT115" s="190" t="s">
        <v>197</v>
      </c>
      <c r="AU115" s="190" t="s">
        <v>84</v>
      </c>
      <c r="AY115" s="18" t="s">
        <v>195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84</v>
      </c>
      <c r="BK115" s="191">
        <f>ROUND(I115*H115,2)</f>
        <v>0</v>
      </c>
      <c r="BL115" s="18" t="s">
        <v>310</v>
      </c>
      <c r="BM115" s="190" t="s">
        <v>2653</v>
      </c>
    </row>
    <row r="116" spans="1:65" s="2" customFormat="1" ht="19.5">
      <c r="A116" s="35"/>
      <c r="B116" s="36"/>
      <c r="C116" s="37"/>
      <c r="D116" s="192" t="s">
        <v>203</v>
      </c>
      <c r="E116" s="37"/>
      <c r="F116" s="193" t="s">
        <v>2652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203</v>
      </c>
      <c r="AU116" s="18" t="s">
        <v>84</v>
      </c>
    </row>
    <row r="117" spans="1:65" s="2" customFormat="1" ht="11.25">
      <c r="A117" s="35"/>
      <c r="B117" s="36"/>
      <c r="C117" s="37"/>
      <c r="D117" s="197" t="s">
        <v>205</v>
      </c>
      <c r="E117" s="37"/>
      <c r="F117" s="198" t="s">
        <v>2654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205</v>
      </c>
      <c r="AU117" s="18" t="s">
        <v>84</v>
      </c>
    </row>
    <row r="118" spans="1:65" s="2" customFormat="1" ht="21.75" customHeight="1">
      <c r="A118" s="35"/>
      <c r="B118" s="36"/>
      <c r="C118" s="221" t="s">
        <v>104</v>
      </c>
      <c r="D118" s="221" t="s">
        <v>324</v>
      </c>
      <c r="E118" s="222" t="s">
        <v>2655</v>
      </c>
      <c r="F118" s="223" t="s">
        <v>2656</v>
      </c>
      <c r="G118" s="224" t="s">
        <v>319</v>
      </c>
      <c r="H118" s="225">
        <v>8</v>
      </c>
      <c r="I118" s="226"/>
      <c r="J118" s="227">
        <f>ROUND(I118*H118,2)</f>
        <v>0</v>
      </c>
      <c r="K118" s="223" t="s">
        <v>1995</v>
      </c>
      <c r="L118" s="228"/>
      <c r="M118" s="229" t="s">
        <v>19</v>
      </c>
      <c r="N118" s="230" t="s">
        <v>46</v>
      </c>
      <c r="O118" s="65"/>
      <c r="P118" s="188">
        <f>O118*H118</f>
        <v>0</v>
      </c>
      <c r="Q118" s="188">
        <v>5.0000000000000002E-5</v>
      </c>
      <c r="R118" s="188">
        <f>Q118*H118</f>
        <v>4.0000000000000002E-4</v>
      </c>
      <c r="S118" s="188">
        <v>0</v>
      </c>
      <c r="T118" s="18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416</v>
      </c>
      <c r="AT118" s="190" t="s">
        <v>324</v>
      </c>
      <c r="AU118" s="190" t="s">
        <v>84</v>
      </c>
      <c r="AY118" s="18" t="s">
        <v>195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18" t="s">
        <v>84</v>
      </c>
      <c r="BK118" s="191">
        <f>ROUND(I118*H118,2)</f>
        <v>0</v>
      </c>
      <c r="BL118" s="18" t="s">
        <v>310</v>
      </c>
      <c r="BM118" s="190" t="s">
        <v>2657</v>
      </c>
    </row>
    <row r="119" spans="1:65" s="2" customFormat="1" ht="11.25">
      <c r="A119" s="35"/>
      <c r="B119" s="36"/>
      <c r="C119" s="37"/>
      <c r="D119" s="192" t="s">
        <v>203</v>
      </c>
      <c r="E119" s="37"/>
      <c r="F119" s="193" t="s">
        <v>2656</v>
      </c>
      <c r="G119" s="37"/>
      <c r="H119" s="37"/>
      <c r="I119" s="194"/>
      <c r="J119" s="37"/>
      <c r="K119" s="37"/>
      <c r="L119" s="40"/>
      <c r="M119" s="195"/>
      <c r="N119" s="19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203</v>
      </c>
      <c r="AU119" s="18" t="s">
        <v>84</v>
      </c>
    </row>
    <row r="120" spans="1:65" s="2" customFormat="1" ht="16.5" customHeight="1">
      <c r="A120" s="35"/>
      <c r="B120" s="36"/>
      <c r="C120" s="179" t="s">
        <v>248</v>
      </c>
      <c r="D120" s="179" t="s">
        <v>197</v>
      </c>
      <c r="E120" s="180" t="s">
        <v>2658</v>
      </c>
      <c r="F120" s="181" t="s">
        <v>2659</v>
      </c>
      <c r="G120" s="182" t="s">
        <v>319</v>
      </c>
      <c r="H120" s="183">
        <v>16</v>
      </c>
      <c r="I120" s="184"/>
      <c r="J120" s="185">
        <f>ROUND(I120*H120,2)</f>
        <v>0</v>
      </c>
      <c r="K120" s="181" t="s">
        <v>1995</v>
      </c>
      <c r="L120" s="40"/>
      <c r="M120" s="186" t="s">
        <v>19</v>
      </c>
      <c r="N120" s="187" t="s">
        <v>46</v>
      </c>
      <c r="O120" s="65"/>
      <c r="P120" s="188">
        <f>O120*H120</f>
        <v>0</v>
      </c>
      <c r="Q120" s="188">
        <v>0</v>
      </c>
      <c r="R120" s="188">
        <f>Q120*H120</f>
        <v>0</v>
      </c>
      <c r="S120" s="188">
        <v>0</v>
      </c>
      <c r="T120" s="18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310</v>
      </c>
      <c r="AT120" s="190" t="s">
        <v>197</v>
      </c>
      <c r="AU120" s="190" t="s">
        <v>84</v>
      </c>
      <c r="AY120" s="18" t="s">
        <v>195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84</v>
      </c>
      <c r="BK120" s="191">
        <f>ROUND(I120*H120,2)</f>
        <v>0</v>
      </c>
      <c r="BL120" s="18" t="s">
        <v>310</v>
      </c>
      <c r="BM120" s="190" t="s">
        <v>2660</v>
      </c>
    </row>
    <row r="121" spans="1:65" s="2" customFormat="1" ht="19.5">
      <c r="A121" s="35"/>
      <c r="B121" s="36"/>
      <c r="C121" s="37"/>
      <c r="D121" s="192" t="s">
        <v>203</v>
      </c>
      <c r="E121" s="37"/>
      <c r="F121" s="193" t="s">
        <v>2661</v>
      </c>
      <c r="G121" s="37"/>
      <c r="H121" s="37"/>
      <c r="I121" s="194"/>
      <c r="J121" s="37"/>
      <c r="K121" s="37"/>
      <c r="L121" s="40"/>
      <c r="M121" s="195"/>
      <c r="N121" s="19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203</v>
      </c>
      <c r="AU121" s="18" t="s">
        <v>84</v>
      </c>
    </row>
    <row r="122" spans="1:65" s="2" customFormat="1" ht="11.25">
      <c r="A122" s="35"/>
      <c r="B122" s="36"/>
      <c r="C122" s="37"/>
      <c r="D122" s="197" t="s">
        <v>205</v>
      </c>
      <c r="E122" s="37"/>
      <c r="F122" s="198" t="s">
        <v>2662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205</v>
      </c>
      <c r="AU122" s="18" t="s">
        <v>84</v>
      </c>
    </row>
    <row r="123" spans="1:65" s="2" customFormat="1" ht="24.2" customHeight="1">
      <c r="A123" s="35"/>
      <c r="B123" s="36"/>
      <c r="C123" s="221" t="s">
        <v>255</v>
      </c>
      <c r="D123" s="221" t="s">
        <v>324</v>
      </c>
      <c r="E123" s="222" t="s">
        <v>2663</v>
      </c>
      <c r="F123" s="223" t="s">
        <v>2664</v>
      </c>
      <c r="G123" s="224" t="s">
        <v>319</v>
      </c>
      <c r="H123" s="225">
        <v>16</v>
      </c>
      <c r="I123" s="226"/>
      <c r="J123" s="227">
        <f>ROUND(I123*H123,2)</f>
        <v>0</v>
      </c>
      <c r="K123" s="223" t="s">
        <v>1995</v>
      </c>
      <c r="L123" s="228"/>
      <c r="M123" s="229" t="s">
        <v>19</v>
      </c>
      <c r="N123" s="230" t="s">
        <v>46</v>
      </c>
      <c r="O123" s="65"/>
      <c r="P123" s="188">
        <f>O123*H123</f>
        <v>0</v>
      </c>
      <c r="Q123" s="188">
        <v>1E-4</v>
      </c>
      <c r="R123" s="188">
        <f>Q123*H123</f>
        <v>1.6000000000000001E-3</v>
      </c>
      <c r="S123" s="188">
        <v>0</v>
      </c>
      <c r="T123" s="18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416</v>
      </c>
      <c r="AT123" s="190" t="s">
        <v>324</v>
      </c>
      <c r="AU123" s="190" t="s">
        <v>84</v>
      </c>
      <c r="AY123" s="18" t="s">
        <v>195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84</v>
      </c>
      <c r="BK123" s="191">
        <f>ROUND(I123*H123,2)</f>
        <v>0</v>
      </c>
      <c r="BL123" s="18" t="s">
        <v>310</v>
      </c>
      <c r="BM123" s="190" t="s">
        <v>2665</v>
      </c>
    </row>
    <row r="124" spans="1:65" s="2" customFormat="1" ht="19.5">
      <c r="A124" s="35"/>
      <c r="B124" s="36"/>
      <c r="C124" s="37"/>
      <c r="D124" s="192" t="s">
        <v>203</v>
      </c>
      <c r="E124" s="37"/>
      <c r="F124" s="193" t="s">
        <v>2664</v>
      </c>
      <c r="G124" s="37"/>
      <c r="H124" s="37"/>
      <c r="I124" s="194"/>
      <c r="J124" s="37"/>
      <c r="K124" s="37"/>
      <c r="L124" s="40"/>
      <c r="M124" s="195"/>
      <c r="N124" s="19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203</v>
      </c>
      <c r="AU124" s="18" t="s">
        <v>84</v>
      </c>
    </row>
    <row r="125" spans="1:65" s="2" customFormat="1" ht="16.5" customHeight="1">
      <c r="A125" s="35"/>
      <c r="B125" s="36"/>
      <c r="C125" s="221" t="s">
        <v>276</v>
      </c>
      <c r="D125" s="221" t="s">
        <v>324</v>
      </c>
      <c r="E125" s="222" t="s">
        <v>2666</v>
      </c>
      <c r="F125" s="223" t="s">
        <v>2667</v>
      </c>
      <c r="G125" s="224" t="s">
        <v>319</v>
      </c>
      <c r="H125" s="225">
        <v>8</v>
      </c>
      <c r="I125" s="226"/>
      <c r="J125" s="227">
        <f>ROUND(I125*H125,2)</f>
        <v>0</v>
      </c>
      <c r="K125" s="223" t="s">
        <v>19</v>
      </c>
      <c r="L125" s="228"/>
      <c r="M125" s="229" t="s">
        <v>19</v>
      </c>
      <c r="N125" s="230" t="s">
        <v>46</v>
      </c>
      <c r="O125" s="65"/>
      <c r="P125" s="188">
        <f>O125*H125</f>
        <v>0</v>
      </c>
      <c r="Q125" s="188">
        <v>5.0000000000000002E-5</v>
      </c>
      <c r="R125" s="188">
        <f>Q125*H125</f>
        <v>4.0000000000000002E-4</v>
      </c>
      <c r="S125" s="188">
        <v>0</v>
      </c>
      <c r="T125" s="18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0" t="s">
        <v>416</v>
      </c>
      <c r="AT125" s="190" t="s">
        <v>324</v>
      </c>
      <c r="AU125" s="190" t="s">
        <v>84</v>
      </c>
      <c r="AY125" s="18" t="s">
        <v>195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84</v>
      </c>
      <c r="BK125" s="191">
        <f>ROUND(I125*H125,2)</f>
        <v>0</v>
      </c>
      <c r="BL125" s="18" t="s">
        <v>310</v>
      </c>
      <c r="BM125" s="190" t="s">
        <v>2668</v>
      </c>
    </row>
    <row r="126" spans="1:65" s="2" customFormat="1" ht="11.25">
      <c r="A126" s="35"/>
      <c r="B126" s="36"/>
      <c r="C126" s="37"/>
      <c r="D126" s="192" t="s">
        <v>203</v>
      </c>
      <c r="E126" s="37"/>
      <c r="F126" s="193" t="s">
        <v>2667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203</v>
      </c>
      <c r="AU126" s="18" t="s">
        <v>84</v>
      </c>
    </row>
    <row r="127" spans="1:65" s="2" customFormat="1" ht="16.5" customHeight="1">
      <c r="A127" s="35"/>
      <c r="B127" s="36"/>
      <c r="C127" s="221" t="s">
        <v>8</v>
      </c>
      <c r="D127" s="221" t="s">
        <v>324</v>
      </c>
      <c r="E127" s="222" t="s">
        <v>2669</v>
      </c>
      <c r="F127" s="223" t="s">
        <v>2670</v>
      </c>
      <c r="G127" s="224" t="s">
        <v>319</v>
      </c>
      <c r="H127" s="225">
        <v>8</v>
      </c>
      <c r="I127" s="226"/>
      <c r="J127" s="227">
        <f>ROUND(I127*H127,2)</f>
        <v>0</v>
      </c>
      <c r="K127" s="223" t="s">
        <v>19</v>
      </c>
      <c r="L127" s="228"/>
      <c r="M127" s="229" t="s">
        <v>19</v>
      </c>
      <c r="N127" s="230" t="s">
        <v>46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416</v>
      </c>
      <c r="AT127" s="190" t="s">
        <v>324</v>
      </c>
      <c r="AU127" s="190" t="s">
        <v>84</v>
      </c>
      <c r="AY127" s="18" t="s">
        <v>195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84</v>
      </c>
      <c r="BK127" s="191">
        <f>ROUND(I127*H127,2)</f>
        <v>0</v>
      </c>
      <c r="BL127" s="18" t="s">
        <v>310</v>
      </c>
      <c r="BM127" s="190" t="s">
        <v>2671</v>
      </c>
    </row>
    <row r="128" spans="1:65" s="2" customFormat="1" ht="11.25">
      <c r="A128" s="35"/>
      <c r="B128" s="36"/>
      <c r="C128" s="37"/>
      <c r="D128" s="192" t="s">
        <v>203</v>
      </c>
      <c r="E128" s="37"/>
      <c r="F128" s="193" t="s">
        <v>2670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203</v>
      </c>
      <c r="AU128" s="18" t="s">
        <v>84</v>
      </c>
    </row>
    <row r="129" spans="1:65" s="2" customFormat="1" ht="16.5" customHeight="1">
      <c r="A129" s="35"/>
      <c r="B129" s="36"/>
      <c r="C129" s="221" t="s">
        <v>316</v>
      </c>
      <c r="D129" s="221" t="s">
        <v>324</v>
      </c>
      <c r="E129" s="222" t="s">
        <v>2672</v>
      </c>
      <c r="F129" s="223" t="s">
        <v>2673</v>
      </c>
      <c r="G129" s="224" t="s">
        <v>319</v>
      </c>
      <c r="H129" s="225">
        <v>16</v>
      </c>
      <c r="I129" s="226"/>
      <c r="J129" s="227">
        <f>ROUND(I129*H129,2)</f>
        <v>0</v>
      </c>
      <c r="K129" s="223" t="s">
        <v>19</v>
      </c>
      <c r="L129" s="228"/>
      <c r="M129" s="229" t="s">
        <v>19</v>
      </c>
      <c r="N129" s="230" t="s">
        <v>46</v>
      </c>
      <c r="O129" s="65"/>
      <c r="P129" s="188">
        <f>O129*H129</f>
        <v>0</v>
      </c>
      <c r="Q129" s="188">
        <v>2.0000000000000002E-5</v>
      </c>
      <c r="R129" s="188">
        <f>Q129*H129</f>
        <v>3.2000000000000003E-4</v>
      </c>
      <c r="S129" s="188">
        <v>0</v>
      </c>
      <c r="T129" s="18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0" t="s">
        <v>416</v>
      </c>
      <c r="AT129" s="190" t="s">
        <v>324</v>
      </c>
      <c r="AU129" s="190" t="s">
        <v>84</v>
      </c>
      <c r="AY129" s="18" t="s">
        <v>195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84</v>
      </c>
      <c r="BK129" s="191">
        <f>ROUND(I129*H129,2)</f>
        <v>0</v>
      </c>
      <c r="BL129" s="18" t="s">
        <v>310</v>
      </c>
      <c r="BM129" s="190" t="s">
        <v>2674</v>
      </c>
    </row>
    <row r="130" spans="1:65" s="2" customFormat="1" ht="11.25">
      <c r="A130" s="35"/>
      <c r="B130" s="36"/>
      <c r="C130" s="37"/>
      <c r="D130" s="192" t="s">
        <v>203</v>
      </c>
      <c r="E130" s="37"/>
      <c r="F130" s="193" t="s">
        <v>2673</v>
      </c>
      <c r="G130" s="37"/>
      <c r="H130" s="37"/>
      <c r="I130" s="194"/>
      <c r="J130" s="37"/>
      <c r="K130" s="37"/>
      <c r="L130" s="40"/>
      <c r="M130" s="195"/>
      <c r="N130" s="19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203</v>
      </c>
      <c r="AU130" s="18" t="s">
        <v>84</v>
      </c>
    </row>
    <row r="131" spans="1:65" s="2" customFormat="1" ht="16.5" customHeight="1">
      <c r="A131" s="35"/>
      <c r="B131" s="36"/>
      <c r="C131" s="221" t="s">
        <v>291</v>
      </c>
      <c r="D131" s="221" t="s">
        <v>324</v>
      </c>
      <c r="E131" s="222" t="s">
        <v>2675</v>
      </c>
      <c r="F131" s="223" t="s">
        <v>2676</v>
      </c>
      <c r="G131" s="224" t="s">
        <v>319</v>
      </c>
      <c r="H131" s="225">
        <v>16</v>
      </c>
      <c r="I131" s="226"/>
      <c r="J131" s="227">
        <f>ROUND(I131*H131,2)</f>
        <v>0</v>
      </c>
      <c r="K131" s="223" t="s">
        <v>19</v>
      </c>
      <c r="L131" s="228"/>
      <c r="M131" s="229" t="s">
        <v>19</v>
      </c>
      <c r="N131" s="230" t="s">
        <v>46</v>
      </c>
      <c r="O131" s="65"/>
      <c r="P131" s="188">
        <f>O131*H131</f>
        <v>0</v>
      </c>
      <c r="Q131" s="188">
        <v>2.0000000000000002E-5</v>
      </c>
      <c r="R131" s="188">
        <f>Q131*H131</f>
        <v>3.2000000000000003E-4</v>
      </c>
      <c r="S131" s="188">
        <v>0</v>
      </c>
      <c r="T131" s="18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416</v>
      </c>
      <c r="AT131" s="190" t="s">
        <v>324</v>
      </c>
      <c r="AU131" s="190" t="s">
        <v>84</v>
      </c>
      <c r="AY131" s="18" t="s">
        <v>195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84</v>
      </c>
      <c r="BK131" s="191">
        <f>ROUND(I131*H131,2)</f>
        <v>0</v>
      </c>
      <c r="BL131" s="18" t="s">
        <v>310</v>
      </c>
      <c r="BM131" s="190" t="s">
        <v>2677</v>
      </c>
    </row>
    <row r="132" spans="1:65" s="2" customFormat="1" ht="11.25">
      <c r="A132" s="35"/>
      <c r="B132" s="36"/>
      <c r="C132" s="37"/>
      <c r="D132" s="192" t="s">
        <v>203</v>
      </c>
      <c r="E132" s="37"/>
      <c r="F132" s="193" t="s">
        <v>2676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203</v>
      </c>
      <c r="AU132" s="18" t="s">
        <v>84</v>
      </c>
    </row>
    <row r="133" spans="1:65" s="2" customFormat="1" ht="16.5" customHeight="1">
      <c r="A133" s="35"/>
      <c r="B133" s="36"/>
      <c r="C133" s="221" t="s">
        <v>298</v>
      </c>
      <c r="D133" s="221" t="s">
        <v>324</v>
      </c>
      <c r="E133" s="222" t="s">
        <v>2678</v>
      </c>
      <c r="F133" s="223" t="s">
        <v>2679</v>
      </c>
      <c r="G133" s="224" t="s">
        <v>319</v>
      </c>
      <c r="H133" s="225">
        <v>4</v>
      </c>
      <c r="I133" s="226"/>
      <c r="J133" s="227">
        <f>ROUND(I133*H133,2)</f>
        <v>0</v>
      </c>
      <c r="K133" s="223" t="s">
        <v>19</v>
      </c>
      <c r="L133" s="228"/>
      <c r="M133" s="229" t="s">
        <v>19</v>
      </c>
      <c r="N133" s="230" t="s">
        <v>46</v>
      </c>
      <c r="O133" s="65"/>
      <c r="P133" s="188">
        <f>O133*H133</f>
        <v>0</v>
      </c>
      <c r="Q133" s="188">
        <v>1.2E-4</v>
      </c>
      <c r="R133" s="188">
        <f>Q133*H133</f>
        <v>4.8000000000000001E-4</v>
      </c>
      <c r="S133" s="188">
        <v>0</v>
      </c>
      <c r="T133" s="18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416</v>
      </c>
      <c r="AT133" s="190" t="s">
        <v>324</v>
      </c>
      <c r="AU133" s="190" t="s">
        <v>84</v>
      </c>
      <c r="AY133" s="18" t="s">
        <v>195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84</v>
      </c>
      <c r="BK133" s="191">
        <f>ROUND(I133*H133,2)</f>
        <v>0</v>
      </c>
      <c r="BL133" s="18" t="s">
        <v>310</v>
      </c>
      <c r="BM133" s="190" t="s">
        <v>2680</v>
      </c>
    </row>
    <row r="134" spans="1:65" s="2" customFormat="1" ht="11.25">
      <c r="A134" s="35"/>
      <c r="B134" s="36"/>
      <c r="C134" s="37"/>
      <c r="D134" s="192" t="s">
        <v>203</v>
      </c>
      <c r="E134" s="37"/>
      <c r="F134" s="193" t="s">
        <v>2679</v>
      </c>
      <c r="G134" s="37"/>
      <c r="H134" s="37"/>
      <c r="I134" s="194"/>
      <c r="J134" s="37"/>
      <c r="K134" s="37"/>
      <c r="L134" s="40"/>
      <c r="M134" s="195"/>
      <c r="N134" s="19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203</v>
      </c>
      <c r="AU134" s="18" t="s">
        <v>84</v>
      </c>
    </row>
    <row r="135" spans="1:65" s="2" customFormat="1" ht="16.5" customHeight="1">
      <c r="A135" s="35"/>
      <c r="B135" s="36"/>
      <c r="C135" s="221" t="s">
        <v>310</v>
      </c>
      <c r="D135" s="221" t="s">
        <v>324</v>
      </c>
      <c r="E135" s="222" t="s">
        <v>2681</v>
      </c>
      <c r="F135" s="223" t="s">
        <v>2682</v>
      </c>
      <c r="G135" s="224" t="s">
        <v>319</v>
      </c>
      <c r="H135" s="225">
        <v>4</v>
      </c>
      <c r="I135" s="226"/>
      <c r="J135" s="227">
        <f>ROUND(I135*H135,2)</f>
        <v>0</v>
      </c>
      <c r="K135" s="223" t="s">
        <v>19</v>
      </c>
      <c r="L135" s="228"/>
      <c r="M135" s="229" t="s">
        <v>19</v>
      </c>
      <c r="N135" s="230" t="s">
        <v>46</v>
      </c>
      <c r="O135" s="65"/>
      <c r="P135" s="188">
        <f>O135*H135</f>
        <v>0</v>
      </c>
      <c r="Q135" s="188">
        <v>1.2E-4</v>
      </c>
      <c r="R135" s="188">
        <f>Q135*H135</f>
        <v>4.8000000000000001E-4</v>
      </c>
      <c r="S135" s="188">
        <v>0</v>
      </c>
      <c r="T135" s="18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0" t="s">
        <v>416</v>
      </c>
      <c r="AT135" s="190" t="s">
        <v>324</v>
      </c>
      <c r="AU135" s="190" t="s">
        <v>84</v>
      </c>
      <c r="AY135" s="18" t="s">
        <v>195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84</v>
      </c>
      <c r="BK135" s="191">
        <f>ROUND(I135*H135,2)</f>
        <v>0</v>
      </c>
      <c r="BL135" s="18" t="s">
        <v>310</v>
      </c>
      <c r="BM135" s="190" t="s">
        <v>2683</v>
      </c>
    </row>
    <row r="136" spans="1:65" s="2" customFormat="1" ht="11.25">
      <c r="A136" s="35"/>
      <c r="B136" s="36"/>
      <c r="C136" s="37"/>
      <c r="D136" s="192" t="s">
        <v>203</v>
      </c>
      <c r="E136" s="37"/>
      <c r="F136" s="193" t="s">
        <v>2682</v>
      </c>
      <c r="G136" s="37"/>
      <c r="H136" s="37"/>
      <c r="I136" s="194"/>
      <c r="J136" s="37"/>
      <c r="K136" s="37"/>
      <c r="L136" s="40"/>
      <c r="M136" s="195"/>
      <c r="N136" s="196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203</v>
      </c>
      <c r="AU136" s="18" t="s">
        <v>84</v>
      </c>
    </row>
    <row r="137" spans="1:65" s="2" customFormat="1" ht="16.5" customHeight="1">
      <c r="A137" s="35"/>
      <c r="B137" s="36"/>
      <c r="C137" s="221" t="s">
        <v>304</v>
      </c>
      <c r="D137" s="221" t="s">
        <v>324</v>
      </c>
      <c r="E137" s="222" t="s">
        <v>2684</v>
      </c>
      <c r="F137" s="223" t="s">
        <v>2685</v>
      </c>
      <c r="G137" s="224" t="s">
        <v>319</v>
      </c>
      <c r="H137" s="225">
        <v>8</v>
      </c>
      <c r="I137" s="226"/>
      <c r="J137" s="227">
        <f>ROUND(I137*H137,2)</f>
        <v>0</v>
      </c>
      <c r="K137" s="223" t="s">
        <v>19</v>
      </c>
      <c r="L137" s="228"/>
      <c r="M137" s="229" t="s">
        <v>19</v>
      </c>
      <c r="N137" s="230" t="s">
        <v>46</v>
      </c>
      <c r="O137" s="65"/>
      <c r="P137" s="188">
        <f>O137*H137</f>
        <v>0</v>
      </c>
      <c r="Q137" s="188">
        <v>2.0000000000000002E-5</v>
      </c>
      <c r="R137" s="188">
        <f>Q137*H137</f>
        <v>1.6000000000000001E-4</v>
      </c>
      <c r="S137" s="188">
        <v>0</v>
      </c>
      <c r="T137" s="18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0" t="s">
        <v>416</v>
      </c>
      <c r="AT137" s="190" t="s">
        <v>324</v>
      </c>
      <c r="AU137" s="190" t="s">
        <v>84</v>
      </c>
      <c r="AY137" s="18" t="s">
        <v>195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84</v>
      </c>
      <c r="BK137" s="191">
        <f>ROUND(I137*H137,2)</f>
        <v>0</v>
      </c>
      <c r="BL137" s="18" t="s">
        <v>310</v>
      </c>
      <c r="BM137" s="190" t="s">
        <v>2686</v>
      </c>
    </row>
    <row r="138" spans="1:65" s="2" customFormat="1" ht="11.25">
      <c r="A138" s="35"/>
      <c r="B138" s="36"/>
      <c r="C138" s="37"/>
      <c r="D138" s="192" t="s">
        <v>203</v>
      </c>
      <c r="E138" s="37"/>
      <c r="F138" s="193" t="s">
        <v>2685</v>
      </c>
      <c r="G138" s="37"/>
      <c r="H138" s="37"/>
      <c r="I138" s="194"/>
      <c r="J138" s="37"/>
      <c r="K138" s="37"/>
      <c r="L138" s="40"/>
      <c r="M138" s="195"/>
      <c r="N138" s="196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203</v>
      </c>
      <c r="AU138" s="18" t="s">
        <v>84</v>
      </c>
    </row>
    <row r="139" spans="1:65" s="2" customFormat="1" ht="16.5" customHeight="1">
      <c r="A139" s="35"/>
      <c r="B139" s="36"/>
      <c r="C139" s="179" t="s">
        <v>323</v>
      </c>
      <c r="D139" s="179" t="s">
        <v>197</v>
      </c>
      <c r="E139" s="180" t="s">
        <v>2687</v>
      </c>
      <c r="F139" s="181" t="s">
        <v>2688</v>
      </c>
      <c r="G139" s="182" t="s">
        <v>319</v>
      </c>
      <c r="H139" s="183">
        <v>4</v>
      </c>
      <c r="I139" s="184"/>
      <c r="J139" s="185">
        <f>ROUND(I139*H139,2)</f>
        <v>0</v>
      </c>
      <c r="K139" s="181" t="s">
        <v>1995</v>
      </c>
      <c r="L139" s="40"/>
      <c r="M139" s="186" t="s">
        <v>19</v>
      </c>
      <c r="N139" s="187" t="s">
        <v>46</v>
      </c>
      <c r="O139" s="65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310</v>
      </c>
      <c r="AT139" s="190" t="s">
        <v>197</v>
      </c>
      <c r="AU139" s="190" t="s">
        <v>84</v>
      </c>
      <c r="AY139" s="18" t="s">
        <v>195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84</v>
      </c>
      <c r="BK139" s="191">
        <f>ROUND(I139*H139,2)</f>
        <v>0</v>
      </c>
      <c r="BL139" s="18" t="s">
        <v>310</v>
      </c>
      <c r="BM139" s="190" t="s">
        <v>2689</v>
      </c>
    </row>
    <row r="140" spans="1:65" s="2" customFormat="1" ht="11.25">
      <c r="A140" s="35"/>
      <c r="B140" s="36"/>
      <c r="C140" s="37"/>
      <c r="D140" s="192" t="s">
        <v>203</v>
      </c>
      <c r="E140" s="37"/>
      <c r="F140" s="193" t="s">
        <v>2690</v>
      </c>
      <c r="G140" s="37"/>
      <c r="H140" s="37"/>
      <c r="I140" s="194"/>
      <c r="J140" s="37"/>
      <c r="K140" s="37"/>
      <c r="L140" s="40"/>
      <c r="M140" s="195"/>
      <c r="N140" s="196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203</v>
      </c>
      <c r="AU140" s="18" t="s">
        <v>84</v>
      </c>
    </row>
    <row r="141" spans="1:65" s="2" customFormat="1" ht="11.25">
      <c r="A141" s="35"/>
      <c r="B141" s="36"/>
      <c r="C141" s="37"/>
      <c r="D141" s="197" t="s">
        <v>205</v>
      </c>
      <c r="E141" s="37"/>
      <c r="F141" s="198" t="s">
        <v>2691</v>
      </c>
      <c r="G141" s="37"/>
      <c r="H141" s="37"/>
      <c r="I141" s="194"/>
      <c r="J141" s="37"/>
      <c r="K141" s="37"/>
      <c r="L141" s="40"/>
      <c r="M141" s="195"/>
      <c r="N141" s="196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205</v>
      </c>
      <c r="AU141" s="18" t="s">
        <v>84</v>
      </c>
    </row>
    <row r="142" spans="1:65" s="2" customFormat="1" ht="16.5" customHeight="1">
      <c r="A142" s="35"/>
      <c r="B142" s="36"/>
      <c r="C142" s="221" t="s">
        <v>329</v>
      </c>
      <c r="D142" s="221" t="s">
        <v>324</v>
      </c>
      <c r="E142" s="222" t="s">
        <v>2692</v>
      </c>
      <c r="F142" s="223" t="s">
        <v>2693</v>
      </c>
      <c r="G142" s="224" t="s">
        <v>319</v>
      </c>
      <c r="H142" s="225">
        <v>4</v>
      </c>
      <c r="I142" s="226"/>
      <c r="J142" s="227">
        <f>ROUND(I142*H142,2)</f>
        <v>0</v>
      </c>
      <c r="K142" s="223" t="s">
        <v>1995</v>
      </c>
      <c r="L142" s="228"/>
      <c r="M142" s="229" t="s">
        <v>19</v>
      </c>
      <c r="N142" s="230" t="s">
        <v>46</v>
      </c>
      <c r="O142" s="65"/>
      <c r="P142" s="188">
        <f>O142*H142</f>
        <v>0</v>
      </c>
      <c r="Q142" s="188">
        <v>1.2999999999999999E-4</v>
      </c>
      <c r="R142" s="188">
        <f>Q142*H142</f>
        <v>5.1999999999999995E-4</v>
      </c>
      <c r="S142" s="188">
        <v>0</v>
      </c>
      <c r="T142" s="18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416</v>
      </c>
      <c r="AT142" s="190" t="s">
        <v>324</v>
      </c>
      <c r="AU142" s="190" t="s">
        <v>84</v>
      </c>
      <c r="AY142" s="18" t="s">
        <v>195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84</v>
      </c>
      <c r="BK142" s="191">
        <f>ROUND(I142*H142,2)</f>
        <v>0</v>
      </c>
      <c r="BL142" s="18" t="s">
        <v>310</v>
      </c>
      <c r="BM142" s="190" t="s">
        <v>2694</v>
      </c>
    </row>
    <row r="143" spans="1:65" s="2" customFormat="1" ht="11.25">
      <c r="A143" s="35"/>
      <c r="B143" s="36"/>
      <c r="C143" s="37"/>
      <c r="D143" s="192" t="s">
        <v>203</v>
      </c>
      <c r="E143" s="37"/>
      <c r="F143" s="193" t="s">
        <v>2693</v>
      </c>
      <c r="G143" s="37"/>
      <c r="H143" s="37"/>
      <c r="I143" s="194"/>
      <c r="J143" s="37"/>
      <c r="K143" s="37"/>
      <c r="L143" s="40"/>
      <c r="M143" s="195"/>
      <c r="N143" s="196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203</v>
      </c>
      <c r="AU143" s="18" t="s">
        <v>84</v>
      </c>
    </row>
    <row r="144" spans="1:65" s="2" customFormat="1" ht="16.5" customHeight="1">
      <c r="A144" s="35"/>
      <c r="B144" s="36"/>
      <c r="C144" s="179" t="s">
        <v>335</v>
      </c>
      <c r="D144" s="179" t="s">
        <v>197</v>
      </c>
      <c r="E144" s="180" t="s">
        <v>2695</v>
      </c>
      <c r="F144" s="181" t="s">
        <v>2696</v>
      </c>
      <c r="G144" s="182" t="s">
        <v>319</v>
      </c>
      <c r="H144" s="183">
        <v>8</v>
      </c>
      <c r="I144" s="184"/>
      <c r="J144" s="185">
        <f>ROUND(I144*H144,2)</f>
        <v>0</v>
      </c>
      <c r="K144" s="181" t="s">
        <v>1995</v>
      </c>
      <c r="L144" s="40"/>
      <c r="M144" s="186" t="s">
        <v>19</v>
      </c>
      <c r="N144" s="187" t="s">
        <v>46</v>
      </c>
      <c r="O144" s="65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0" t="s">
        <v>310</v>
      </c>
      <c r="AT144" s="190" t="s">
        <v>197</v>
      </c>
      <c r="AU144" s="190" t="s">
        <v>84</v>
      </c>
      <c r="AY144" s="18" t="s">
        <v>195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84</v>
      </c>
      <c r="BK144" s="191">
        <f>ROUND(I144*H144,2)</f>
        <v>0</v>
      </c>
      <c r="BL144" s="18" t="s">
        <v>310</v>
      </c>
      <c r="BM144" s="190" t="s">
        <v>2697</v>
      </c>
    </row>
    <row r="145" spans="1:65" s="2" customFormat="1" ht="19.5">
      <c r="A145" s="35"/>
      <c r="B145" s="36"/>
      <c r="C145" s="37"/>
      <c r="D145" s="192" t="s">
        <v>203</v>
      </c>
      <c r="E145" s="37"/>
      <c r="F145" s="193" t="s">
        <v>2698</v>
      </c>
      <c r="G145" s="37"/>
      <c r="H145" s="37"/>
      <c r="I145" s="194"/>
      <c r="J145" s="37"/>
      <c r="K145" s="37"/>
      <c r="L145" s="40"/>
      <c r="M145" s="195"/>
      <c r="N145" s="196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203</v>
      </c>
      <c r="AU145" s="18" t="s">
        <v>84</v>
      </c>
    </row>
    <row r="146" spans="1:65" s="2" customFormat="1" ht="11.25">
      <c r="A146" s="35"/>
      <c r="B146" s="36"/>
      <c r="C146" s="37"/>
      <c r="D146" s="197" t="s">
        <v>205</v>
      </c>
      <c r="E146" s="37"/>
      <c r="F146" s="198" t="s">
        <v>2699</v>
      </c>
      <c r="G146" s="37"/>
      <c r="H146" s="37"/>
      <c r="I146" s="194"/>
      <c r="J146" s="37"/>
      <c r="K146" s="37"/>
      <c r="L146" s="40"/>
      <c r="M146" s="195"/>
      <c r="N146" s="196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205</v>
      </c>
      <c r="AU146" s="18" t="s">
        <v>84</v>
      </c>
    </row>
    <row r="147" spans="1:65" s="2" customFormat="1" ht="33" customHeight="1">
      <c r="A147" s="35"/>
      <c r="B147" s="36"/>
      <c r="C147" s="221" t="s">
        <v>349</v>
      </c>
      <c r="D147" s="221" t="s">
        <v>324</v>
      </c>
      <c r="E147" s="222" t="s">
        <v>2700</v>
      </c>
      <c r="F147" s="223" t="s">
        <v>2701</v>
      </c>
      <c r="G147" s="224" t="s">
        <v>570</v>
      </c>
      <c r="H147" s="225">
        <v>120</v>
      </c>
      <c r="I147" s="226"/>
      <c r="J147" s="227">
        <f>ROUND(I147*H147,2)</f>
        <v>0</v>
      </c>
      <c r="K147" s="223" t="s">
        <v>1995</v>
      </c>
      <c r="L147" s="228"/>
      <c r="M147" s="229" t="s">
        <v>19</v>
      </c>
      <c r="N147" s="230" t="s">
        <v>46</v>
      </c>
      <c r="O147" s="65"/>
      <c r="P147" s="188">
        <f>O147*H147</f>
        <v>0</v>
      </c>
      <c r="Q147" s="188">
        <v>4.0000000000000003E-5</v>
      </c>
      <c r="R147" s="188">
        <f>Q147*H147</f>
        <v>4.8000000000000004E-3</v>
      </c>
      <c r="S147" s="188">
        <v>0</v>
      </c>
      <c r="T147" s="18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0" t="s">
        <v>416</v>
      </c>
      <c r="AT147" s="190" t="s">
        <v>324</v>
      </c>
      <c r="AU147" s="190" t="s">
        <v>84</v>
      </c>
      <c r="AY147" s="18" t="s">
        <v>195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84</v>
      </c>
      <c r="BK147" s="191">
        <f>ROUND(I147*H147,2)</f>
        <v>0</v>
      </c>
      <c r="BL147" s="18" t="s">
        <v>310</v>
      </c>
      <c r="BM147" s="190" t="s">
        <v>2702</v>
      </c>
    </row>
    <row r="148" spans="1:65" s="2" customFormat="1" ht="19.5">
      <c r="A148" s="35"/>
      <c r="B148" s="36"/>
      <c r="C148" s="37"/>
      <c r="D148" s="192" t="s">
        <v>203</v>
      </c>
      <c r="E148" s="37"/>
      <c r="F148" s="193" t="s">
        <v>2701</v>
      </c>
      <c r="G148" s="37"/>
      <c r="H148" s="37"/>
      <c r="I148" s="194"/>
      <c r="J148" s="37"/>
      <c r="K148" s="37"/>
      <c r="L148" s="40"/>
      <c r="M148" s="231"/>
      <c r="N148" s="232"/>
      <c r="O148" s="233"/>
      <c r="P148" s="233"/>
      <c r="Q148" s="233"/>
      <c r="R148" s="233"/>
      <c r="S148" s="233"/>
      <c r="T148" s="234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203</v>
      </c>
      <c r="AU148" s="18" t="s">
        <v>84</v>
      </c>
    </row>
    <row r="149" spans="1:65" s="2" customFormat="1" ht="6.95" customHeight="1">
      <c r="A149" s="35"/>
      <c r="B149" s="48"/>
      <c r="C149" s="49"/>
      <c r="D149" s="49"/>
      <c r="E149" s="49"/>
      <c r="F149" s="49"/>
      <c r="G149" s="49"/>
      <c r="H149" s="49"/>
      <c r="I149" s="49"/>
      <c r="J149" s="49"/>
      <c r="K149" s="49"/>
      <c r="L149" s="40"/>
      <c r="M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</sheetData>
  <sheetProtection algorithmName="SHA-512" hashValue="789mGtvRUobceM5tEu/tt7Rd4ZlqBHossdgk0TARi/E9PWe17FsZZyl8q5/AtlCu307Wb02SAk73X5JYRizrMA==" saltValue="XD3UmVdFe4quaIohKkc4RtWcfNfcBXQSnt1TKkPn7Jhoq1t+nt+Yqj1ewYwoBXlMjSfG3FZNiJg7fjH9+XQ7Ug==" spinCount="100000" sheet="1" objects="1" scenarios="1" formatColumns="0" formatRows="0" autoFilter="0"/>
  <autoFilter ref="C93:K148"/>
  <mergeCells count="15">
    <mergeCell ref="E80:H80"/>
    <mergeCell ref="E84:H84"/>
    <mergeCell ref="E82:H82"/>
    <mergeCell ref="E86:H86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99" r:id="rId1"/>
    <hyperlink ref="F105" r:id="rId2"/>
    <hyperlink ref="F111" r:id="rId3"/>
    <hyperlink ref="F117" r:id="rId4"/>
    <hyperlink ref="F122" r:id="rId5"/>
    <hyperlink ref="F141" r:id="rId6"/>
    <hyperlink ref="F146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1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83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84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s="2" customFormat="1" ht="12" customHeight="1">
      <c r="A8" s="35"/>
      <c r="B8" s="40"/>
      <c r="C8" s="35"/>
      <c r="D8" s="113" t="s">
        <v>152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72" t="s">
        <v>153</v>
      </c>
      <c r="F9" s="373"/>
      <c r="G9" s="373"/>
      <c r="H9" s="373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22</v>
      </c>
      <c r="G12" s="35"/>
      <c r="H12" s="35"/>
      <c r="I12" s="113" t="s">
        <v>23</v>
      </c>
      <c r="J12" s="115" t="str">
        <f>'Rekapitulace stavby'!AN8</f>
        <v>Vyplň údaj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04" t="s">
        <v>26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27</v>
      </c>
      <c r="F15" s="35"/>
      <c r="G15" s="35"/>
      <c r="H15" s="35"/>
      <c r="I15" s="113" t="s">
        <v>28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4" t="str">
        <f>'Rekapitulace stavby'!E14</f>
        <v>Vyplň údaj</v>
      </c>
      <c r="F18" s="375"/>
      <c r="G18" s="375"/>
      <c r="H18" s="375"/>
      <c r="I18" s="113" t="s">
        <v>28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04" t="s">
        <v>32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">
        <v>33</v>
      </c>
      <c r="F21" s="35"/>
      <c r="G21" s="35"/>
      <c r="H21" s="35"/>
      <c r="I21" s="113" t="s">
        <v>28</v>
      </c>
      <c r="J21" s="104" t="s">
        <v>34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04" t="str">
        <f>IF('Rekapitulace stavby'!AN19="","",'Rekapitulace stavby'!AN19)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13" t="s">
        <v>28</v>
      </c>
      <c r="J24" s="104" t="str">
        <f>IF('Rekapitulace stavby'!AN20="","",'Rekapitulace stavby'!AN20)</f>
        <v/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38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71.25" customHeight="1">
      <c r="A27" s="116"/>
      <c r="B27" s="117"/>
      <c r="C27" s="116"/>
      <c r="D27" s="116"/>
      <c r="E27" s="376" t="s">
        <v>39</v>
      </c>
      <c r="F27" s="376"/>
      <c r="G27" s="376"/>
      <c r="H27" s="376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ROUND(J101,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44</v>
      </c>
      <c r="E33" s="113" t="s">
        <v>45</v>
      </c>
      <c r="F33" s="124">
        <f>ROUND((SUM(BE101:BE815)),  2)</f>
        <v>0</v>
      </c>
      <c r="G33" s="35"/>
      <c r="H33" s="35"/>
      <c r="I33" s="125">
        <v>0.21</v>
      </c>
      <c r="J33" s="124">
        <f>ROUND(((SUM(BE101:BE815))*I33),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46</v>
      </c>
      <c r="F34" s="124">
        <f>ROUND((SUM(BF101:BF815)),  2)</f>
        <v>0</v>
      </c>
      <c r="G34" s="35"/>
      <c r="H34" s="35"/>
      <c r="I34" s="125">
        <v>0.12</v>
      </c>
      <c r="J34" s="124">
        <f>ROUND(((SUM(BF101:BF815))*I34),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47</v>
      </c>
      <c r="F35" s="124">
        <f>ROUND((SUM(BG101:BG815)),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48</v>
      </c>
      <c r="F36" s="124">
        <f>ROUND((SUM(BH101:BH815)),  2)</f>
        <v>0</v>
      </c>
      <c r="G36" s="35"/>
      <c r="H36" s="35"/>
      <c r="I36" s="125">
        <v>0.12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49</v>
      </c>
      <c r="F37" s="124">
        <f>ROUND((SUM(BI101:BI815)),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154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26.25" customHeight="1">
      <c r="A48" s="35"/>
      <c r="B48" s="36"/>
      <c r="C48" s="37"/>
      <c r="D48" s="37"/>
      <c r="E48" s="377" t="str">
        <f>E7</f>
        <v>Přestavba části objektu č.p. 100 ve Výsluní - zřízení bytových jednotek</v>
      </c>
      <c r="F48" s="378"/>
      <c r="G48" s="378"/>
      <c r="H48" s="378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152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30" customHeight="1">
      <c r="A50" s="35"/>
      <c r="B50" s="36"/>
      <c r="C50" s="37"/>
      <c r="D50" s="37"/>
      <c r="E50" s="325" t="str">
        <f>E9</f>
        <v>1_Vys_100_Stavební - Přestavba části objektu č.p. 100 ve Výsluní - zřízení bytových jednotek - Stavební část</v>
      </c>
      <c r="F50" s="379"/>
      <c r="G50" s="379"/>
      <c r="H50" s="379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Výsluní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7"/>
      <c r="E54" s="37"/>
      <c r="F54" s="28" t="str">
        <f>E15</f>
        <v>Město výsluní</v>
      </c>
      <c r="G54" s="37"/>
      <c r="H54" s="37"/>
      <c r="I54" s="30" t="s">
        <v>31</v>
      </c>
      <c r="J54" s="33" t="str">
        <f>E21</f>
        <v>IPS Kadaň s.r.o.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36</v>
      </c>
      <c r="J55" s="33" t="str">
        <f>E24</f>
        <v xml:space="preserve"> 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155</v>
      </c>
      <c r="D57" s="138"/>
      <c r="E57" s="138"/>
      <c r="F57" s="138"/>
      <c r="G57" s="138"/>
      <c r="H57" s="138"/>
      <c r="I57" s="138"/>
      <c r="J57" s="139" t="s">
        <v>156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72</v>
      </c>
      <c r="D59" s="37"/>
      <c r="E59" s="37"/>
      <c r="F59" s="37"/>
      <c r="G59" s="37"/>
      <c r="H59" s="37"/>
      <c r="I59" s="37"/>
      <c r="J59" s="78">
        <f>J101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157</v>
      </c>
    </row>
    <row r="60" spans="1:47" s="9" customFormat="1" ht="24.95" customHeight="1">
      <c r="B60" s="141"/>
      <c r="C60" s="142"/>
      <c r="D60" s="143" t="s">
        <v>158</v>
      </c>
      <c r="E60" s="144"/>
      <c r="F60" s="144"/>
      <c r="G60" s="144"/>
      <c r="H60" s="144"/>
      <c r="I60" s="144"/>
      <c r="J60" s="145">
        <f>J102</f>
        <v>0</v>
      </c>
      <c r="K60" s="142"/>
      <c r="L60" s="146"/>
    </row>
    <row r="61" spans="1:47" s="10" customFormat="1" ht="19.899999999999999" customHeight="1">
      <c r="B61" s="147"/>
      <c r="C61" s="98"/>
      <c r="D61" s="148" t="s">
        <v>159</v>
      </c>
      <c r="E61" s="149"/>
      <c r="F61" s="149"/>
      <c r="G61" s="149"/>
      <c r="H61" s="149"/>
      <c r="I61" s="149"/>
      <c r="J61" s="150">
        <f>J103</f>
        <v>0</v>
      </c>
      <c r="K61" s="98"/>
      <c r="L61" s="151"/>
    </row>
    <row r="62" spans="1:47" s="10" customFormat="1" ht="19.899999999999999" customHeight="1">
      <c r="B62" s="147"/>
      <c r="C62" s="98"/>
      <c r="D62" s="148" t="s">
        <v>160</v>
      </c>
      <c r="E62" s="149"/>
      <c r="F62" s="149"/>
      <c r="G62" s="149"/>
      <c r="H62" s="149"/>
      <c r="I62" s="149"/>
      <c r="J62" s="150">
        <f>J130</f>
        <v>0</v>
      </c>
      <c r="K62" s="98"/>
      <c r="L62" s="151"/>
    </row>
    <row r="63" spans="1:47" s="10" customFormat="1" ht="19.899999999999999" customHeight="1">
      <c r="B63" s="147"/>
      <c r="C63" s="98"/>
      <c r="D63" s="148" t="s">
        <v>161</v>
      </c>
      <c r="E63" s="149"/>
      <c r="F63" s="149"/>
      <c r="G63" s="149"/>
      <c r="H63" s="149"/>
      <c r="I63" s="149"/>
      <c r="J63" s="150">
        <f>J180</f>
        <v>0</v>
      </c>
      <c r="K63" s="98"/>
      <c r="L63" s="151"/>
    </row>
    <row r="64" spans="1:47" s="10" customFormat="1" ht="19.899999999999999" customHeight="1">
      <c r="B64" s="147"/>
      <c r="C64" s="98"/>
      <c r="D64" s="148" t="s">
        <v>162</v>
      </c>
      <c r="E64" s="149"/>
      <c r="F64" s="149"/>
      <c r="G64" s="149"/>
      <c r="H64" s="149"/>
      <c r="I64" s="149"/>
      <c r="J64" s="150">
        <f>J271</f>
        <v>0</v>
      </c>
      <c r="K64" s="98"/>
      <c r="L64" s="151"/>
    </row>
    <row r="65" spans="2:12" s="10" customFormat="1" ht="19.899999999999999" customHeight="1">
      <c r="B65" s="147"/>
      <c r="C65" s="98"/>
      <c r="D65" s="148" t="s">
        <v>163</v>
      </c>
      <c r="E65" s="149"/>
      <c r="F65" s="149"/>
      <c r="G65" s="149"/>
      <c r="H65" s="149"/>
      <c r="I65" s="149"/>
      <c r="J65" s="150">
        <f>J282</f>
        <v>0</v>
      </c>
      <c r="K65" s="98"/>
      <c r="L65" s="151"/>
    </row>
    <row r="66" spans="2:12" s="9" customFormat="1" ht="24.95" customHeight="1">
      <c r="B66" s="141"/>
      <c r="C66" s="142"/>
      <c r="D66" s="143" t="s">
        <v>164</v>
      </c>
      <c r="E66" s="144"/>
      <c r="F66" s="144"/>
      <c r="G66" s="144"/>
      <c r="H66" s="144"/>
      <c r="I66" s="144"/>
      <c r="J66" s="145">
        <f>J286</f>
        <v>0</v>
      </c>
      <c r="K66" s="142"/>
      <c r="L66" s="146"/>
    </row>
    <row r="67" spans="2:12" s="10" customFormat="1" ht="19.899999999999999" customHeight="1">
      <c r="B67" s="147"/>
      <c r="C67" s="98"/>
      <c r="D67" s="148" t="s">
        <v>165</v>
      </c>
      <c r="E67" s="149"/>
      <c r="F67" s="149"/>
      <c r="G67" s="149"/>
      <c r="H67" s="149"/>
      <c r="I67" s="149"/>
      <c r="J67" s="150">
        <f>J287</f>
        <v>0</v>
      </c>
      <c r="K67" s="98"/>
      <c r="L67" s="151"/>
    </row>
    <row r="68" spans="2:12" s="10" customFormat="1" ht="19.899999999999999" customHeight="1">
      <c r="B68" s="147"/>
      <c r="C68" s="98"/>
      <c r="D68" s="148" t="s">
        <v>166</v>
      </c>
      <c r="E68" s="149"/>
      <c r="F68" s="149"/>
      <c r="G68" s="149"/>
      <c r="H68" s="149"/>
      <c r="I68" s="149"/>
      <c r="J68" s="150">
        <f>J304</f>
        <v>0</v>
      </c>
      <c r="K68" s="98"/>
      <c r="L68" s="151"/>
    </row>
    <row r="69" spans="2:12" s="10" customFormat="1" ht="19.899999999999999" customHeight="1">
      <c r="B69" s="147"/>
      <c r="C69" s="98"/>
      <c r="D69" s="148" t="s">
        <v>167</v>
      </c>
      <c r="E69" s="149"/>
      <c r="F69" s="149"/>
      <c r="G69" s="149"/>
      <c r="H69" s="149"/>
      <c r="I69" s="149"/>
      <c r="J69" s="150">
        <f>J318</f>
        <v>0</v>
      </c>
      <c r="K69" s="98"/>
      <c r="L69" s="151"/>
    </row>
    <row r="70" spans="2:12" s="10" customFormat="1" ht="19.899999999999999" customHeight="1">
      <c r="B70" s="147"/>
      <c r="C70" s="98"/>
      <c r="D70" s="148" t="s">
        <v>168</v>
      </c>
      <c r="E70" s="149"/>
      <c r="F70" s="149"/>
      <c r="G70" s="149"/>
      <c r="H70" s="149"/>
      <c r="I70" s="149"/>
      <c r="J70" s="150">
        <f>J382</f>
        <v>0</v>
      </c>
      <c r="K70" s="98"/>
      <c r="L70" s="151"/>
    </row>
    <row r="71" spans="2:12" s="10" customFormat="1" ht="19.899999999999999" customHeight="1">
      <c r="B71" s="147"/>
      <c r="C71" s="98"/>
      <c r="D71" s="148" t="s">
        <v>169</v>
      </c>
      <c r="E71" s="149"/>
      <c r="F71" s="149"/>
      <c r="G71" s="149"/>
      <c r="H71" s="149"/>
      <c r="I71" s="149"/>
      <c r="J71" s="150">
        <f>J505</f>
        <v>0</v>
      </c>
      <c r="K71" s="98"/>
      <c r="L71" s="151"/>
    </row>
    <row r="72" spans="2:12" s="10" customFormat="1" ht="19.899999999999999" customHeight="1">
      <c r="B72" s="147"/>
      <c r="C72" s="98"/>
      <c r="D72" s="148" t="s">
        <v>170</v>
      </c>
      <c r="E72" s="149"/>
      <c r="F72" s="149"/>
      <c r="G72" s="149"/>
      <c r="H72" s="149"/>
      <c r="I72" s="149"/>
      <c r="J72" s="150">
        <f>J517</f>
        <v>0</v>
      </c>
      <c r="K72" s="98"/>
      <c r="L72" s="151"/>
    </row>
    <row r="73" spans="2:12" s="10" customFormat="1" ht="19.899999999999999" customHeight="1">
      <c r="B73" s="147"/>
      <c r="C73" s="98"/>
      <c r="D73" s="148" t="s">
        <v>171</v>
      </c>
      <c r="E73" s="149"/>
      <c r="F73" s="149"/>
      <c r="G73" s="149"/>
      <c r="H73" s="149"/>
      <c r="I73" s="149"/>
      <c r="J73" s="150">
        <f>J568</f>
        <v>0</v>
      </c>
      <c r="K73" s="98"/>
      <c r="L73" s="151"/>
    </row>
    <row r="74" spans="2:12" s="10" customFormat="1" ht="19.899999999999999" customHeight="1">
      <c r="B74" s="147"/>
      <c r="C74" s="98"/>
      <c r="D74" s="148" t="s">
        <v>172</v>
      </c>
      <c r="E74" s="149"/>
      <c r="F74" s="149"/>
      <c r="G74" s="149"/>
      <c r="H74" s="149"/>
      <c r="I74" s="149"/>
      <c r="J74" s="150">
        <f>J617</f>
        <v>0</v>
      </c>
      <c r="K74" s="98"/>
      <c r="L74" s="151"/>
    </row>
    <row r="75" spans="2:12" s="10" customFormat="1" ht="19.899999999999999" customHeight="1">
      <c r="B75" s="147"/>
      <c r="C75" s="98"/>
      <c r="D75" s="148" t="s">
        <v>173</v>
      </c>
      <c r="E75" s="149"/>
      <c r="F75" s="149"/>
      <c r="G75" s="149"/>
      <c r="H75" s="149"/>
      <c r="I75" s="149"/>
      <c r="J75" s="150">
        <f>J682</f>
        <v>0</v>
      </c>
      <c r="K75" s="98"/>
      <c r="L75" s="151"/>
    </row>
    <row r="76" spans="2:12" s="10" customFormat="1" ht="19.899999999999999" customHeight="1">
      <c r="B76" s="147"/>
      <c r="C76" s="98"/>
      <c r="D76" s="148" t="s">
        <v>174</v>
      </c>
      <c r="E76" s="149"/>
      <c r="F76" s="149"/>
      <c r="G76" s="149"/>
      <c r="H76" s="149"/>
      <c r="I76" s="149"/>
      <c r="J76" s="150">
        <f>J720</f>
        <v>0</v>
      </c>
      <c r="K76" s="98"/>
      <c r="L76" s="151"/>
    </row>
    <row r="77" spans="2:12" s="10" customFormat="1" ht="19.899999999999999" customHeight="1">
      <c r="B77" s="147"/>
      <c r="C77" s="98"/>
      <c r="D77" s="148" t="s">
        <v>175</v>
      </c>
      <c r="E77" s="149"/>
      <c r="F77" s="149"/>
      <c r="G77" s="149"/>
      <c r="H77" s="149"/>
      <c r="I77" s="149"/>
      <c r="J77" s="150">
        <f>J765</f>
        <v>0</v>
      </c>
      <c r="K77" s="98"/>
      <c r="L77" s="151"/>
    </row>
    <row r="78" spans="2:12" s="9" customFormat="1" ht="24.95" customHeight="1">
      <c r="B78" s="141"/>
      <c r="C78" s="142"/>
      <c r="D78" s="143" t="s">
        <v>176</v>
      </c>
      <c r="E78" s="144"/>
      <c r="F78" s="144"/>
      <c r="G78" s="144"/>
      <c r="H78" s="144"/>
      <c r="I78" s="144"/>
      <c r="J78" s="145">
        <f>J800</f>
        <v>0</v>
      </c>
      <c r="K78" s="142"/>
      <c r="L78" s="146"/>
    </row>
    <row r="79" spans="2:12" s="10" customFormat="1" ht="19.899999999999999" customHeight="1">
      <c r="B79" s="147"/>
      <c r="C79" s="98"/>
      <c r="D79" s="148" t="s">
        <v>177</v>
      </c>
      <c r="E79" s="149"/>
      <c r="F79" s="149"/>
      <c r="G79" s="149"/>
      <c r="H79" s="149"/>
      <c r="I79" s="149"/>
      <c r="J79" s="150">
        <f>J801</f>
        <v>0</v>
      </c>
      <c r="K79" s="98"/>
      <c r="L79" s="151"/>
    </row>
    <row r="80" spans="2:12" s="10" customFormat="1" ht="19.899999999999999" customHeight="1">
      <c r="B80" s="147"/>
      <c r="C80" s="98"/>
      <c r="D80" s="148" t="s">
        <v>178</v>
      </c>
      <c r="E80" s="149"/>
      <c r="F80" s="149"/>
      <c r="G80" s="149"/>
      <c r="H80" s="149"/>
      <c r="I80" s="149"/>
      <c r="J80" s="150">
        <f>J805</f>
        <v>0</v>
      </c>
      <c r="K80" s="98"/>
      <c r="L80" s="151"/>
    </row>
    <row r="81" spans="1:31" s="10" customFormat="1" ht="19.899999999999999" customHeight="1">
      <c r="B81" s="147"/>
      <c r="C81" s="98"/>
      <c r="D81" s="148" t="s">
        <v>179</v>
      </c>
      <c r="E81" s="149"/>
      <c r="F81" s="149"/>
      <c r="G81" s="149"/>
      <c r="H81" s="149"/>
      <c r="I81" s="149"/>
      <c r="J81" s="150">
        <f>J812</f>
        <v>0</v>
      </c>
      <c r="K81" s="98"/>
      <c r="L81" s="151"/>
    </row>
    <row r="82" spans="1:31" s="2" customFormat="1" ht="21.7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7" spans="1:31" s="2" customFormat="1" ht="6.95" customHeight="1">
      <c r="A87" s="35"/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24.95" customHeight="1">
      <c r="A88" s="35"/>
      <c r="B88" s="36"/>
      <c r="C88" s="24" t="s">
        <v>180</v>
      </c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16</v>
      </c>
      <c r="D90" s="37"/>
      <c r="E90" s="37"/>
      <c r="F90" s="37"/>
      <c r="G90" s="37"/>
      <c r="H90" s="37"/>
      <c r="I90" s="37"/>
      <c r="J90" s="37"/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26.25" customHeight="1">
      <c r="A91" s="35"/>
      <c r="B91" s="36"/>
      <c r="C91" s="37"/>
      <c r="D91" s="37"/>
      <c r="E91" s="377" t="str">
        <f>E7</f>
        <v>Přestavba části objektu č.p. 100 ve Výsluní - zřízení bytových jednotek</v>
      </c>
      <c r="F91" s="378"/>
      <c r="G91" s="378"/>
      <c r="H91" s="378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12" customHeight="1">
      <c r="A92" s="35"/>
      <c r="B92" s="36"/>
      <c r="C92" s="30" t="s">
        <v>152</v>
      </c>
      <c r="D92" s="37"/>
      <c r="E92" s="37"/>
      <c r="F92" s="37"/>
      <c r="G92" s="37"/>
      <c r="H92" s="37"/>
      <c r="I92" s="37"/>
      <c r="J92" s="37"/>
      <c r="K92" s="37"/>
      <c r="L92" s="114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30" customHeight="1">
      <c r="A93" s="35"/>
      <c r="B93" s="36"/>
      <c r="C93" s="37"/>
      <c r="D93" s="37"/>
      <c r="E93" s="325" t="str">
        <f>E9</f>
        <v>1_Vys_100_Stavební - Přestavba části objektu č.p. 100 ve Výsluní - zřízení bytových jednotek - Stavební část</v>
      </c>
      <c r="F93" s="379"/>
      <c r="G93" s="379"/>
      <c r="H93" s="379"/>
      <c r="I93" s="37"/>
      <c r="J93" s="37"/>
      <c r="K93" s="37"/>
      <c r="L93" s="114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114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2" customHeight="1">
      <c r="A95" s="35"/>
      <c r="B95" s="36"/>
      <c r="C95" s="30" t="s">
        <v>21</v>
      </c>
      <c r="D95" s="37"/>
      <c r="E95" s="37"/>
      <c r="F95" s="28" t="str">
        <f>F12</f>
        <v>Výsluní</v>
      </c>
      <c r="G95" s="37"/>
      <c r="H95" s="37"/>
      <c r="I95" s="30" t="s">
        <v>23</v>
      </c>
      <c r="J95" s="60" t="str">
        <f>IF(J12="","",J12)</f>
        <v>Vyplň údaj</v>
      </c>
      <c r="K95" s="37"/>
      <c r="L95" s="114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6.95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114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5.2" customHeight="1">
      <c r="A97" s="35"/>
      <c r="B97" s="36"/>
      <c r="C97" s="30" t="s">
        <v>24</v>
      </c>
      <c r="D97" s="37"/>
      <c r="E97" s="37"/>
      <c r="F97" s="28" t="str">
        <f>E15</f>
        <v>Město výsluní</v>
      </c>
      <c r="G97" s="37"/>
      <c r="H97" s="37"/>
      <c r="I97" s="30" t="s">
        <v>31</v>
      </c>
      <c r="J97" s="33" t="str">
        <f>E21</f>
        <v>IPS Kadaň s.r.o.</v>
      </c>
      <c r="K97" s="37"/>
      <c r="L97" s="114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15.2" customHeight="1">
      <c r="A98" s="35"/>
      <c r="B98" s="36"/>
      <c r="C98" s="30" t="s">
        <v>29</v>
      </c>
      <c r="D98" s="37"/>
      <c r="E98" s="37"/>
      <c r="F98" s="28" t="str">
        <f>IF(E18="","",E18)</f>
        <v>Vyplň údaj</v>
      </c>
      <c r="G98" s="37"/>
      <c r="H98" s="37"/>
      <c r="I98" s="30" t="s">
        <v>36</v>
      </c>
      <c r="J98" s="33" t="str">
        <f>E24</f>
        <v xml:space="preserve"> </v>
      </c>
      <c r="K98" s="37"/>
      <c r="L98" s="114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65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114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65" s="11" customFormat="1" ht="29.25" customHeight="1">
      <c r="A100" s="152"/>
      <c r="B100" s="153"/>
      <c r="C100" s="154" t="s">
        <v>181</v>
      </c>
      <c r="D100" s="155" t="s">
        <v>59</v>
      </c>
      <c r="E100" s="155" t="s">
        <v>55</v>
      </c>
      <c r="F100" s="155" t="s">
        <v>56</v>
      </c>
      <c r="G100" s="155" t="s">
        <v>182</v>
      </c>
      <c r="H100" s="155" t="s">
        <v>183</v>
      </c>
      <c r="I100" s="155" t="s">
        <v>184</v>
      </c>
      <c r="J100" s="155" t="s">
        <v>156</v>
      </c>
      <c r="K100" s="156" t="s">
        <v>185</v>
      </c>
      <c r="L100" s="157"/>
      <c r="M100" s="69" t="s">
        <v>19</v>
      </c>
      <c r="N100" s="70" t="s">
        <v>44</v>
      </c>
      <c r="O100" s="70" t="s">
        <v>186</v>
      </c>
      <c r="P100" s="70" t="s">
        <v>187</v>
      </c>
      <c r="Q100" s="70" t="s">
        <v>188</v>
      </c>
      <c r="R100" s="70" t="s">
        <v>189</v>
      </c>
      <c r="S100" s="70" t="s">
        <v>190</v>
      </c>
      <c r="T100" s="71" t="s">
        <v>191</v>
      </c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</row>
    <row r="101" spans="1:65" s="2" customFormat="1" ht="22.9" customHeight="1">
      <c r="A101" s="35"/>
      <c r="B101" s="36"/>
      <c r="C101" s="76" t="s">
        <v>192</v>
      </c>
      <c r="D101" s="37"/>
      <c r="E101" s="37"/>
      <c r="F101" s="37"/>
      <c r="G101" s="37"/>
      <c r="H101" s="37"/>
      <c r="I101" s="37"/>
      <c r="J101" s="158">
        <f>BK101</f>
        <v>0</v>
      </c>
      <c r="K101" s="37"/>
      <c r="L101" s="40"/>
      <c r="M101" s="72"/>
      <c r="N101" s="159"/>
      <c r="O101" s="73"/>
      <c r="P101" s="160">
        <f>P102+P286+P800</f>
        <v>0</v>
      </c>
      <c r="Q101" s="73"/>
      <c r="R101" s="160">
        <f>R102+R286+R800</f>
        <v>85.702345640000004</v>
      </c>
      <c r="S101" s="73"/>
      <c r="T101" s="161">
        <f>T102+T286+T800</f>
        <v>74.008726780000018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73</v>
      </c>
      <c r="AU101" s="18" t="s">
        <v>157</v>
      </c>
      <c r="BK101" s="162">
        <f>BK102+BK286+BK800</f>
        <v>0</v>
      </c>
    </row>
    <row r="102" spans="1:65" s="12" customFormat="1" ht="25.9" customHeight="1">
      <c r="B102" s="163"/>
      <c r="C102" s="164"/>
      <c r="D102" s="165" t="s">
        <v>73</v>
      </c>
      <c r="E102" s="166" t="s">
        <v>193</v>
      </c>
      <c r="F102" s="166" t="s">
        <v>194</v>
      </c>
      <c r="G102" s="164"/>
      <c r="H102" s="164"/>
      <c r="I102" s="167"/>
      <c r="J102" s="168">
        <f>BK102</f>
        <v>0</v>
      </c>
      <c r="K102" s="164"/>
      <c r="L102" s="169"/>
      <c r="M102" s="170"/>
      <c r="N102" s="171"/>
      <c r="O102" s="171"/>
      <c r="P102" s="172">
        <f>P103+P130+P180+P271+P282</f>
        <v>0</v>
      </c>
      <c r="Q102" s="171"/>
      <c r="R102" s="172">
        <f>R103+R130+R180+R271+R282</f>
        <v>42.130308779999993</v>
      </c>
      <c r="S102" s="171"/>
      <c r="T102" s="173">
        <f>T103+T130+T180+T271+T282</f>
        <v>51.172862000000009</v>
      </c>
      <c r="AR102" s="174" t="s">
        <v>82</v>
      </c>
      <c r="AT102" s="175" t="s">
        <v>73</v>
      </c>
      <c r="AU102" s="175" t="s">
        <v>74</v>
      </c>
      <c r="AY102" s="174" t="s">
        <v>195</v>
      </c>
      <c r="BK102" s="176">
        <f>BK103+BK130+BK180+BK271+BK282</f>
        <v>0</v>
      </c>
    </row>
    <row r="103" spans="1:65" s="12" customFormat="1" ht="22.9" customHeight="1">
      <c r="B103" s="163"/>
      <c r="C103" s="164"/>
      <c r="D103" s="165" t="s">
        <v>73</v>
      </c>
      <c r="E103" s="177" t="s">
        <v>100</v>
      </c>
      <c r="F103" s="177" t="s">
        <v>196</v>
      </c>
      <c r="G103" s="164"/>
      <c r="H103" s="164"/>
      <c r="I103" s="167"/>
      <c r="J103" s="178">
        <f>BK103</f>
        <v>0</v>
      </c>
      <c r="K103" s="164"/>
      <c r="L103" s="169"/>
      <c r="M103" s="170"/>
      <c r="N103" s="171"/>
      <c r="O103" s="171"/>
      <c r="P103" s="172">
        <f>SUM(P104:P129)</f>
        <v>0</v>
      </c>
      <c r="Q103" s="171"/>
      <c r="R103" s="172">
        <f>SUM(R104:R129)</f>
        <v>3.0212741799999998</v>
      </c>
      <c r="S103" s="171"/>
      <c r="T103" s="173">
        <f>SUM(T104:T129)</f>
        <v>0</v>
      </c>
      <c r="AR103" s="174" t="s">
        <v>82</v>
      </c>
      <c r="AT103" s="175" t="s">
        <v>73</v>
      </c>
      <c r="AU103" s="175" t="s">
        <v>82</v>
      </c>
      <c r="AY103" s="174" t="s">
        <v>195</v>
      </c>
      <c r="BK103" s="176">
        <f>SUM(BK104:BK129)</f>
        <v>0</v>
      </c>
    </row>
    <row r="104" spans="1:65" s="2" customFormat="1" ht="24.2" customHeight="1">
      <c r="A104" s="35"/>
      <c r="B104" s="36"/>
      <c r="C104" s="179" t="s">
        <v>82</v>
      </c>
      <c r="D104" s="179" t="s">
        <v>197</v>
      </c>
      <c r="E104" s="180" t="s">
        <v>198</v>
      </c>
      <c r="F104" s="181" t="s">
        <v>199</v>
      </c>
      <c r="G104" s="182" t="s">
        <v>200</v>
      </c>
      <c r="H104" s="183">
        <v>0.69299999999999995</v>
      </c>
      <c r="I104" s="184"/>
      <c r="J104" s="185">
        <f>ROUND(I104*H104,2)</f>
        <v>0</v>
      </c>
      <c r="K104" s="181" t="s">
        <v>201</v>
      </c>
      <c r="L104" s="40"/>
      <c r="M104" s="186" t="s">
        <v>19</v>
      </c>
      <c r="N104" s="187" t="s">
        <v>45</v>
      </c>
      <c r="O104" s="65"/>
      <c r="P104" s="188">
        <f>O104*H104</f>
        <v>0</v>
      </c>
      <c r="Q104" s="188">
        <v>1.8774999999999999</v>
      </c>
      <c r="R104" s="188">
        <f>Q104*H104</f>
        <v>1.3011074999999999</v>
      </c>
      <c r="S104" s="188">
        <v>0</v>
      </c>
      <c r="T104" s="18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104</v>
      </c>
      <c r="AT104" s="190" t="s">
        <v>197</v>
      </c>
      <c r="AU104" s="190" t="s">
        <v>84</v>
      </c>
      <c r="AY104" s="18" t="s">
        <v>195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18" t="s">
        <v>82</v>
      </c>
      <c r="BK104" s="191">
        <f>ROUND(I104*H104,2)</f>
        <v>0</v>
      </c>
      <c r="BL104" s="18" t="s">
        <v>104</v>
      </c>
      <c r="BM104" s="190" t="s">
        <v>202</v>
      </c>
    </row>
    <row r="105" spans="1:65" s="2" customFormat="1" ht="19.5">
      <c r="A105" s="35"/>
      <c r="B105" s="36"/>
      <c r="C105" s="37"/>
      <c r="D105" s="192" t="s">
        <v>203</v>
      </c>
      <c r="E105" s="37"/>
      <c r="F105" s="193" t="s">
        <v>204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203</v>
      </c>
      <c r="AU105" s="18" t="s">
        <v>84</v>
      </c>
    </row>
    <row r="106" spans="1:65" s="2" customFormat="1" ht="11.25">
      <c r="A106" s="35"/>
      <c r="B106" s="36"/>
      <c r="C106" s="37"/>
      <c r="D106" s="197" t="s">
        <v>205</v>
      </c>
      <c r="E106" s="37"/>
      <c r="F106" s="198" t="s">
        <v>206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205</v>
      </c>
      <c r="AU106" s="18" t="s">
        <v>84</v>
      </c>
    </row>
    <row r="107" spans="1:65" s="13" customFormat="1" ht="11.25">
      <c r="B107" s="199"/>
      <c r="C107" s="200"/>
      <c r="D107" s="192" t="s">
        <v>207</v>
      </c>
      <c r="E107" s="201" t="s">
        <v>19</v>
      </c>
      <c r="F107" s="202" t="s">
        <v>208</v>
      </c>
      <c r="G107" s="200"/>
      <c r="H107" s="203">
        <v>0.69299999999999995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207</v>
      </c>
      <c r="AU107" s="209" t="s">
        <v>84</v>
      </c>
      <c r="AV107" s="13" t="s">
        <v>84</v>
      </c>
      <c r="AW107" s="13" t="s">
        <v>35</v>
      </c>
      <c r="AX107" s="13" t="s">
        <v>82</v>
      </c>
      <c r="AY107" s="209" t="s">
        <v>195</v>
      </c>
    </row>
    <row r="108" spans="1:65" s="2" customFormat="1" ht="16.5" customHeight="1">
      <c r="A108" s="35"/>
      <c r="B108" s="36"/>
      <c r="C108" s="179" t="s">
        <v>84</v>
      </c>
      <c r="D108" s="179" t="s">
        <v>197</v>
      </c>
      <c r="E108" s="180" t="s">
        <v>209</v>
      </c>
      <c r="F108" s="181" t="s">
        <v>210</v>
      </c>
      <c r="G108" s="182" t="s">
        <v>200</v>
      </c>
      <c r="H108" s="183">
        <v>0.318</v>
      </c>
      <c r="I108" s="184"/>
      <c r="J108" s="185">
        <f>ROUND(I108*H108,2)</f>
        <v>0</v>
      </c>
      <c r="K108" s="181" t="s">
        <v>201</v>
      </c>
      <c r="L108" s="40"/>
      <c r="M108" s="186" t="s">
        <v>19</v>
      </c>
      <c r="N108" s="187" t="s">
        <v>45</v>
      </c>
      <c r="O108" s="65"/>
      <c r="P108" s="188">
        <f>O108*H108</f>
        <v>0</v>
      </c>
      <c r="Q108" s="188">
        <v>1.94302</v>
      </c>
      <c r="R108" s="188">
        <f>Q108*H108</f>
        <v>0.61788036000000002</v>
      </c>
      <c r="S108" s="188">
        <v>0</v>
      </c>
      <c r="T108" s="18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104</v>
      </c>
      <c r="AT108" s="190" t="s">
        <v>197</v>
      </c>
      <c r="AU108" s="190" t="s">
        <v>84</v>
      </c>
      <c r="AY108" s="18" t="s">
        <v>195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18" t="s">
        <v>82</v>
      </c>
      <c r="BK108" s="191">
        <f>ROUND(I108*H108,2)</f>
        <v>0</v>
      </c>
      <c r="BL108" s="18" t="s">
        <v>104</v>
      </c>
      <c r="BM108" s="190" t="s">
        <v>211</v>
      </c>
    </row>
    <row r="109" spans="1:65" s="2" customFormat="1" ht="11.25">
      <c r="A109" s="35"/>
      <c r="B109" s="36"/>
      <c r="C109" s="37"/>
      <c r="D109" s="192" t="s">
        <v>203</v>
      </c>
      <c r="E109" s="37"/>
      <c r="F109" s="193" t="s">
        <v>212</v>
      </c>
      <c r="G109" s="37"/>
      <c r="H109" s="37"/>
      <c r="I109" s="194"/>
      <c r="J109" s="37"/>
      <c r="K109" s="37"/>
      <c r="L109" s="40"/>
      <c r="M109" s="195"/>
      <c r="N109" s="19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203</v>
      </c>
      <c r="AU109" s="18" t="s">
        <v>84</v>
      </c>
    </row>
    <row r="110" spans="1:65" s="2" customFormat="1" ht="11.25">
      <c r="A110" s="35"/>
      <c r="B110" s="36"/>
      <c r="C110" s="37"/>
      <c r="D110" s="197" t="s">
        <v>205</v>
      </c>
      <c r="E110" s="37"/>
      <c r="F110" s="198" t="s">
        <v>213</v>
      </c>
      <c r="G110" s="37"/>
      <c r="H110" s="37"/>
      <c r="I110" s="194"/>
      <c r="J110" s="37"/>
      <c r="K110" s="37"/>
      <c r="L110" s="40"/>
      <c r="M110" s="195"/>
      <c r="N110" s="19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205</v>
      </c>
      <c r="AU110" s="18" t="s">
        <v>84</v>
      </c>
    </row>
    <row r="111" spans="1:65" s="13" customFormat="1" ht="11.25">
      <c r="B111" s="199"/>
      <c r="C111" s="200"/>
      <c r="D111" s="192" t="s">
        <v>207</v>
      </c>
      <c r="E111" s="201" t="s">
        <v>19</v>
      </c>
      <c r="F111" s="202" t="s">
        <v>214</v>
      </c>
      <c r="G111" s="200"/>
      <c r="H111" s="203">
        <v>0.24</v>
      </c>
      <c r="I111" s="204"/>
      <c r="J111" s="200"/>
      <c r="K111" s="200"/>
      <c r="L111" s="205"/>
      <c r="M111" s="206"/>
      <c r="N111" s="207"/>
      <c r="O111" s="207"/>
      <c r="P111" s="207"/>
      <c r="Q111" s="207"/>
      <c r="R111" s="207"/>
      <c r="S111" s="207"/>
      <c r="T111" s="208"/>
      <c r="AT111" s="209" t="s">
        <v>207</v>
      </c>
      <c r="AU111" s="209" t="s">
        <v>84</v>
      </c>
      <c r="AV111" s="13" t="s">
        <v>84</v>
      </c>
      <c r="AW111" s="13" t="s">
        <v>35</v>
      </c>
      <c r="AX111" s="13" t="s">
        <v>74</v>
      </c>
      <c r="AY111" s="209" t="s">
        <v>195</v>
      </c>
    </row>
    <row r="112" spans="1:65" s="13" customFormat="1" ht="11.25">
      <c r="B112" s="199"/>
      <c r="C112" s="200"/>
      <c r="D112" s="192" t="s">
        <v>207</v>
      </c>
      <c r="E112" s="201" t="s">
        <v>19</v>
      </c>
      <c r="F112" s="202" t="s">
        <v>215</v>
      </c>
      <c r="G112" s="200"/>
      <c r="H112" s="203">
        <v>7.8E-2</v>
      </c>
      <c r="I112" s="204"/>
      <c r="J112" s="200"/>
      <c r="K112" s="200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207</v>
      </c>
      <c r="AU112" s="209" t="s">
        <v>84</v>
      </c>
      <c r="AV112" s="13" t="s">
        <v>84</v>
      </c>
      <c r="AW112" s="13" t="s">
        <v>35</v>
      </c>
      <c r="AX112" s="13" t="s">
        <v>74</v>
      </c>
      <c r="AY112" s="209" t="s">
        <v>195</v>
      </c>
    </row>
    <row r="113" spans="1:65" s="14" customFormat="1" ht="11.25">
      <c r="B113" s="210"/>
      <c r="C113" s="211"/>
      <c r="D113" s="192" t="s">
        <v>207</v>
      </c>
      <c r="E113" s="212" t="s">
        <v>19</v>
      </c>
      <c r="F113" s="213" t="s">
        <v>216</v>
      </c>
      <c r="G113" s="211"/>
      <c r="H113" s="214">
        <v>0.318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207</v>
      </c>
      <c r="AU113" s="220" t="s">
        <v>84</v>
      </c>
      <c r="AV113" s="14" t="s">
        <v>104</v>
      </c>
      <c r="AW113" s="14" t="s">
        <v>35</v>
      </c>
      <c r="AX113" s="14" t="s">
        <v>82</v>
      </c>
      <c r="AY113" s="220" t="s">
        <v>195</v>
      </c>
    </row>
    <row r="114" spans="1:65" s="2" customFormat="1" ht="24.2" customHeight="1">
      <c r="A114" s="35"/>
      <c r="B114" s="36"/>
      <c r="C114" s="179" t="s">
        <v>100</v>
      </c>
      <c r="D114" s="179" t="s">
        <v>197</v>
      </c>
      <c r="E114" s="180" t="s">
        <v>217</v>
      </c>
      <c r="F114" s="181" t="s">
        <v>218</v>
      </c>
      <c r="G114" s="182" t="s">
        <v>219</v>
      </c>
      <c r="H114" s="183">
        <v>0.16600000000000001</v>
      </c>
      <c r="I114" s="184"/>
      <c r="J114" s="185">
        <f>ROUND(I114*H114,2)</f>
        <v>0</v>
      </c>
      <c r="K114" s="181" t="s">
        <v>201</v>
      </c>
      <c r="L114" s="40"/>
      <c r="M114" s="186" t="s">
        <v>19</v>
      </c>
      <c r="N114" s="187" t="s">
        <v>45</v>
      </c>
      <c r="O114" s="65"/>
      <c r="P114" s="188">
        <f>O114*H114</f>
        <v>0</v>
      </c>
      <c r="Q114" s="188">
        <v>1.0900000000000001</v>
      </c>
      <c r="R114" s="188">
        <f>Q114*H114</f>
        <v>0.18094000000000002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104</v>
      </c>
      <c r="AT114" s="190" t="s">
        <v>197</v>
      </c>
      <c r="AU114" s="190" t="s">
        <v>84</v>
      </c>
      <c r="AY114" s="18" t="s">
        <v>195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82</v>
      </c>
      <c r="BK114" s="191">
        <f>ROUND(I114*H114,2)</f>
        <v>0</v>
      </c>
      <c r="BL114" s="18" t="s">
        <v>104</v>
      </c>
      <c r="BM114" s="190" t="s">
        <v>220</v>
      </c>
    </row>
    <row r="115" spans="1:65" s="2" customFormat="1" ht="19.5">
      <c r="A115" s="35"/>
      <c r="B115" s="36"/>
      <c r="C115" s="37"/>
      <c r="D115" s="192" t="s">
        <v>203</v>
      </c>
      <c r="E115" s="37"/>
      <c r="F115" s="193" t="s">
        <v>221</v>
      </c>
      <c r="G115" s="37"/>
      <c r="H115" s="37"/>
      <c r="I115" s="194"/>
      <c r="J115" s="37"/>
      <c r="K115" s="37"/>
      <c r="L115" s="40"/>
      <c r="M115" s="195"/>
      <c r="N115" s="19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203</v>
      </c>
      <c r="AU115" s="18" t="s">
        <v>84</v>
      </c>
    </row>
    <row r="116" spans="1:65" s="2" customFormat="1" ht="11.25">
      <c r="A116" s="35"/>
      <c r="B116" s="36"/>
      <c r="C116" s="37"/>
      <c r="D116" s="197" t="s">
        <v>205</v>
      </c>
      <c r="E116" s="37"/>
      <c r="F116" s="198" t="s">
        <v>222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205</v>
      </c>
      <c r="AU116" s="18" t="s">
        <v>84</v>
      </c>
    </row>
    <row r="117" spans="1:65" s="13" customFormat="1" ht="11.25">
      <c r="B117" s="199"/>
      <c r="C117" s="200"/>
      <c r="D117" s="192" t="s">
        <v>207</v>
      </c>
      <c r="E117" s="201" t="s">
        <v>19</v>
      </c>
      <c r="F117" s="202" t="s">
        <v>223</v>
      </c>
      <c r="G117" s="200"/>
      <c r="H117" s="203">
        <v>0.129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207</v>
      </c>
      <c r="AU117" s="209" t="s">
        <v>84</v>
      </c>
      <c r="AV117" s="13" t="s">
        <v>84</v>
      </c>
      <c r="AW117" s="13" t="s">
        <v>35</v>
      </c>
      <c r="AX117" s="13" t="s">
        <v>74</v>
      </c>
      <c r="AY117" s="209" t="s">
        <v>195</v>
      </c>
    </row>
    <row r="118" spans="1:65" s="13" customFormat="1" ht="11.25">
      <c r="B118" s="199"/>
      <c r="C118" s="200"/>
      <c r="D118" s="192" t="s">
        <v>207</v>
      </c>
      <c r="E118" s="201" t="s">
        <v>19</v>
      </c>
      <c r="F118" s="202" t="s">
        <v>224</v>
      </c>
      <c r="G118" s="200"/>
      <c r="H118" s="203">
        <v>3.6999999999999998E-2</v>
      </c>
      <c r="I118" s="204"/>
      <c r="J118" s="200"/>
      <c r="K118" s="200"/>
      <c r="L118" s="205"/>
      <c r="M118" s="206"/>
      <c r="N118" s="207"/>
      <c r="O118" s="207"/>
      <c r="P118" s="207"/>
      <c r="Q118" s="207"/>
      <c r="R118" s="207"/>
      <c r="S118" s="207"/>
      <c r="T118" s="208"/>
      <c r="AT118" s="209" t="s">
        <v>207</v>
      </c>
      <c r="AU118" s="209" t="s">
        <v>84</v>
      </c>
      <c r="AV118" s="13" t="s">
        <v>84</v>
      </c>
      <c r="AW118" s="13" t="s">
        <v>35</v>
      </c>
      <c r="AX118" s="13" t="s">
        <v>74</v>
      </c>
      <c r="AY118" s="209" t="s">
        <v>195</v>
      </c>
    </row>
    <row r="119" spans="1:65" s="14" customFormat="1" ht="11.25">
      <c r="B119" s="210"/>
      <c r="C119" s="211"/>
      <c r="D119" s="192" t="s">
        <v>207</v>
      </c>
      <c r="E119" s="212" t="s">
        <v>19</v>
      </c>
      <c r="F119" s="213" t="s">
        <v>216</v>
      </c>
      <c r="G119" s="211"/>
      <c r="H119" s="214">
        <v>0.16600000000000001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207</v>
      </c>
      <c r="AU119" s="220" t="s">
        <v>84</v>
      </c>
      <c r="AV119" s="14" t="s">
        <v>104</v>
      </c>
      <c r="AW119" s="14" t="s">
        <v>35</v>
      </c>
      <c r="AX119" s="14" t="s">
        <v>82</v>
      </c>
      <c r="AY119" s="220" t="s">
        <v>195</v>
      </c>
    </row>
    <row r="120" spans="1:65" s="2" customFormat="1" ht="24.2" customHeight="1">
      <c r="A120" s="35"/>
      <c r="B120" s="36"/>
      <c r="C120" s="179" t="s">
        <v>104</v>
      </c>
      <c r="D120" s="179" t="s">
        <v>197</v>
      </c>
      <c r="E120" s="180" t="s">
        <v>225</v>
      </c>
      <c r="F120" s="181" t="s">
        <v>226</v>
      </c>
      <c r="G120" s="182" t="s">
        <v>227</v>
      </c>
      <c r="H120" s="183">
        <v>3.52</v>
      </c>
      <c r="I120" s="184"/>
      <c r="J120" s="185">
        <f>ROUND(I120*H120,2)</f>
        <v>0</v>
      </c>
      <c r="K120" s="181" t="s">
        <v>201</v>
      </c>
      <c r="L120" s="40"/>
      <c r="M120" s="186" t="s">
        <v>19</v>
      </c>
      <c r="N120" s="187" t="s">
        <v>45</v>
      </c>
      <c r="O120" s="65"/>
      <c r="P120" s="188">
        <f>O120*H120</f>
        <v>0</v>
      </c>
      <c r="Q120" s="188">
        <v>0.11576</v>
      </c>
      <c r="R120" s="188">
        <f>Q120*H120</f>
        <v>0.40747519999999998</v>
      </c>
      <c r="S120" s="188">
        <v>0</v>
      </c>
      <c r="T120" s="18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104</v>
      </c>
      <c r="AT120" s="190" t="s">
        <v>197</v>
      </c>
      <c r="AU120" s="190" t="s">
        <v>84</v>
      </c>
      <c r="AY120" s="18" t="s">
        <v>195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82</v>
      </c>
      <c r="BK120" s="191">
        <f>ROUND(I120*H120,2)</f>
        <v>0</v>
      </c>
      <c r="BL120" s="18" t="s">
        <v>104</v>
      </c>
      <c r="BM120" s="190" t="s">
        <v>228</v>
      </c>
    </row>
    <row r="121" spans="1:65" s="2" customFormat="1" ht="19.5">
      <c r="A121" s="35"/>
      <c r="B121" s="36"/>
      <c r="C121" s="37"/>
      <c r="D121" s="192" t="s">
        <v>203</v>
      </c>
      <c r="E121" s="37"/>
      <c r="F121" s="193" t="s">
        <v>229</v>
      </c>
      <c r="G121" s="37"/>
      <c r="H121" s="37"/>
      <c r="I121" s="194"/>
      <c r="J121" s="37"/>
      <c r="K121" s="37"/>
      <c r="L121" s="40"/>
      <c r="M121" s="195"/>
      <c r="N121" s="19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203</v>
      </c>
      <c r="AU121" s="18" t="s">
        <v>84</v>
      </c>
    </row>
    <row r="122" spans="1:65" s="2" customFormat="1" ht="11.25">
      <c r="A122" s="35"/>
      <c r="B122" s="36"/>
      <c r="C122" s="37"/>
      <c r="D122" s="197" t="s">
        <v>205</v>
      </c>
      <c r="E122" s="37"/>
      <c r="F122" s="198" t="s">
        <v>230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205</v>
      </c>
      <c r="AU122" s="18" t="s">
        <v>84</v>
      </c>
    </row>
    <row r="123" spans="1:65" s="13" customFormat="1" ht="11.25">
      <c r="B123" s="199"/>
      <c r="C123" s="200"/>
      <c r="D123" s="192" t="s">
        <v>207</v>
      </c>
      <c r="E123" s="201" t="s">
        <v>19</v>
      </c>
      <c r="F123" s="202" t="s">
        <v>231</v>
      </c>
      <c r="G123" s="200"/>
      <c r="H123" s="203">
        <v>3.52</v>
      </c>
      <c r="I123" s="204"/>
      <c r="J123" s="200"/>
      <c r="K123" s="200"/>
      <c r="L123" s="205"/>
      <c r="M123" s="206"/>
      <c r="N123" s="207"/>
      <c r="O123" s="207"/>
      <c r="P123" s="207"/>
      <c r="Q123" s="207"/>
      <c r="R123" s="207"/>
      <c r="S123" s="207"/>
      <c r="T123" s="208"/>
      <c r="AT123" s="209" t="s">
        <v>207</v>
      </c>
      <c r="AU123" s="209" t="s">
        <v>84</v>
      </c>
      <c r="AV123" s="13" t="s">
        <v>84</v>
      </c>
      <c r="AW123" s="13" t="s">
        <v>35</v>
      </c>
      <c r="AX123" s="13" t="s">
        <v>82</v>
      </c>
      <c r="AY123" s="209" t="s">
        <v>195</v>
      </c>
    </row>
    <row r="124" spans="1:65" s="2" customFormat="1" ht="24.2" customHeight="1">
      <c r="A124" s="35"/>
      <c r="B124" s="36"/>
      <c r="C124" s="179" t="s">
        <v>232</v>
      </c>
      <c r="D124" s="179" t="s">
        <v>197</v>
      </c>
      <c r="E124" s="180" t="s">
        <v>233</v>
      </c>
      <c r="F124" s="181" t="s">
        <v>234</v>
      </c>
      <c r="G124" s="182" t="s">
        <v>227</v>
      </c>
      <c r="H124" s="183">
        <v>2.8839999999999999</v>
      </c>
      <c r="I124" s="184"/>
      <c r="J124" s="185">
        <f>ROUND(I124*H124,2)</f>
        <v>0</v>
      </c>
      <c r="K124" s="181" t="s">
        <v>201</v>
      </c>
      <c r="L124" s="40"/>
      <c r="M124" s="186" t="s">
        <v>19</v>
      </c>
      <c r="N124" s="187" t="s">
        <v>45</v>
      </c>
      <c r="O124" s="65"/>
      <c r="P124" s="188">
        <f>O124*H124</f>
        <v>0</v>
      </c>
      <c r="Q124" s="188">
        <v>0.17818000000000001</v>
      </c>
      <c r="R124" s="188">
        <f>Q124*H124</f>
        <v>0.51387112000000001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104</v>
      </c>
      <c r="AT124" s="190" t="s">
        <v>197</v>
      </c>
      <c r="AU124" s="190" t="s">
        <v>84</v>
      </c>
      <c r="AY124" s="18" t="s">
        <v>195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82</v>
      </c>
      <c r="BK124" s="191">
        <f>ROUND(I124*H124,2)</f>
        <v>0</v>
      </c>
      <c r="BL124" s="18" t="s">
        <v>104</v>
      </c>
      <c r="BM124" s="190" t="s">
        <v>235</v>
      </c>
    </row>
    <row r="125" spans="1:65" s="2" customFormat="1" ht="19.5">
      <c r="A125" s="35"/>
      <c r="B125" s="36"/>
      <c r="C125" s="37"/>
      <c r="D125" s="192" t="s">
        <v>203</v>
      </c>
      <c r="E125" s="37"/>
      <c r="F125" s="193" t="s">
        <v>236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203</v>
      </c>
      <c r="AU125" s="18" t="s">
        <v>84</v>
      </c>
    </row>
    <row r="126" spans="1:65" s="2" customFormat="1" ht="11.25">
      <c r="A126" s="35"/>
      <c r="B126" s="36"/>
      <c r="C126" s="37"/>
      <c r="D126" s="197" t="s">
        <v>205</v>
      </c>
      <c r="E126" s="37"/>
      <c r="F126" s="198" t="s">
        <v>237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205</v>
      </c>
      <c r="AU126" s="18" t="s">
        <v>84</v>
      </c>
    </row>
    <row r="127" spans="1:65" s="13" customFormat="1" ht="11.25">
      <c r="B127" s="199"/>
      <c r="C127" s="200"/>
      <c r="D127" s="192" t="s">
        <v>207</v>
      </c>
      <c r="E127" s="201" t="s">
        <v>19</v>
      </c>
      <c r="F127" s="202" t="s">
        <v>238</v>
      </c>
      <c r="G127" s="200"/>
      <c r="H127" s="203">
        <v>2.52</v>
      </c>
      <c r="I127" s="204"/>
      <c r="J127" s="200"/>
      <c r="K127" s="200"/>
      <c r="L127" s="205"/>
      <c r="M127" s="206"/>
      <c r="N127" s="207"/>
      <c r="O127" s="207"/>
      <c r="P127" s="207"/>
      <c r="Q127" s="207"/>
      <c r="R127" s="207"/>
      <c r="S127" s="207"/>
      <c r="T127" s="208"/>
      <c r="AT127" s="209" t="s">
        <v>207</v>
      </c>
      <c r="AU127" s="209" t="s">
        <v>84</v>
      </c>
      <c r="AV127" s="13" t="s">
        <v>84</v>
      </c>
      <c r="AW127" s="13" t="s">
        <v>35</v>
      </c>
      <c r="AX127" s="13" t="s">
        <v>74</v>
      </c>
      <c r="AY127" s="209" t="s">
        <v>195</v>
      </c>
    </row>
    <row r="128" spans="1:65" s="13" customFormat="1" ht="11.25">
      <c r="B128" s="199"/>
      <c r="C128" s="200"/>
      <c r="D128" s="192" t="s">
        <v>207</v>
      </c>
      <c r="E128" s="201" t="s">
        <v>19</v>
      </c>
      <c r="F128" s="202" t="s">
        <v>239</v>
      </c>
      <c r="G128" s="200"/>
      <c r="H128" s="203">
        <v>0.36399999999999999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207</v>
      </c>
      <c r="AU128" s="209" t="s">
        <v>84</v>
      </c>
      <c r="AV128" s="13" t="s">
        <v>84</v>
      </c>
      <c r="AW128" s="13" t="s">
        <v>35</v>
      </c>
      <c r="AX128" s="13" t="s">
        <v>74</v>
      </c>
      <c r="AY128" s="209" t="s">
        <v>195</v>
      </c>
    </row>
    <row r="129" spans="1:65" s="14" customFormat="1" ht="11.25">
      <c r="B129" s="210"/>
      <c r="C129" s="211"/>
      <c r="D129" s="192" t="s">
        <v>207</v>
      </c>
      <c r="E129" s="212" t="s">
        <v>19</v>
      </c>
      <c r="F129" s="213" t="s">
        <v>216</v>
      </c>
      <c r="G129" s="211"/>
      <c r="H129" s="214">
        <v>2.8839999999999999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207</v>
      </c>
      <c r="AU129" s="220" t="s">
        <v>84</v>
      </c>
      <c r="AV129" s="14" t="s">
        <v>104</v>
      </c>
      <c r="AW129" s="14" t="s">
        <v>35</v>
      </c>
      <c r="AX129" s="14" t="s">
        <v>82</v>
      </c>
      <c r="AY129" s="220" t="s">
        <v>195</v>
      </c>
    </row>
    <row r="130" spans="1:65" s="12" customFormat="1" ht="22.9" customHeight="1">
      <c r="B130" s="163"/>
      <c r="C130" s="164"/>
      <c r="D130" s="165" t="s">
        <v>73</v>
      </c>
      <c r="E130" s="177" t="s">
        <v>240</v>
      </c>
      <c r="F130" s="177" t="s">
        <v>241</v>
      </c>
      <c r="G130" s="164"/>
      <c r="H130" s="164"/>
      <c r="I130" s="167"/>
      <c r="J130" s="178">
        <f>BK130</f>
        <v>0</v>
      </c>
      <c r="K130" s="164"/>
      <c r="L130" s="169"/>
      <c r="M130" s="170"/>
      <c r="N130" s="171"/>
      <c r="O130" s="171"/>
      <c r="P130" s="172">
        <f>SUM(P131:P179)</f>
        <v>0</v>
      </c>
      <c r="Q130" s="171"/>
      <c r="R130" s="172">
        <f>SUM(R131:R179)</f>
        <v>38.980788999999994</v>
      </c>
      <c r="S130" s="171"/>
      <c r="T130" s="173">
        <f>SUM(T131:T179)</f>
        <v>0</v>
      </c>
      <c r="AR130" s="174" t="s">
        <v>82</v>
      </c>
      <c r="AT130" s="175" t="s">
        <v>73</v>
      </c>
      <c r="AU130" s="175" t="s">
        <v>82</v>
      </c>
      <c r="AY130" s="174" t="s">
        <v>195</v>
      </c>
      <c r="BK130" s="176">
        <f>SUM(BK131:BK179)</f>
        <v>0</v>
      </c>
    </row>
    <row r="131" spans="1:65" s="2" customFormat="1" ht="21.75" customHeight="1">
      <c r="A131" s="35"/>
      <c r="B131" s="36"/>
      <c r="C131" s="179" t="s">
        <v>240</v>
      </c>
      <c r="D131" s="179" t="s">
        <v>197</v>
      </c>
      <c r="E131" s="180" t="s">
        <v>242</v>
      </c>
      <c r="F131" s="181" t="s">
        <v>243</v>
      </c>
      <c r="G131" s="182" t="s">
        <v>227</v>
      </c>
      <c r="H131" s="183">
        <v>101.14</v>
      </c>
      <c r="I131" s="184"/>
      <c r="J131" s="185">
        <f>ROUND(I131*H131,2)</f>
        <v>0</v>
      </c>
      <c r="K131" s="181" t="s">
        <v>201</v>
      </c>
      <c r="L131" s="40"/>
      <c r="M131" s="186" t="s">
        <v>19</v>
      </c>
      <c r="N131" s="187" t="s">
        <v>45</v>
      </c>
      <c r="O131" s="65"/>
      <c r="P131" s="188">
        <f>O131*H131</f>
        <v>0</v>
      </c>
      <c r="Q131" s="188">
        <v>4.3800000000000002E-3</v>
      </c>
      <c r="R131" s="188">
        <f>Q131*H131</f>
        <v>0.44299320000000003</v>
      </c>
      <c r="S131" s="188">
        <v>0</v>
      </c>
      <c r="T131" s="18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104</v>
      </c>
      <c r="AT131" s="190" t="s">
        <v>197</v>
      </c>
      <c r="AU131" s="190" t="s">
        <v>84</v>
      </c>
      <c r="AY131" s="18" t="s">
        <v>195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82</v>
      </c>
      <c r="BK131" s="191">
        <f>ROUND(I131*H131,2)</f>
        <v>0</v>
      </c>
      <c r="BL131" s="18" t="s">
        <v>104</v>
      </c>
      <c r="BM131" s="190" t="s">
        <v>244</v>
      </c>
    </row>
    <row r="132" spans="1:65" s="2" customFormat="1" ht="19.5">
      <c r="A132" s="35"/>
      <c r="B132" s="36"/>
      <c r="C132" s="37"/>
      <c r="D132" s="192" t="s">
        <v>203</v>
      </c>
      <c r="E132" s="37"/>
      <c r="F132" s="193" t="s">
        <v>245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203</v>
      </c>
      <c r="AU132" s="18" t="s">
        <v>84</v>
      </c>
    </row>
    <row r="133" spans="1:65" s="2" customFormat="1" ht="11.25">
      <c r="A133" s="35"/>
      <c r="B133" s="36"/>
      <c r="C133" s="37"/>
      <c r="D133" s="197" t="s">
        <v>205</v>
      </c>
      <c r="E133" s="37"/>
      <c r="F133" s="198" t="s">
        <v>246</v>
      </c>
      <c r="G133" s="37"/>
      <c r="H133" s="37"/>
      <c r="I133" s="194"/>
      <c r="J133" s="37"/>
      <c r="K133" s="37"/>
      <c r="L133" s="40"/>
      <c r="M133" s="195"/>
      <c r="N133" s="196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205</v>
      </c>
      <c r="AU133" s="18" t="s">
        <v>84</v>
      </c>
    </row>
    <row r="134" spans="1:65" s="13" customFormat="1" ht="11.25">
      <c r="B134" s="199"/>
      <c r="C134" s="200"/>
      <c r="D134" s="192" t="s">
        <v>207</v>
      </c>
      <c r="E134" s="201" t="s">
        <v>19</v>
      </c>
      <c r="F134" s="202" t="s">
        <v>247</v>
      </c>
      <c r="G134" s="200"/>
      <c r="H134" s="203">
        <v>101.14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207</v>
      </c>
      <c r="AU134" s="209" t="s">
        <v>84</v>
      </c>
      <c r="AV134" s="13" t="s">
        <v>84</v>
      </c>
      <c r="AW134" s="13" t="s">
        <v>35</v>
      </c>
      <c r="AX134" s="13" t="s">
        <v>82</v>
      </c>
      <c r="AY134" s="209" t="s">
        <v>195</v>
      </c>
    </row>
    <row r="135" spans="1:65" s="2" customFormat="1" ht="24.2" customHeight="1">
      <c r="A135" s="35"/>
      <c r="B135" s="36"/>
      <c r="C135" s="179" t="s">
        <v>248</v>
      </c>
      <c r="D135" s="179" t="s">
        <v>197</v>
      </c>
      <c r="E135" s="180" t="s">
        <v>249</v>
      </c>
      <c r="F135" s="181" t="s">
        <v>250</v>
      </c>
      <c r="G135" s="182" t="s">
        <v>227</v>
      </c>
      <c r="H135" s="183">
        <v>73.92</v>
      </c>
      <c r="I135" s="184"/>
      <c r="J135" s="185">
        <f>ROUND(I135*H135,2)</f>
        <v>0</v>
      </c>
      <c r="K135" s="181" t="s">
        <v>201</v>
      </c>
      <c r="L135" s="40"/>
      <c r="M135" s="186" t="s">
        <v>19</v>
      </c>
      <c r="N135" s="187" t="s">
        <v>45</v>
      </c>
      <c r="O135" s="65"/>
      <c r="P135" s="188">
        <f>O135*H135</f>
        <v>0</v>
      </c>
      <c r="Q135" s="188">
        <v>3.0000000000000001E-3</v>
      </c>
      <c r="R135" s="188">
        <f>Q135*H135</f>
        <v>0.22176000000000001</v>
      </c>
      <c r="S135" s="188">
        <v>0</v>
      </c>
      <c r="T135" s="18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0" t="s">
        <v>104</v>
      </c>
      <c r="AT135" s="190" t="s">
        <v>197</v>
      </c>
      <c r="AU135" s="190" t="s">
        <v>84</v>
      </c>
      <c r="AY135" s="18" t="s">
        <v>195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82</v>
      </c>
      <c r="BK135" s="191">
        <f>ROUND(I135*H135,2)</f>
        <v>0</v>
      </c>
      <c r="BL135" s="18" t="s">
        <v>104</v>
      </c>
      <c r="BM135" s="190" t="s">
        <v>251</v>
      </c>
    </row>
    <row r="136" spans="1:65" s="2" customFormat="1" ht="19.5">
      <c r="A136" s="35"/>
      <c r="B136" s="36"/>
      <c r="C136" s="37"/>
      <c r="D136" s="192" t="s">
        <v>203</v>
      </c>
      <c r="E136" s="37"/>
      <c r="F136" s="193" t="s">
        <v>252</v>
      </c>
      <c r="G136" s="37"/>
      <c r="H136" s="37"/>
      <c r="I136" s="194"/>
      <c r="J136" s="37"/>
      <c r="K136" s="37"/>
      <c r="L136" s="40"/>
      <c r="M136" s="195"/>
      <c r="N136" s="196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203</v>
      </c>
      <c r="AU136" s="18" t="s">
        <v>84</v>
      </c>
    </row>
    <row r="137" spans="1:65" s="2" customFormat="1" ht="11.25">
      <c r="A137" s="35"/>
      <c r="B137" s="36"/>
      <c r="C137" s="37"/>
      <c r="D137" s="197" t="s">
        <v>205</v>
      </c>
      <c r="E137" s="37"/>
      <c r="F137" s="198" t="s">
        <v>253</v>
      </c>
      <c r="G137" s="37"/>
      <c r="H137" s="37"/>
      <c r="I137" s="194"/>
      <c r="J137" s="37"/>
      <c r="K137" s="37"/>
      <c r="L137" s="40"/>
      <c r="M137" s="195"/>
      <c r="N137" s="19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205</v>
      </c>
      <c r="AU137" s="18" t="s">
        <v>84</v>
      </c>
    </row>
    <row r="138" spans="1:65" s="13" customFormat="1" ht="11.25">
      <c r="B138" s="199"/>
      <c r="C138" s="200"/>
      <c r="D138" s="192" t="s">
        <v>207</v>
      </c>
      <c r="E138" s="201" t="s">
        <v>19</v>
      </c>
      <c r="F138" s="202" t="s">
        <v>254</v>
      </c>
      <c r="G138" s="200"/>
      <c r="H138" s="203">
        <v>73.92</v>
      </c>
      <c r="I138" s="204"/>
      <c r="J138" s="200"/>
      <c r="K138" s="200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207</v>
      </c>
      <c r="AU138" s="209" t="s">
        <v>84</v>
      </c>
      <c r="AV138" s="13" t="s">
        <v>84</v>
      </c>
      <c r="AW138" s="13" t="s">
        <v>35</v>
      </c>
      <c r="AX138" s="13" t="s">
        <v>82</v>
      </c>
      <c r="AY138" s="209" t="s">
        <v>195</v>
      </c>
    </row>
    <row r="139" spans="1:65" s="2" customFormat="1" ht="24.2" customHeight="1">
      <c r="A139" s="35"/>
      <c r="B139" s="36"/>
      <c r="C139" s="179" t="s">
        <v>255</v>
      </c>
      <c r="D139" s="179" t="s">
        <v>197</v>
      </c>
      <c r="E139" s="180" t="s">
        <v>256</v>
      </c>
      <c r="F139" s="181" t="s">
        <v>257</v>
      </c>
      <c r="G139" s="182" t="s">
        <v>227</v>
      </c>
      <c r="H139" s="183">
        <v>53.96</v>
      </c>
      <c r="I139" s="184"/>
      <c r="J139" s="185">
        <f>ROUND(I139*H139,2)</f>
        <v>0</v>
      </c>
      <c r="K139" s="181" t="s">
        <v>201</v>
      </c>
      <c r="L139" s="40"/>
      <c r="M139" s="186" t="s">
        <v>19</v>
      </c>
      <c r="N139" s="187" t="s">
        <v>45</v>
      </c>
      <c r="O139" s="65"/>
      <c r="P139" s="188">
        <f>O139*H139</f>
        <v>0</v>
      </c>
      <c r="Q139" s="188">
        <v>3.0000000000000001E-3</v>
      </c>
      <c r="R139" s="188">
        <f>Q139*H139</f>
        <v>0.16188</v>
      </c>
      <c r="S139" s="188">
        <v>0</v>
      </c>
      <c r="T139" s="18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104</v>
      </c>
      <c r="AT139" s="190" t="s">
        <v>197</v>
      </c>
      <c r="AU139" s="190" t="s">
        <v>84</v>
      </c>
      <c r="AY139" s="18" t="s">
        <v>195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82</v>
      </c>
      <c r="BK139" s="191">
        <f>ROUND(I139*H139,2)</f>
        <v>0</v>
      </c>
      <c r="BL139" s="18" t="s">
        <v>104</v>
      </c>
      <c r="BM139" s="190" t="s">
        <v>258</v>
      </c>
    </row>
    <row r="140" spans="1:65" s="2" customFormat="1" ht="19.5">
      <c r="A140" s="35"/>
      <c r="B140" s="36"/>
      <c r="C140" s="37"/>
      <c r="D140" s="192" t="s">
        <v>203</v>
      </c>
      <c r="E140" s="37"/>
      <c r="F140" s="193" t="s">
        <v>259</v>
      </c>
      <c r="G140" s="37"/>
      <c r="H140" s="37"/>
      <c r="I140" s="194"/>
      <c r="J140" s="37"/>
      <c r="K140" s="37"/>
      <c r="L140" s="40"/>
      <c r="M140" s="195"/>
      <c r="N140" s="196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203</v>
      </c>
      <c r="AU140" s="18" t="s">
        <v>84</v>
      </c>
    </row>
    <row r="141" spans="1:65" s="2" customFormat="1" ht="11.25">
      <c r="A141" s="35"/>
      <c r="B141" s="36"/>
      <c r="C141" s="37"/>
      <c r="D141" s="197" t="s">
        <v>205</v>
      </c>
      <c r="E141" s="37"/>
      <c r="F141" s="198" t="s">
        <v>260</v>
      </c>
      <c r="G141" s="37"/>
      <c r="H141" s="37"/>
      <c r="I141" s="194"/>
      <c r="J141" s="37"/>
      <c r="K141" s="37"/>
      <c r="L141" s="40"/>
      <c r="M141" s="195"/>
      <c r="N141" s="196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205</v>
      </c>
      <c r="AU141" s="18" t="s">
        <v>84</v>
      </c>
    </row>
    <row r="142" spans="1:65" s="13" customFormat="1" ht="11.25">
      <c r="B142" s="199"/>
      <c r="C142" s="200"/>
      <c r="D142" s="192" t="s">
        <v>207</v>
      </c>
      <c r="E142" s="201" t="s">
        <v>19</v>
      </c>
      <c r="F142" s="202" t="s">
        <v>261</v>
      </c>
      <c r="G142" s="200"/>
      <c r="H142" s="203">
        <v>44.16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207</v>
      </c>
      <c r="AU142" s="209" t="s">
        <v>84</v>
      </c>
      <c r="AV142" s="13" t="s">
        <v>84</v>
      </c>
      <c r="AW142" s="13" t="s">
        <v>35</v>
      </c>
      <c r="AX142" s="13" t="s">
        <v>74</v>
      </c>
      <c r="AY142" s="209" t="s">
        <v>195</v>
      </c>
    </row>
    <row r="143" spans="1:65" s="13" customFormat="1" ht="11.25">
      <c r="B143" s="199"/>
      <c r="C143" s="200"/>
      <c r="D143" s="192" t="s">
        <v>207</v>
      </c>
      <c r="E143" s="201" t="s">
        <v>19</v>
      </c>
      <c r="F143" s="202" t="s">
        <v>262</v>
      </c>
      <c r="G143" s="200"/>
      <c r="H143" s="203">
        <v>9.8000000000000007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207</v>
      </c>
      <c r="AU143" s="209" t="s">
        <v>84</v>
      </c>
      <c r="AV143" s="13" t="s">
        <v>84</v>
      </c>
      <c r="AW143" s="13" t="s">
        <v>35</v>
      </c>
      <c r="AX143" s="13" t="s">
        <v>74</v>
      </c>
      <c r="AY143" s="209" t="s">
        <v>195</v>
      </c>
    </row>
    <row r="144" spans="1:65" s="14" customFormat="1" ht="11.25">
      <c r="B144" s="210"/>
      <c r="C144" s="211"/>
      <c r="D144" s="192" t="s">
        <v>207</v>
      </c>
      <c r="E144" s="212" t="s">
        <v>19</v>
      </c>
      <c r="F144" s="213" t="s">
        <v>263</v>
      </c>
      <c r="G144" s="211"/>
      <c r="H144" s="214">
        <v>53.959999999999994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207</v>
      </c>
      <c r="AU144" s="220" t="s">
        <v>84</v>
      </c>
      <c r="AV144" s="14" t="s">
        <v>104</v>
      </c>
      <c r="AW144" s="14" t="s">
        <v>35</v>
      </c>
      <c r="AX144" s="14" t="s">
        <v>82</v>
      </c>
      <c r="AY144" s="220" t="s">
        <v>195</v>
      </c>
    </row>
    <row r="145" spans="1:65" s="2" customFormat="1" ht="33" customHeight="1">
      <c r="A145" s="35"/>
      <c r="B145" s="36"/>
      <c r="C145" s="179" t="s">
        <v>264</v>
      </c>
      <c r="D145" s="179" t="s">
        <v>197</v>
      </c>
      <c r="E145" s="180" t="s">
        <v>265</v>
      </c>
      <c r="F145" s="181" t="s">
        <v>266</v>
      </c>
      <c r="G145" s="182" t="s">
        <v>227</v>
      </c>
      <c r="H145" s="183">
        <v>53.96</v>
      </c>
      <c r="I145" s="184"/>
      <c r="J145" s="185">
        <f>ROUND(I145*H145,2)</f>
        <v>0</v>
      </c>
      <c r="K145" s="181" t="s">
        <v>201</v>
      </c>
      <c r="L145" s="40"/>
      <c r="M145" s="186" t="s">
        <v>19</v>
      </c>
      <c r="N145" s="187" t="s">
        <v>45</v>
      </c>
      <c r="O145" s="65"/>
      <c r="P145" s="188">
        <f>O145*H145</f>
        <v>0</v>
      </c>
      <c r="Q145" s="188">
        <v>1.78E-2</v>
      </c>
      <c r="R145" s="188">
        <f>Q145*H145</f>
        <v>0.96048800000000001</v>
      </c>
      <c r="S145" s="188">
        <v>0</v>
      </c>
      <c r="T145" s="18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0" t="s">
        <v>104</v>
      </c>
      <c r="AT145" s="190" t="s">
        <v>197</v>
      </c>
      <c r="AU145" s="190" t="s">
        <v>84</v>
      </c>
      <c r="AY145" s="18" t="s">
        <v>195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82</v>
      </c>
      <c r="BK145" s="191">
        <f>ROUND(I145*H145,2)</f>
        <v>0</v>
      </c>
      <c r="BL145" s="18" t="s">
        <v>104</v>
      </c>
      <c r="BM145" s="190" t="s">
        <v>267</v>
      </c>
    </row>
    <row r="146" spans="1:65" s="2" customFormat="1" ht="19.5">
      <c r="A146" s="35"/>
      <c r="B146" s="36"/>
      <c r="C146" s="37"/>
      <c r="D146" s="192" t="s">
        <v>203</v>
      </c>
      <c r="E146" s="37"/>
      <c r="F146" s="193" t="s">
        <v>268</v>
      </c>
      <c r="G146" s="37"/>
      <c r="H146" s="37"/>
      <c r="I146" s="194"/>
      <c r="J146" s="37"/>
      <c r="K146" s="37"/>
      <c r="L146" s="40"/>
      <c r="M146" s="195"/>
      <c r="N146" s="196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203</v>
      </c>
      <c r="AU146" s="18" t="s">
        <v>84</v>
      </c>
    </row>
    <row r="147" spans="1:65" s="2" customFormat="1" ht="11.25">
      <c r="A147" s="35"/>
      <c r="B147" s="36"/>
      <c r="C147" s="37"/>
      <c r="D147" s="197" t="s">
        <v>205</v>
      </c>
      <c r="E147" s="37"/>
      <c r="F147" s="198" t="s">
        <v>269</v>
      </c>
      <c r="G147" s="37"/>
      <c r="H147" s="37"/>
      <c r="I147" s="194"/>
      <c r="J147" s="37"/>
      <c r="K147" s="37"/>
      <c r="L147" s="40"/>
      <c r="M147" s="195"/>
      <c r="N147" s="196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205</v>
      </c>
      <c r="AU147" s="18" t="s">
        <v>84</v>
      </c>
    </row>
    <row r="148" spans="1:65" s="2" customFormat="1" ht="21.75" customHeight="1">
      <c r="A148" s="35"/>
      <c r="B148" s="36"/>
      <c r="C148" s="179" t="s">
        <v>270</v>
      </c>
      <c r="D148" s="179" t="s">
        <v>197</v>
      </c>
      <c r="E148" s="180" t="s">
        <v>271</v>
      </c>
      <c r="F148" s="181" t="s">
        <v>272</v>
      </c>
      <c r="G148" s="182" t="s">
        <v>227</v>
      </c>
      <c r="H148" s="183">
        <v>454.02499999999998</v>
      </c>
      <c r="I148" s="184"/>
      <c r="J148" s="185">
        <f>ROUND(I148*H148,2)</f>
        <v>0</v>
      </c>
      <c r="K148" s="181" t="s">
        <v>201</v>
      </c>
      <c r="L148" s="40"/>
      <c r="M148" s="186" t="s">
        <v>19</v>
      </c>
      <c r="N148" s="187" t="s">
        <v>45</v>
      </c>
      <c r="O148" s="65"/>
      <c r="P148" s="188">
        <f>O148*H148</f>
        <v>0</v>
      </c>
      <c r="Q148" s="188">
        <v>4.3800000000000002E-3</v>
      </c>
      <c r="R148" s="188">
        <f>Q148*H148</f>
        <v>1.9886295</v>
      </c>
      <c r="S148" s="188">
        <v>0</v>
      </c>
      <c r="T148" s="18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104</v>
      </c>
      <c r="AT148" s="190" t="s">
        <v>197</v>
      </c>
      <c r="AU148" s="190" t="s">
        <v>84</v>
      </c>
      <c r="AY148" s="18" t="s">
        <v>195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82</v>
      </c>
      <c r="BK148" s="191">
        <f>ROUND(I148*H148,2)</f>
        <v>0</v>
      </c>
      <c r="BL148" s="18" t="s">
        <v>104</v>
      </c>
      <c r="BM148" s="190" t="s">
        <v>273</v>
      </c>
    </row>
    <row r="149" spans="1:65" s="2" customFormat="1" ht="19.5">
      <c r="A149" s="35"/>
      <c r="B149" s="36"/>
      <c r="C149" s="37"/>
      <c r="D149" s="192" t="s">
        <v>203</v>
      </c>
      <c r="E149" s="37"/>
      <c r="F149" s="193" t="s">
        <v>274</v>
      </c>
      <c r="G149" s="37"/>
      <c r="H149" s="37"/>
      <c r="I149" s="194"/>
      <c r="J149" s="37"/>
      <c r="K149" s="37"/>
      <c r="L149" s="40"/>
      <c r="M149" s="195"/>
      <c r="N149" s="196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203</v>
      </c>
      <c r="AU149" s="18" t="s">
        <v>84</v>
      </c>
    </row>
    <row r="150" spans="1:65" s="2" customFormat="1" ht="11.25">
      <c r="A150" s="35"/>
      <c r="B150" s="36"/>
      <c r="C150" s="37"/>
      <c r="D150" s="197" t="s">
        <v>205</v>
      </c>
      <c r="E150" s="37"/>
      <c r="F150" s="198" t="s">
        <v>275</v>
      </c>
      <c r="G150" s="37"/>
      <c r="H150" s="37"/>
      <c r="I150" s="194"/>
      <c r="J150" s="37"/>
      <c r="K150" s="37"/>
      <c r="L150" s="40"/>
      <c r="M150" s="195"/>
      <c r="N150" s="196"/>
      <c r="O150" s="65"/>
      <c r="P150" s="65"/>
      <c r="Q150" s="65"/>
      <c r="R150" s="65"/>
      <c r="S150" s="65"/>
      <c r="T150" s="66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205</v>
      </c>
      <c r="AU150" s="18" t="s">
        <v>84</v>
      </c>
    </row>
    <row r="151" spans="1:65" s="2" customFormat="1" ht="24.2" customHeight="1">
      <c r="A151" s="35"/>
      <c r="B151" s="36"/>
      <c r="C151" s="179" t="s">
        <v>276</v>
      </c>
      <c r="D151" s="179" t="s">
        <v>197</v>
      </c>
      <c r="E151" s="180" t="s">
        <v>277</v>
      </c>
      <c r="F151" s="181" t="s">
        <v>278</v>
      </c>
      <c r="G151" s="182" t="s">
        <v>227</v>
      </c>
      <c r="H151" s="183">
        <v>90.828000000000003</v>
      </c>
      <c r="I151" s="184"/>
      <c r="J151" s="185">
        <f>ROUND(I151*H151,2)</f>
        <v>0</v>
      </c>
      <c r="K151" s="181" t="s">
        <v>201</v>
      </c>
      <c r="L151" s="40"/>
      <c r="M151" s="186" t="s">
        <v>19</v>
      </c>
      <c r="N151" s="187" t="s">
        <v>45</v>
      </c>
      <c r="O151" s="65"/>
      <c r="P151" s="188">
        <f>O151*H151</f>
        <v>0</v>
      </c>
      <c r="Q151" s="188">
        <v>1.54E-2</v>
      </c>
      <c r="R151" s="188">
        <f>Q151*H151</f>
        <v>1.3987512000000002</v>
      </c>
      <c r="S151" s="188">
        <v>0</v>
      </c>
      <c r="T151" s="18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104</v>
      </c>
      <c r="AT151" s="190" t="s">
        <v>197</v>
      </c>
      <c r="AU151" s="190" t="s">
        <v>84</v>
      </c>
      <c r="AY151" s="18" t="s">
        <v>195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82</v>
      </c>
      <c r="BK151" s="191">
        <f>ROUND(I151*H151,2)</f>
        <v>0</v>
      </c>
      <c r="BL151" s="18" t="s">
        <v>104</v>
      </c>
      <c r="BM151" s="190" t="s">
        <v>279</v>
      </c>
    </row>
    <row r="152" spans="1:65" s="2" customFormat="1" ht="19.5">
      <c r="A152" s="35"/>
      <c r="B152" s="36"/>
      <c r="C152" s="37"/>
      <c r="D152" s="192" t="s">
        <v>203</v>
      </c>
      <c r="E152" s="37"/>
      <c r="F152" s="193" t="s">
        <v>280</v>
      </c>
      <c r="G152" s="37"/>
      <c r="H152" s="37"/>
      <c r="I152" s="194"/>
      <c r="J152" s="37"/>
      <c r="K152" s="37"/>
      <c r="L152" s="40"/>
      <c r="M152" s="195"/>
      <c r="N152" s="196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203</v>
      </c>
      <c r="AU152" s="18" t="s">
        <v>84</v>
      </c>
    </row>
    <row r="153" spans="1:65" s="2" customFormat="1" ht="11.25">
      <c r="A153" s="35"/>
      <c r="B153" s="36"/>
      <c r="C153" s="37"/>
      <c r="D153" s="197" t="s">
        <v>205</v>
      </c>
      <c r="E153" s="37"/>
      <c r="F153" s="198" t="s">
        <v>281</v>
      </c>
      <c r="G153" s="37"/>
      <c r="H153" s="37"/>
      <c r="I153" s="194"/>
      <c r="J153" s="37"/>
      <c r="K153" s="37"/>
      <c r="L153" s="40"/>
      <c r="M153" s="195"/>
      <c r="N153" s="196"/>
      <c r="O153" s="65"/>
      <c r="P153" s="65"/>
      <c r="Q153" s="65"/>
      <c r="R153" s="65"/>
      <c r="S153" s="65"/>
      <c r="T153" s="66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205</v>
      </c>
      <c r="AU153" s="18" t="s">
        <v>84</v>
      </c>
    </row>
    <row r="154" spans="1:65" s="13" customFormat="1" ht="11.25">
      <c r="B154" s="199"/>
      <c r="C154" s="200"/>
      <c r="D154" s="192" t="s">
        <v>207</v>
      </c>
      <c r="E154" s="201" t="s">
        <v>19</v>
      </c>
      <c r="F154" s="202" t="s">
        <v>282</v>
      </c>
      <c r="G154" s="200"/>
      <c r="H154" s="203">
        <v>86</v>
      </c>
      <c r="I154" s="204"/>
      <c r="J154" s="200"/>
      <c r="K154" s="200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207</v>
      </c>
      <c r="AU154" s="209" t="s">
        <v>84</v>
      </c>
      <c r="AV154" s="13" t="s">
        <v>84</v>
      </c>
      <c r="AW154" s="13" t="s">
        <v>35</v>
      </c>
      <c r="AX154" s="13" t="s">
        <v>74</v>
      </c>
      <c r="AY154" s="209" t="s">
        <v>195</v>
      </c>
    </row>
    <row r="155" spans="1:65" s="13" customFormat="1" ht="11.25">
      <c r="B155" s="199"/>
      <c r="C155" s="200"/>
      <c r="D155" s="192" t="s">
        <v>207</v>
      </c>
      <c r="E155" s="201" t="s">
        <v>19</v>
      </c>
      <c r="F155" s="202" t="s">
        <v>283</v>
      </c>
      <c r="G155" s="200"/>
      <c r="H155" s="203">
        <v>7.98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207</v>
      </c>
      <c r="AU155" s="209" t="s">
        <v>84</v>
      </c>
      <c r="AV155" s="13" t="s">
        <v>84</v>
      </c>
      <c r="AW155" s="13" t="s">
        <v>35</v>
      </c>
      <c r="AX155" s="13" t="s">
        <v>74</v>
      </c>
      <c r="AY155" s="209" t="s">
        <v>195</v>
      </c>
    </row>
    <row r="156" spans="1:65" s="13" customFormat="1" ht="11.25">
      <c r="B156" s="199"/>
      <c r="C156" s="200"/>
      <c r="D156" s="192" t="s">
        <v>207</v>
      </c>
      <c r="E156" s="201" t="s">
        <v>19</v>
      </c>
      <c r="F156" s="202" t="s">
        <v>284</v>
      </c>
      <c r="G156" s="200"/>
      <c r="H156" s="203">
        <v>-3.1520000000000001</v>
      </c>
      <c r="I156" s="204"/>
      <c r="J156" s="200"/>
      <c r="K156" s="200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207</v>
      </c>
      <c r="AU156" s="209" t="s">
        <v>84</v>
      </c>
      <c r="AV156" s="13" t="s">
        <v>84</v>
      </c>
      <c r="AW156" s="13" t="s">
        <v>35</v>
      </c>
      <c r="AX156" s="13" t="s">
        <v>74</v>
      </c>
      <c r="AY156" s="209" t="s">
        <v>195</v>
      </c>
    </row>
    <row r="157" spans="1:65" s="14" customFormat="1" ht="11.25">
      <c r="B157" s="210"/>
      <c r="C157" s="211"/>
      <c r="D157" s="192" t="s">
        <v>207</v>
      </c>
      <c r="E157" s="212" t="s">
        <v>19</v>
      </c>
      <c r="F157" s="213" t="s">
        <v>216</v>
      </c>
      <c r="G157" s="211"/>
      <c r="H157" s="214">
        <v>90.828000000000003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207</v>
      </c>
      <c r="AU157" s="220" t="s">
        <v>84</v>
      </c>
      <c r="AV157" s="14" t="s">
        <v>104</v>
      </c>
      <c r="AW157" s="14" t="s">
        <v>35</v>
      </c>
      <c r="AX157" s="14" t="s">
        <v>82</v>
      </c>
      <c r="AY157" s="220" t="s">
        <v>195</v>
      </c>
    </row>
    <row r="158" spans="1:65" s="2" customFormat="1" ht="21.75" customHeight="1">
      <c r="A158" s="35"/>
      <c r="B158" s="36"/>
      <c r="C158" s="179" t="s">
        <v>8</v>
      </c>
      <c r="D158" s="179" t="s">
        <v>197</v>
      </c>
      <c r="E158" s="180" t="s">
        <v>285</v>
      </c>
      <c r="F158" s="181" t="s">
        <v>286</v>
      </c>
      <c r="G158" s="182" t="s">
        <v>227</v>
      </c>
      <c r="H158" s="183">
        <v>1043.4169999999999</v>
      </c>
      <c r="I158" s="184"/>
      <c r="J158" s="185">
        <f>ROUND(I158*H158,2)</f>
        <v>0</v>
      </c>
      <c r="K158" s="181" t="s">
        <v>201</v>
      </c>
      <c r="L158" s="40"/>
      <c r="M158" s="186" t="s">
        <v>19</v>
      </c>
      <c r="N158" s="187" t="s">
        <v>45</v>
      </c>
      <c r="O158" s="65"/>
      <c r="P158" s="188">
        <f>O158*H158</f>
        <v>0</v>
      </c>
      <c r="Q158" s="188">
        <v>3.0000000000000001E-3</v>
      </c>
      <c r="R158" s="188">
        <f>Q158*H158</f>
        <v>3.1302509999999999</v>
      </c>
      <c r="S158" s="188">
        <v>0</v>
      </c>
      <c r="T158" s="18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0" t="s">
        <v>104</v>
      </c>
      <c r="AT158" s="190" t="s">
        <v>197</v>
      </c>
      <c r="AU158" s="190" t="s">
        <v>84</v>
      </c>
      <c r="AY158" s="18" t="s">
        <v>195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82</v>
      </c>
      <c r="BK158" s="191">
        <f>ROUND(I158*H158,2)</f>
        <v>0</v>
      </c>
      <c r="BL158" s="18" t="s">
        <v>104</v>
      </c>
      <c r="BM158" s="190" t="s">
        <v>287</v>
      </c>
    </row>
    <row r="159" spans="1:65" s="2" customFormat="1" ht="19.5">
      <c r="A159" s="35"/>
      <c r="B159" s="36"/>
      <c r="C159" s="37"/>
      <c r="D159" s="192" t="s">
        <v>203</v>
      </c>
      <c r="E159" s="37"/>
      <c r="F159" s="193" t="s">
        <v>288</v>
      </c>
      <c r="G159" s="37"/>
      <c r="H159" s="37"/>
      <c r="I159" s="194"/>
      <c r="J159" s="37"/>
      <c r="K159" s="37"/>
      <c r="L159" s="40"/>
      <c r="M159" s="195"/>
      <c r="N159" s="196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203</v>
      </c>
      <c r="AU159" s="18" t="s">
        <v>84</v>
      </c>
    </row>
    <row r="160" spans="1:65" s="2" customFormat="1" ht="11.25">
      <c r="A160" s="35"/>
      <c r="B160" s="36"/>
      <c r="C160" s="37"/>
      <c r="D160" s="197" t="s">
        <v>205</v>
      </c>
      <c r="E160" s="37"/>
      <c r="F160" s="198" t="s">
        <v>289</v>
      </c>
      <c r="G160" s="37"/>
      <c r="H160" s="37"/>
      <c r="I160" s="194"/>
      <c r="J160" s="37"/>
      <c r="K160" s="37"/>
      <c r="L160" s="40"/>
      <c r="M160" s="195"/>
      <c r="N160" s="196"/>
      <c r="O160" s="65"/>
      <c r="P160" s="65"/>
      <c r="Q160" s="65"/>
      <c r="R160" s="65"/>
      <c r="S160" s="65"/>
      <c r="T160" s="66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205</v>
      </c>
      <c r="AU160" s="18" t="s">
        <v>84</v>
      </c>
    </row>
    <row r="161" spans="1:65" s="13" customFormat="1" ht="11.25">
      <c r="B161" s="199"/>
      <c r="C161" s="200"/>
      <c r="D161" s="192" t="s">
        <v>207</v>
      </c>
      <c r="E161" s="201" t="s">
        <v>19</v>
      </c>
      <c r="F161" s="202" t="s">
        <v>290</v>
      </c>
      <c r="G161" s="200"/>
      <c r="H161" s="203">
        <v>1043.4169999999999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207</v>
      </c>
      <c r="AU161" s="209" t="s">
        <v>84</v>
      </c>
      <c r="AV161" s="13" t="s">
        <v>84</v>
      </c>
      <c r="AW161" s="13" t="s">
        <v>35</v>
      </c>
      <c r="AX161" s="13" t="s">
        <v>82</v>
      </c>
      <c r="AY161" s="209" t="s">
        <v>195</v>
      </c>
    </row>
    <row r="162" spans="1:65" s="2" customFormat="1" ht="24.2" customHeight="1">
      <c r="A162" s="35"/>
      <c r="B162" s="36"/>
      <c r="C162" s="179" t="s">
        <v>291</v>
      </c>
      <c r="D162" s="179" t="s">
        <v>197</v>
      </c>
      <c r="E162" s="180" t="s">
        <v>292</v>
      </c>
      <c r="F162" s="181" t="s">
        <v>293</v>
      </c>
      <c r="G162" s="182" t="s">
        <v>227</v>
      </c>
      <c r="H162" s="183">
        <v>662.78399999999999</v>
      </c>
      <c r="I162" s="184"/>
      <c r="J162" s="185">
        <f>ROUND(I162*H162,2)</f>
        <v>0</v>
      </c>
      <c r="K162" s="181" t="s">
        <v>201</v>
      </c>
      <c r="L162" s="40"/>
      <c r="M162" s="186" t="s">
        <v>19</v>
      </c>
      <c r="N162" s="187" t="s">
        <v>45</v>
      </c>
      <c r="O162" s="65"/>
      <c r="P162" s="188">
        <f>O162*H162</f>
        <v>0</v>
      </c>
      <c r="Q162" s="188">
        <v>7.9000000000000008E-3</v>
      </c>
      <c r="R162" s="188">
        <f>Q162*H162</f>
        <v>5.2359936000000005</v>
      </c>
      <c r="S162" s="188">
        <v>0</v>
      </c>
      <c r="T162" s="18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0" t="s">
        <v>104</v>
      </c>
      <c r="AT162" s="190" t="s">
        <v>197</v>
      </c>
      <c r="AU162" s="190" t="s">
        <v>84</v>
      </c>
      <c r="AY162" s="18" t="s">
        <v>195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18" t="s">
        <v>82</v>
      </c>
      <c r="BK162" s="191">
        <f>ROUND(I162*H162,2)</f>
        <v>0</v>
      </c>
      <c r="BL162" s="18" t="s">
        <v>104</v>
      </c>
      <c r="BM162" s="190" t="s">
        <v>294</v>
      </c>
    </row>
    <row r="163" spans="1:65" s="2" customFormat="1" ht="29.25">
      <c r="A163" s="35"/>
      <c r="B163" s="36"/>
      <c r="C163" s="37"/>
      <c r="D163" s="192" t="s">
        <v>203</v>
      </c>
      <c r="E163" s="37"/>
      <c r="F163" s="193" t="s">
        <v>295</v>
      </c>
      <c r="G163" s="37"/>
      <c r="H163" s="37"/>
      <c r="I163" s="194"/>
      <c r="J163" s="37"/>
      <c r="K163" s="37"/>
      <c r="L163" s="40"/>
      <c r="M163" s="195"/>
      <c r="N163" s="196"/>
      <c r="O163" s="65"/>
      <c r="P163" s="65"/>
      <c r="Q163" s="65"/>
      <c r="R163" s="65"/>
      <c r="S163" s="65"/>
      <c r="T163" s="66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203</v>
      </c>
      <c r="AU163" s="18" t="s">
        <v>84</v>
      </c>
    </row>
    <row r="164" spans="1:65" s="2" customFormat="1" ht="11.25">
      <c r="A164" s="35"/>
      <c r="B164" s="36"/>
      <c r="C164" s="37"/>
      <c r="D164" s="197" t="s">
        <v>205</v>
      </c>
      <c r="E164" s="37"/>
      <c r="F164" s="198" t="s">
        <v>296</v>
      </c>
      <c r="G164" s="37"/>
      <c r="H164" s="37"/>
      <c r="I164" s="194"/>
      <c r="J164" s="37"/>
      <c r="K164" s="37"/>
      <c r="L164" s="40"/>
      <c r="M164" s="195"/>
      <c r="N164" s="196"/>
      <c r="O164" s="65"/>
      <c r="P164" s="65"/>
      <c r="Q164" s="65"/>
      <c r="R164" s="65"/>
      <c r="S164" s="65"/>
      <c r="T164" s="66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205</v>
      </c>
      <c r="AU164" s="18" t="s">
        <v>84</v>
      </c>
    </row>
    <row r="165" spans="1:65" s="13" customFormat="1" ht="11.25">
      <c r="B165" s="199"/>
      <c r="C165" s="200"/>
      <c r="D165" s="192" t="s">
        <v>207</v>
      </c>
      <c r="E165" s="201" t="s">
        <v>19</v>
      </c>
      <c r="F165" s="202" t="s">
        <v>297</v>
      </c>
      <c r="G165" s="200"/>
      <c r="H165" s="203">
        <v>662.78399999999999</v>
      </c>
      <c r="I165" s="204"/>
      <c r="J165" s="200"/>
      <c r="K165" s="200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207</v>
      </c>
      <c r="AU165" s="209" t="s">
        <v>84</v>
      </c>
      <c r="AV165" s="13" t="s">
        <v>84</v>
      </c>
      <c r="AW165" s="13" t="s">
        <v>35</v>
      </c>
      <c r="AX165" s="13" t="s">
        <v>82</v>
      </c>
      <c r="AY165" s="209" t="s">
        <v>195</v>
      </c>
    </row>
    <row r="166" spans="1:65" s="2" customFormat="1" ht="33" customHeight="1">
      <c r="A166" s="35"/>
      <c r="B166" s="36"/>
      <c r="C166" s="179" t="s">
        <v>298</v>
      </c>
      <c r="D166" s="179" t="s">
        <v>197</v>
      </c>
      <c r="E166" s="180" t="s">
        <v>299</v>
      </c>
      <c r="F166" s="181" t="s">
        <v>300</v>
      </c>
      <c r="G166" s="182" t="s">
        <v>227</v>
      </c>
      <c r="H166" s="183">
        <v>73.92</v>
      </c>
      <c r="I166" s="184"/>
      <c r="J166" s="185">
        <f>ROUND(I166*H166,2)</f>
        <v>0</v>
      </c>
      <c r="K166" s="181" t="s">
        <v>201</v>
      </c>
      <c r="L166" s="40"/>
      <c r="M166" s="186" t="s">
        <v>19</v>
      </c>
      <c r="N166" s="187" t="s">
        <v>45</v>
      </c>
      <c r="O166" s="65"/>
      <c r="P166" s="188">
        <f>O166*H166</f>
        <v>0</v>
      </c>
      <c r="Q166" s="188">
        <v>2.7199999999999998E-2</v>
      </c>
      <c r="R166" s="188">
        <f>Q166*H166</f>
        <v>2.010624</v>
      </c>
      <c r="S166" s="188">
        <v>0</v>
      </c>
      <c r="T166" s="18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104</v>
      </c>
      <c r="AT166" s="190" t="s">
        <v>197</v>
      </c>
      <c r="AU166" s="190" t="s">
        <v>84</v>
      </c>
      <c r="AY166" s="18" t="s">
        <v>195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82</v>
      </c>
      <c r="BK166" s="191">
        <f>ROUND(I166*H166,2)</f>
        <v>0</v>
      </c>
      <c r="BL166" s="18" t="s">
        <v>104</v>
      </c>
      <c r="BM166" s="190" t="s">
        <v>301</v>
      </c>
    </row>
    <row r="167" spans="1:65" s="2" customFormat="1" ht="19.5">
      <c r="A167" s="35"/>
      <c r="B167" s="36"/>
      <c r="C167" s="37"/>
      <c r="D167" s="192" t="s">
        <v>203</v>
      </c>
      <c r="E167" s="37"/>
      <c r="F167" s="193" t="s">
        <v>302</v>
      </c>
      <c r="G167" s="37"/>
      <c r="H167" s="37"/>
      <c r="I167" s="194"/>
      <c r="J167" s="37"/>
      <c r="K167" s="37"/>
      <c r="L167" s="40"/>
      <c r="M167" s="195"/>
      <c r="N167" s="196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203</v>
      </c>
      <c r="AU167" s="18" t="s">
        <v>84</v>
      </c>
    </row>
    <row r="168" spans="1:65" s="2" customFormat="1" ht="11.25">
      <c r="A168" s="35"/>
      <c r="B168" s="36"/>
      <c r="C168" s="37"/>
      <c r="D168" s="197" t="s">
        <v>205</v>
      </c>
      <c r="E168" s="37"/>
      <c r="F168" s="198" t="s">
        <v>303</v>
      </c>
      <c r="G168" s="37"/>
      <c r="H168" s="37"/>
      <c r="I168" s="194"/>
      <c r="J168" s="37"/>
      <c r="K168" s="37"/>
      <c r="L168" s="40"/>
      <c r="M168" s="195"/>
      <c r="N168" s="196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205</v>
      </c>
      <c r="AU168" s="18" t="s">
        <v>84</v>
      </c>
    </row>
    <row r="169" spans="1:65" s="2" customFormat="1" ht="33" customHeight="1">
      <c r="A169" s="35"/>
      <c r="B169" s="36"/>
      <c r="C169" s="179" t="s">
        <v>304</v>
      </c>
      <c r="D169" s="179" t="s">
        <v>197</v>
      </c>
      <c r="E169" s="180" t="s">
        <v>305</v>
      </c>
      <c r="F169" s="181" t="s">
        <v>306</v>
      </c>
      <c r="G169" s="182" t="s">
        <v>227</v>
      </c>
      <c r="H169" s="183">
        <v>498.56400000000002</v>
      </c>
      <c r="I169" s="184"/>
      <c r="J169" s="185">
        <f>ROUND(I169*H169,2)</f>
        <v>0</v>
      </c>
      <c r="K169" s="181" t="s">
        <v>201</v>
      </c>
      <c r="L169" s="40"/>
      <c r="M169" s="186" t="s">
        <v>19</v>
      </c>
      <c r="N169" s="187" t="s">
        <v>45</v>
      </c>
      <c r="O169" s="65"/>
      <c r="P169" s="188">
        <f>O169*H169</f>
        <v>0</v>
      </c>
      <c r="Q169" s="188">
        <v>1.6500000000000001E-2</v>
      </c>
      <c r="R169" s="188">
        <f>Q169*H169</f>
        <v>8.226306000000001</v>
      </c>
      <c r="S169" s="188">
        <v>0</v>
      </c>
      <c r="T169" s="18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0" t="s">
        <v>104</v>
      </c>
      <c r="AT169" s="190" t="s">
        <v>197</v>
      </c>
      <c r="AU169" s="190" t="s">
        <v>84</v>
      </c>
      <c r="AY169" s="18" t="s">
        <v>195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18" t="s">
        <v>82</v>
      </c>
      <c r="BK169" s="191">
        <f>ROUND(I169*H169,2)</f>
        <v>0</v>
      </c>
      <c r="BL169" s="18" t="s">
        <v>104</v>
      </c>
      <c r="BM169" s="190" t="s">
        <v>307</v>
      </c>
    </row>
    <row r="170" spans="1:65" s="2" customFormat="1" ht="19.5">
      <c r="A170" s="35"/>
      <c r="B170" s="36"/>
      <c r="C170" s="37"/>
      <c r="D170" s="192" t="s">
        <v>203</v>
      </c>
      <c r="E170" s="37"/>
      <c r="F170" s="193" t="s">
        <v>308</v>
      </c>
      <c r="G170" s="37"/>
      <c r="H170" s="37"/>
      <c r="I170" s="194"/>
      <c r="J170" s="37"/>
      <c r="K170" s="37"/>
      <c r="L170" s="40"/>
      <c r="M170" s="195"/>
      <c r="N170" s="196"/>
      <c r="O170" s="65"/>
      <c r="P170" s="65"/>
      <c r="Q170" s="65"/>
      <c r="R170" s="65"/>
      <c r="S170" s="65"/>
      <c r="T170" s="66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203</v>
      </c>
      <c r="AU170" s="18" t="s">
        <v>84</v>
      </c>
    </row>
    <row r="171" spans="1:65" s="2" customFormat="1" ht="11.25">
      <c r="A171" s="35"/>
      <c r="B171" s="36"/>
      <c r="C171" s="37"/>
      <c r="D171" s="197" t="s">
        <v>205</v>
      </c>
      <c r="E171" s="37"/>
      <c r="F171" s="198" t="s">
        <v>309</v>
      </c>
      <c r="G171" s="37"/>
      <c r="H171" s="37"/>
      <c r="I171" s="194"/>
      <c r="J171" s="37"/>
      <c r="K171" s="37"/>
      <c r="L171" s="40"/>
      <c r="M171" s="195"/>
      <c r="N171" s="196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205</v>
      </c>
      <c r="AU171" s="18" t="s">
        <v>84</v>
      </c>
    </row>
    <row r="172" spans="1:65" s="2" customFormat="1" ht="33" customHeight="1">
      <c r="A172" s="35"/>
      <c r="B172" s="36"/>
      <c r="C172" s="179" t="s">
        <v>310</v>
      </c>
      <c r="D172" s="179" t="s">
        <v>197</v>
      </c>
      <c r="E172" s="180" t="s">
        <v>311</v>
      </c>
      <c r="F172" s="181" t="s">
        <v>312</v>
      </c>
      <c r="G172" s="182" t="s">
        <v>227</v>
      </c>
      <c r="H172" s="183">
        <v>454.02499999999998</v>
      </c>
      <c r="I172" s="184"/>
      <c r="J172" s="185">
        <f>ROUND(I172*H172,2)</f>
        <v>0</v>
      </c>
      <c r="K172" s="181" t="s">
        <v>201</v>
      </c>
      <c r="L172" s="40"/>
      <c r="M172" s="186" t="s">
        <v>19</v>
      </c>
      <c r="N172" s="187" t="s">
        <v>45</v>
      </c>
      <c r="O172" s="65"/>
      <c r="P172" s="188">
        <f>O172*H172</f>
        <v>0</v>
      </c>
      <c r="Q172" s="188">
        <v>2.7699999999999999E-2</v>
      </c>
      <c r="R172" s="188">
        <f>Q172*H172</f>
        <v>12.576492499999999</v>
      </c>
      <c r="S172" s="188">
        <v>0</v>
      </c>
      <c r="T172" s="18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0" t="s">
        <v>104</v>
      </c>
      <c r="AT172" s="190" t="s">
        <v>197</v>
      </c>
      <c r="AU172" s="190" t="s">
        <v>84</v>
      </c>
      <c r="AY172" s="18" t="s">
        <v>195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82</v>
      </c>
      <c r="BK172" s="191">
        <f>ROUND(I172*H172,2)</f>
        <v>0</v>
      </c>
      <c r="BL172" s="18" t="s">
        <v>104</v>
      </c>
      <c r="BM172" s="190" t="s">
        <v>313</v>
      </c>
    </row>
    <row r="173" spans="1:65" s="2" customFormat="1" ht="19.5">
      <c r="A173" s="35"/>
      <c r="B173" s="36"/>
      <c r="C173" s="37"/>
      <c r="D173" s="192" t="s">
        <v>203</v>
      </c>
      <c r="E173" s="37"/>
      <c r="F173" s="193" t="s">
        <v>314</v>
      </c>
      <c r="G173" s="37"/>
      <c r="H173" s="37"/>
      <c r="I173" s="194"/>
      <c r="J173" s="37"/>
      <c r="K173" s="37"/>
      <c r="L173" s="40"/>
      <c r="M173" s="195"/>
      <c r="N173" s="196"/>
      <c r="O173" s="65"/>
      <c r="P173" s="65"/>
      <c r="Q173" s="65"/>
      <c r="R173" s="65"/>
      <c r="S173" s="65"/>
      <c r="T173" s="66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203</v>
      </c>
      <c r="AU173" s="18" t="s">
        <v>84</v>
      </c>
    </row>
    <row r="174" spans="1:65" s="2" customFormat="1" ht="11.25">
      <c r="A174" s="35"/>
      <c r="B174" s="36"/>
      <c r="C174" s="37"/>
      <c r="D174" s="197" t="s">
        <v>205</v>
      </c>
      <c r="E174" s="37"/>
      <c r="F174" s="198" t="s">
        <v>315</v>
      </c>
      <c r="G174" s="37"/>
      <c r="H174" s="37"/>
      <c r="I174" s="194"/>
      <c r="J174" s="37"/>
      <c r="K174" s="37"/>
      <c r="L174" s="40"/>
      <c r="M174" s="195"/>
      <c r="N174" s="196"/>
      <c r="O174" s="65"/>
      <c r="P174" s="65"/>
      <c r="Q174" s="65"/>
      <c r="R174" s="65"/>
      <c r="S174" s="65"/>
      <c r="T174" s="66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205</v>
      </c>
      <c r="AU174" s="18" t="s">
        <v>84</v>
      </c>
    </row>
    <row r="175" spans="1:65" s="2" customFormat="1" ht="24.2" customHeight="1">
      <c r="A175" s="35"/>
      <c r="B175" s="36"/>
      <c r="C175" s="179" t="s">
        <v>316</v>
      </c>
      <c r="D175" s="179" t="s">
        <v>197</v>
      </c>
      <c r="E175" s="180" t="s">
        <v>317</v>
      </c>
      <c r="F175" s="181" t="s">
        <v>318</v>
      </c>
      <c r="G175" s="182" t="s">
        <v>319</v>
      </c>
      <c r="H175" s="183">
        <v>6</v>
      </c>
      <c r="I175" s="184"/>
      <c r="J175" s="185">
        <f>ROUND(I175*H175,2)</f>
        <v>0</v>
      </c>
      <c r="K175" s="181" t="s">
        <v>201</v>
      </c>
      <c r="L175" s="40"/>
      <c r="M175" s="186" t="s">
        <v>19</v>
      </c>
      <c r="N175" s="187" t="s">
        <v>45</v>
      </c>
      <c r="O175" s="65"/>
      <c r="P175" s="188">
        <f>O175*H175</f>
        <v>0</v>
      </c>
      <c r="Q175" s="188">
        <v>0.42153000000000002</v>
      </c>
      <c r="R175" s="188">
        <f>Q175*H175</f>
        <v>2.5291800000000002</v>
      </c>
      <c r="S175" s="188">
        <v>0</v>
      </c>
      <c r="T175" s="18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0" t="s">
        <v>104</v>
      </c>
      <c r="AT175" s="190" t="s">
        <v>197</v>
      </c>
      <c r="AU175" s="190" t="s">
        <v>84</v>
      </c>
      <c r="AY175" s="18" t="s">
        <v>195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82</v>
      </c>
      <c r="BK175" s="191">
        <f>ROUND(I175*H175,2)</f>
        <v>0</v>
      </c>
      <c r="BL175" s="18" t="s">
        <v>104</v>
      </c>
      <c r="BM175" s="190" t="s">
        <v>320</v>
      </c>
    </row>
    <row r="176" spans="1:65" s="2" customFormat="1" ht="29.25">
      <c r="A176" s="35"/>
      <c r="B176" s="36"/>
      <c r="C176" s="37"/>
      <c r="D176" s="192" t="s">
        <v>203</v>
      </c>
      <c r="E176" s="37"/>
      <c r="F176" s="193" t="s">
        <v>321</v>
      </c>
      <c r="G176" s="37"/>
      <c r="H176" s="37"/>
      <c r="I176" s="194"/>
      <c r="J176" s="37"/>
      <c r="K176" s="37"/>
      <c r="L176" s="40"/>
      <c r="M176" s="195"/>
      <c r="N176" s="196"/>
      <c r="O176" s="65"/>
      <c r="P176" s="65"/>
      <c r="Q176" s="65"/>
      <c r="R176" s="65"/>
      <c r="S176" s="65"/>
      <c r="T176" s="66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203</v>
      </c>
      <c r="AU176" s="18" t="s">
        <v>84</v>
      </c>
    </row>
    <row r="177" spans="1:65" s="2" customFormat="1" ht="11.25">
      <c r="A177" s="35"/>
      <c r="B177" s="36"/>
      <c r="C177" s="37"/>
      <c r="D177" s="197" t="s">
        <v>205</v>
      </c>
      <c r="E177" s="37"/>
      <c r="F177" s="198" t="s">
        <v>322</v>
      </c>
      <c r="G177" s="37"/>
      <c r="H177" s="37"/>
      <c r="I177" s="194"/>
      <c r="J177" s="37"/>
      <c r="K177" s="37"/>
      <c r="L177" s="40"/>
      <c r="M177" s="195"/>
      <c r="N177" s="196"/>
      <c r="O177" s="65"/>
      <c r="P177" s="65"/>
      <c r="Q177" s="65"/>
      <c r="R177" s="65"/>
      <c r="S177" s="65"/>
      <c r="T177" s="66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205</v>
      </c>
      <c r="AU177" s="18" t="s">
        <v>84</v>
      </c>
    </row>
    <row r="178" spans="1:65" s="2" customFormat="1" ht="37.9" customHeight="1">
      <c r="A178" s="35"/>
      <c r="B178" s="36"/>
      <c r="C178" s="221" t="s">
        <v>323</v>
      </c>
      <c r="D178" s="221" t="s">
        <v>324</v>
      </c>
      <c r="E178" s="222" t="s">
        <v>325</v>
      </c>
      <c r="F178" s="223" t="s">
        <v>326</v>
      </c>
      <c r="G178" s="224" t="s">
        <v>319</v>
      </c>
      <c r="H178" s="225">
        <v>6</v>
      </c>
      <c r="I178" s="226"/>
      <c r="J178" s="227">
        <f>ROUND(I178*H178,2)</f>
        <v>0</v>
      </c>
      <c r="K178" s="223" t="s">
        <v>201</v>
      </c>
      <c r="L178" s="228"/>
      <c r="M178" s="229" t="s">
        <v>19</v>
      </c>
      <c r="N178" s="230" t="s">
        <v>45</v>
      </c>
      <c r="O178" s="65"/>
      <c r="P178" s="188">
        <f>O178*H178</f>
        <v>0</v>
      </c>
      <c r="Q178" s="188">
        <v>1.6240000000000001E-2</v>
      </c>
      <c r="R178" s="188">
        <f>Q178*H178</f>
        <v>9.7439999999999999E-2</v>
      </c>
      <c r="S178" s="188">
        <v>0</v>
      </c>
      <c r="T178" s="18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0" t="s">
        <v>255</v>
      </c>
      <c r="AT178" s="190" t="s">
        <v>324</v>
      </c>
      <c r="AU178" s="190" t="s">
        <v>84</v>
      </c>
      <c r="AY178" s="18" t="s">
        <v>195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82</v>
      </c>
      <c r="BK178" s="191">
        <f>ROUND(I178*H178,2)</f>
        <v>0</v>
      </c>
      <c r="BL178" s="18" t="s">
        <v>104</v>
      </c>
      <c r="BM178" s="190" t="s">
        <v>327</v>
      </c>
    </row>
    <row r="179" spans="1:65" s="2" customFormat="1" ht="19.5">
      <c r="A179" s="35"/>
      <c r="B179" s="36"/>
      <c r="C179" s="37"/>
      <c r="D179" s="192" t="s">
        <v>203</v>
      </c>
      <c r="E179" s="37"/>
      <c r="F179" s="193" t="s">
        <v>326</v>
      </c>
      <c r="G179" s="37"/>
      <c r="H179" s="37"/>
      <c r="I179" s="194"/>
      <c r="J179" s="37"/>
      <c r="K179" s="37"/>
      <c r="L179" s="40"/>
      <c r="M179" s="195"/>
      <c r="N179" s="196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203</v>
      </c>
      <c r="AU179" s="18" t="s">
        <v>84</v>
      </c>
    </row>
    <row r="180" spans="1:65" s="12" customFormat="1" ht="22.9" customHeight="1">
      <c r="B180" s="163"/>
      <c r="C180" s="164"/>
      <c r="D180" s="165" t="s">
        <v>73</v>
      </c>
      <c r="E180" s="177" t="s">
        <v>264</v>
      </c>
      <c r="F180" s="177" t="s">
        <v>328</v>
      </c>
      <c r="G180" s="164"/>
      <c r="H180" s="164"/>
      <c r="I180" s="167"/>
      <c r="J180" s="178">
        <f>BK180</f>
        <v>0</v>
      </c>
      <c r="K180" s="164"/>
      <c r="L180" s="169"/>
      <c r="M180" s="170"/>
      <c r="N180" s="171"/>
      <c r="O180" s="171"/>
      <c r="P180" s="172">
        <f>SUM(P181:P270)</f>
        <v>0</v>
      </c>
      <c r="Q180" s="171"/>
      <c r="R180" s="172">
        <f>SUM(R181:R270)</f>
        <v>0.12824560000000002</v>
      </c>
      <c r="S180" s="171"/>
      <c r="T180" s="173">
        <f>SUM(T181:T270)</f>
        <v>51.172862000000009</v>
      </c>
      <c r="AR180" s="174" t="s">
        <v>82</v>
      </c>
      <c r="AT180" s="175" t="s">
        <v>73</v>
      </c>
      <c r="AU180" s="175" t="s">
        <v>82</v>
      </c>
      <c r="AY180" s="174" t="s">
        <v>195</v>
      </c>
      <c r="BK180" s="176">
        <f>SUM(BK181:BK270)</f>
        <v>0</v>
      </c>
    </row>
    <row r="181" spans="1:65" s="2" customFormat="1" ht="33" customHeight="1">
      <c r="A181" s="35"/>
      <c r="B181" s="36"/>
      <c r="C181" s="179" t="s">
        <v>329</v>
      </c>
      <c r="D181" s="179" t="s">
        <v>197</v>
      </c>
      <c r="E181" s="180" t="s">
        <v>330</v>
      </c>
      <c r="F181" s="181" t="s">
        <v>331</v>
      </c>
      <c r="G181" s="182" t="s">
        <v>227</v>
      </c>
      <c r="H181" s="183">
        <v>463.64</v>
      </c>
      <c r="I181" s="184"/>
      <c r="J181" s="185">
        <f>ROUND(I181*H181,2)</f>
        <v>0</v>
      </c>
      <c r="K181" s="181" t="s">
        <v>201</v>
      </c>
      <c r="L181" s="40"/>
      <c r="M181" s="186" t="s">
        <v>19</v>
      </c>
      <c r="N181" s="187" t="s">
        <v>45</v>
      </c>
      <c r="O181" s="65"/>
      <c r="P181" s="188">
        <f>O181*H181</f>
        <v>0</v>
      </c>
      <c r="Q181" s="188">
        <v>0</v>
      </c>
      <c r="R181" s="188">
        <f>Q181*H181</f>
        <v>0</v>
      </c>
      <c r="S181" s="188">
        <v>0</v>
      </c>
      <c r="T181" s="18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0" t="s">
        <v>104</v>
      </c>
      <c r="AT181" s="190" t="s">
        <v>197</v>
      </c>
      <c r="AU181" s="190" t="s">
        <v>84</v>
      </c>
      <c r="AY181" s="18" t="s">
        <v>195</v>
      </c>
      <c r="BE181" s="191">
        <f>IF(N181="základní",J181,0)</f>
        <v>0</v>
      </c>
      <c r="BF181" s="191">
        <f>IF(N181="snížená",J181,0)</f>
        <v>0</v>
      </c>
      <c r="BG181" s="191">
        <f>IF(N181="zákl. přenesená",J181,0)</f>
        <v>0</v>
      </c>
      <c r="BH181" s="191">
        <f>IF(N181="sníž. přenesená",J181,0)</f>
        <v>0</v>
      </c>
      <c r="BI181" s="191">
        <f>IF(N181="nulová",J181,0)</f>
        <v>0</v>
      </c>
      <c r="BJ181" s="18" t="s">
        <v>82</v>
      </c>
      <c r="BK181" s="191">
        <f>ROUND(I181*H181,2)</f>
        <v>0</v>
      </c>
      <c r="BL181" s="18" t="s">
        <v>104</v>
      </c>
      <c r="BM181" s="190" t="s">
        <v>332</v>
      </c>
    </row>
    <row r="182" spans="1:65" s="2" customFormat="1" ht="19.5">
      <c r="A182" s="35"/>
      <c r="B182" s="36"/>
      <c r="C182" s="37"/>
      <c r="D182" s="192" t="s">
        <v>203</v>
      </c>
      <c r="E182" s="37"/>
      <c r="F182" s="193" t="s">
        <v>333</v>
      </c>
      <c r="G182" s="37"/>
      <c r="H182" s="37"/>
      <c r="I182" s="194"/>
      <c r="J182" s="37"/>
      <c r="K182" s="37"/>
      <c r="L182" s="40"/>
      <c r="M182" s="195"/>
      <c r="N182" s="196"/>
      <c r="O182" s="65"/>
      <c r="P182" s="65"/>
      <c r="Q182" s="65"/>
      <c r="R182" s="65"/>
      <c r="S182" s="65"/>
      <c r="T182" s="66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203</v>
      </c>
      <c r="AU182" s="18" t="s">
        <v>84</v>
      </c>
    </row>
    <row r="183" spans="1:65" s="2" customFormat="1" ht="11.25">
      <c r="A183" s="35"/>
      <c r="B183" s="36"/>
      <c r="C183" s="37"/>
      <c r="D183" s="197" t="s">
        <v>205</v>
      </c>
      <c r="E183" s="37"/>
      <c r="F183" s="198" t="s">
        <v>334</v>
      </c>
      <c r="G183" s="37"/>
      <c r="H183" s="37"/>
      <c r="I183" s="194"/>
      <c r="J183" s="37"/>
      <c r="K183" s="37"/>
      <c r="L183" s="40"/>
      <c r="M183" s="195"/>
      <c r="N183" s="196"/>
      <c r="O183" s="65"/>
      <c r="P183" s="65"/>
      <c r="Q183" s="65"/>
      <c r="R183" s="65"/>
      <c r="S183" s="65"/>
      <c r="T183" s="66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205</v>
      </c>
      <c r="AU183" s="18" t="s">
        <v>84</v>
      </c>
    </row>
    <row r="184" spans="1:65" s="2" customFormat="1" ht="24.2" customHeight="1">
      <c r="A184" s="35"/>
      <c r="B184" s="36"/>
      <c r="C184" s="179" t="s">
        <v>335</v>
      </c>
      <c r="D184" s="179" t="s">
        <v>197</v>
      </c>
      <c r="E184" s="180" t="s">
        <v>336</v>
      </c>
      <c r="F184" s="181" t="s">
        <v>337</v>
      </c>
      <c r="G184" s="182" t="s">
        <v>227</v>
      </c>
      <c r="H184" s="183">
        <v>463.64</v>
      </c>
      <c r="I184" s="184"/>
      <c r="J184" s="185">
        <f>ROUND(I184*H184,2)</f>
        <v>0</v>
      </c>
      <c r="K184" s="181" t="s">
        <v>201</v>
      </c>
      <c r="L184" s="40"/>
      <c r="M184" s="186" t="s">
        <v>19</v>
      </c>
      <c r="N184" s="187" t="s">
        <v>45</v>
      </c>
      <c r="O184" s="65"/>
      <c r="P184" s="188">
        <f>O184*H184</f>
        <v>0</v>
      </c>
      <c r="Q184" s="188">
        <v>4.0000000000000003E-5</v>
      </c>
      <c r="R184" s="188">
        <f>Q184*H184</f>
        <v>1.8545600000000002E-2</v>
      </c>
      <c r="S184" s="188">
        <v>0</v>
      </c>
      <c r="T184" s="18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0" t="s">
        <v>104</v>
      </c>
      <c r="AT184" s="190" t="s">
        <v>197</v>
      </c>
      <c r="AU184" s="190" t="s">
        <v>84</v>
      </c>
      <c r="AY184" s="18" t="s">
        <v>195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18" t="s">
        <v>82</v>
      </c>
      <c r="BK184" s="191">
        <f>ROUND(I184*H184,2)</f>
        <v>0</v>
      </c>
      <c r="BL184" s="18" t="s">
        <v>104</v>
      </c>
      <c r="BM184" s="190" t="s">
        <v>338</v>
      </c>
    </row>
    <row r="185" spans="1:65" s="2" customFormat="1" ht="19.5">
      <c r="A185" s="35"/>
      <c r="B185" s="36"/>
      <c r="C185" s="37"/>
      <c r="D185" s="192" t="s">
        <v>203</v>
      </c>
      <c r="E185" s="37"/>
      <c r="F185" s="193" t="s">
        <v>339</v>
      </c>
      <c r="G185" s="37"/>
      <c r="H185" s="37"/>
      <c r="I185" s="194"/>
      <c r="J185" s="37"/>
      <c r="K185" s="37"/>
      <c r="L185" s="40"/>
      <c r="M185" s="195"/>
      <c r="N185" s="196"/>
      <c r="O185" s="65"/>
      <c r="P185" s="65"/>
      <c r="Q185" s="65"/>
      <c r="R185" s="65"/>
      <c r="S185" s="65"/>
      <c r="T185" s="66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8" t="s">
        <v>203</v>
      </c>
      <c r="AU185" s="18" t="s">
        <v>84</v>
      </c>
    </row>
    <row r="186" spans="1:65" s="2" customFormat="1" ht="11.25">
      <c r="A186" s="35"/>
      <c r="B186" s="36"/>
      <c r="C186" s="37"/>
      <c r="D186" s="197" t="s">
        <v>205</v>
      </c>
      <c r="E186" s="37"/>
      <c r="F186" s="198" t="s">
        <v>340</v>
      </c>
      <c r="G186" s="37"/>
      <c r="H186" s="37"/>
      <c r="I186" s="194"/>
      <c r="J186" s="37"/>
      <c r="K186" s="37"/>
      <c r="L186" s="40"/>
      <c r="M186" s="195"/>
      <c r="N186" s="196"/>
      <c r="O186" s="65"/>
      <c r="P186" s="65"/>
      <c r="Q186" s="65"/>
      <c r="R186" s="65"/>
      <c r="S186" s="65"/>
      <c r="T186" s="66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205</v>
      </c>
      <c r="AU186" s="18" t="s">
        <v>84</v>
      </c>
    </row>
    <row r="187" spans="1:65" s="13" customFormat="1" ht="11.25">
      <c r="B187" s="199"/>
      <c r="C187" s="200"/>
      <c r="D187" s="192" t="s">
        <v>207</v>
      </c>
      <c r="E187" s="201" t="s">
        <v>19</v>
      </c>
      <c r="F187" s="202" t="s">
        <v>341</v>
      </c>
      <c r="G187" s="200"/>
      <c r="H187" s="203">
        <v>114.8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207</v>
      </c>
      <c r="AU187" s="209" t="s">
        <v>84</v>
      </c>
      <c r="AV187" s="13" t="s">
        <v>84</v>
      </c>
      <c r="AW187" s="13" t="s">
        <v>35</v>
      </c>
      <c r="AX187" s="13" t="s">
        <v>74</v>
      </c>
      <c r="AY187" s="209" t="s">
        <v>195</v>
      </c>
    </row>
    <row r="188" spans="1:65" s="13" customFormat="1" ht="22.5">
      <c r="B188" s="199"/>
      <c r="C188" s="200"/>
      <c r="D188" s="192" t="s">
        <v>207</v>
      </c>
      <c r="E188" s="201" t="s">
        <v>19</v>
      </c>
      <c r="F188" s="202" t="s">
        <v>342</v>
      </c>
      <c r="G188" s="200"/>
      <c r="H188" s="203">
        <v>168.29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207</v>
      </c>
      <c r="AU188" s="209" t="s">
        <v>84</v>
      </c>
      <c r="AV188" s="13" t="s">
        <v>84</v>
      </c>
      <c r="AW188" s="13" t="s">
        <v>35</v>
      </c>
      <c r="AX188" s="13" t="s">
        <v>74</v>
      </c>
      <c r="AY188" s="209" t="s">
        <v>195</v>
      </c>
    </row>
    <row r="189" spans="1:65" s="13" customFormat="1" ht="22.5">
      <c r="B189" s="199"/>
      <c r="C189" s="200"/>
      <c r="D189" s="192" t="s">
        <v>207</v>
      </c>
      <c r="E189" s="201" t="s">
        <v>19</v>
      </c>
      <c r="F189" s="202" t="s">
        <v>343</v>
      </c>
      <c r="G189" s="200"/>
      <c r="H189" s="203">
        <v>180.55</v>
      </c>
      <c r="I189" s="204"/>
      <c r="J189" s="200"/>
      <c r="K189" s="200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207</v>
      </c>
      <c r="AU189" s="209" t="s">
        <v>84</v>
      </c>
      <c r="AV189" s="13" t="s">
        <v>84</v>
      </c>
      <c r="AW189" s="13" t="s">
        <v>35</v>
      </c>
      <c r="AX189" s="13" t="s">
        <v>74</v>
      </c>
      <c r="AY189" s="209" t="s">
        <v>195</v>
      </c>
    </row>
    <row r="190" spans="1:65" s="14" customFormat="1" ht="11.25">
      <c r="B190" s="210"/>
      <c r="C190" s="211"/>
      <c r="D190" s="192" t="s">
        <v>207</v>
      </c>
      <c r="E190" s="212" t="s">
        <v>19</v>
      </c>
      <c r="F190" s="213" t="s">
        <v>216</v>
      </c>
      <c r="G190" s="211"/>
      <c r="H190" s="214">
        <v>463.64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207</v>
      </c>
      <c r="AU190" s="220" t="s">
        <v>84</v>
      </c>
      <c r="AV190" s="14" t="s">
        <v>104</v>
      </c>
      <c r="AW190" s="14" t="s">
        <v>35</v>
      </c>
      <c r="AX190" s="14" t="s">
        <v>82</v>
      </c>
      <c r="AY190" s="220" t="s">
        <v>195</v>
      </c>
    </row>
    <row r="191" spans="1:65" s="2" customFormat="1" ht="16.5" customHeight="1">
      <c r="A191" s="35"/>
      <c r="B191" s="36"/>
      <c r="C191" s="179" t="s">
        <v>7</v>
      </c>
      <c r="D191" s="179" t="s">
        <v>197</v>
      </c>
      <c r="E191" s="180" t="s">
        <v>344</v>
      </c>
      <c r="F191" s="181" t="s">
        <v>345</v>
      </c>
      <c r="G191" s="182" t="s">
        <v>319</v>
      </c>
      <c r="H191" s="183">
        <v>10</v>
      </c>
      <c r="I191" s="184"/>
      <c r="J191" s="185">
        <f>ROUND(I191*H191,2)</f>
        <v>0</v>
      </c>
      <c r="K191" s="181" t="s">
        <v>201</v>
      </c>
      <c r="L191" s="40"/>
      <c r="M191" s="186" t="s">
        <v>19</v>
      </c>
      <c r="N191" s="187" t="s">
        <v>45</v>
      </c>
      <c r="O191" s="65"/>
      <c r="P191" s="188">
        <f>O191*H191</f>
        <v>0</v>
      </c>
      <c r="Q191" s="188">
        <v>1.1E-4</v>
      </c>
      <c r="R191" s="188">
        <f>Q191*H191</f>
        <v>1.1000000000000001E-3</v>
      </c>
      <c r="S191" s="188">
        <v>0</v>
      </c>
      <c r="T191" s="18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0" t="s">
        <v>104</v>
      </c>
      <c r="AT191" s="190" t="s">
        <v>197</v>
      </c>
      <c r="AU191" s="190" t="s">
        <v>84</v>
      </c>
      <c r="AY191" s="18" t="s">
        <v>195</v>
      </c>
      <c r="BE191" s="191">
        <f>IF(N191="základní",J191,0)</f>
        <v>0</v>
      </c>
      <c r="BF191" s="191">
        <f>IF(N191="snížená",J191,0)</f>
        <v>0</v>
      </c>
      <c r="BG191" s="191">
        <f>IF(N191="zákl. přenesená",J191,0)</f>
        <v>0</v>
      </c>
      <c r="BH191" s="191">
        <f>IF(N191="sníž. přenesená",J191,0)</f>
        <v>0</v>
      </c>
      <c r="BI191" s="191">
        <f>IF(N191="nulová",J191,0)</f>
        <v>0</v>
      </c>
      <c r="BJ191" s="18" t="s">
        <v>82</v>
      </c>
      <c r="BK191" s="191">
        <f>ROUND(I191*H191,2)</f>
        <v>0</v>
      </c>
      <c r="BL191" s="18" t="s">
        <v>104</v>
      </c>
      <c r="BM191" s="190" t="s">
        <v>346</v>
      </c>
    </row>
    <row r="192" spans="1:65" s="2" customFormat="1" ht="19.5">
      <c r="A192" s="35"/>
      <c r="B192" s="36"/>
      <c r="C192" s="37"/>
      <c r="D192" s="192" t="s">
        <v>203</v>
      </c>
      <c r="E192" s="37"/>
      <c r="F192" s="193" t="s">
        <v>347</v>
      </c>
      <c r="G192" s="37"/>
      <c r="H192" s="37"/>
      <c r="I192" s="194"/>
      <c r="J192" s="37"/>
      <c r="K192" s="37"/>
      <c r="L192" s="40"/>
      <c r="M192" s="195"/>
      <c r="N192" s="196"/>
      <c r="O192" s="65"/>
      <c r="P192" s="65"/>
      <c r="Q192" s="65"/>
      <c r="R192" s="65"/>
      <c r="S192" s="65"/>
      <c r="T192" s="66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203</v>
      </c>
      <c r="AU192" s="18" t="s">
        <v>84</v>
      </c>
    </row>
    <row r="193" spans="1:65" s="2" customFormat="1" ht="11.25">
      <c r="A193" s="35"/>
      <c r="B193" s="36"/>
      <c r="C193" s="37"/>
      <c r="D193" s="197" t="s">
        <v>205</v>
      </c>
      <c r="E193" s="37"/>
      <c r="F193" s="198" t="s">
        <v>348</v>
      </c>
      <c r="G193" s="37"/>
      <c r="H193" s="37"/>
      <c r="I193" s="194"/>
      <c r="J193" s="37"/>
      <c r="K193" s="37"/>
      <c r="L193" s="40"/>
      <c r="M193" s="195"/>
      <c r="N193" s="196"/>
      <c r="O193" s="65"/>
      <c r="P193" s="65"/>
      <c r="Q193" s="65"/>
      <c r="R193" s="65"/>
      <c r="S193" s="65"/>
      <c r="T193" s="66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8" t="s">
        <v>205</v>
      </c>
      <c r="AU193" s="18" t="s">
        <v>84</v>
      </c>
    </row>
    <row r="194" spans="1:65" s="2" customFormat="1" ht="24.2" customHeight="1">
      <c r="A194" s="35"/>
      <c r="B194" s="36"/>
      <c r="C194" s="221" t="s">
        <v>349</v>
      </c>
      <c r="D194" s="221" t="s">
        <v>324</v>
      </c>
      <c r="E194" s="222" t="s">
        <v>350</v>
      </c>
      <c r="F194" s="223" t="s">
        <v>351</v>
      </c>
      <c r="G194" s="224" t="s">
        <v>319</v>
      </c>
      <c r="H194" s="225">
        <v>1</v>
      </c>
      <c r="I194" s="226"/>
      <c r="J194" s="227">
        <f>ROUND(I194*H194,2)</f>
        <v>0</v>
      </c>
      <c r="K194" s="223" t="s">
        <v>201</v>
      </c>
      <c r="L194" s="228"/>
      <c r="M194" s="229" t="s">
        <v>19</v>
      </c>
      <c r="N194" s="230" t="s">
        <v>45</v>
      </c>
      <c r="O194" s="65"/>
      <c r="P194" s="188">
        <f>O194*H194</f>
        <v>0</v>
      </c>
      <c r="Q194" s="188">
        <v>1.4E-2</v>
      </c>
      <c r="R194" s="188">
        <f>Q194*H194</f>
        <v>1.4E-2</v>
      </c>
      <c r="S194" s="188">
        <v>0</v>
      </c>
      <c r="T194" s="18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0" t="s">
        <v>255</v>
      </c>
      <c r="AT194" s="190" t="s">
        <v>324</v>
      </c>
      <c r="AU194" s="190" t="s">
        <v>84</v>
      </c>
      <c r="AY194" s="18" t="s">
        <v>195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82</v>
      </c>
      <c r="BK194" s="191">
        <f>ROUND(I194*H194,2)</f>
        <v>0</v>
      </c>
      <c r="BL194" s="18" t="s">
        <v>104</v>
      </c>
      <c r="BM194" s="190" t="s">
        <v>352</v>
      </c>
    </row>
    <row r="195" spans="1:65" s="2" customFormat="1" ht="11.25">
      <c r="A195" s="35"/>
      <c r="B195" s="36"/>
      <c r="C195" s="37"/>
      <c r="D195" s="192" t="s">
        <v>203</v>
      </c>
      <c r="E195" s="37"/>
      <c r="F195" s="193" t="s">
        <v>351</v>
      </c>
      <c r="G195" s="37"/>
      <c r="H195" s="37"/>
      <c r="I195" s="194"/>
      <c r="J195" s="37"/>
      <c r="K195" s="37"/>
      <c r="L195" s="40"/>
      <c r="M195" s="195"/>
      <c r="N195" s="196"/>
      <c r="O195" s="65"/>
      <c r="P195" s="65"/>
      <c r="Q195" s="65"/>
      <c r="R195" s="65"/>
      <c r="S195" s="65"/>
      <c r="T195" s="66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203</v>
      </c>
      <c r="AU195" s="18" t="s">
        <v>84</v>
      </c>
    </row>
    <row r="196" spans="1:65" s="2" customFormat="1" ht="24.2" customHeight="1">
      <c r="A196" s="35"/>
      <c r="B196" s="36"/>
      <c r="C196" s="221" t="s">
        <v>353</v>
      </c>
      <c r="D196" s="221" t="s">
        <v>324</v>
      </c>
      <c r="E196" s="222" t="s">
        <v>354</v>
      </c>
      <c r="F196" s="223" t="s">
        <v>355</v>
      </c>
      <c r="G196" s="224" t="s">
        <v>319</v>
      </c>
      <c r="H196" s="225">
        <v>1</v>
      </c>
      <c r="I196" s="226"/>
      <c r="J196" s="227">
        <f>ROUND(I196*H196,2)</f>
        <v>0</v>
      </c>
      <c r="K196" s="223" t="s">
        <v>201</v>
      </c>
      <c r="L196" s="228"/>
      <c r="M196" s="229" t="s">
        <v>19</v>
      </c>
      <c r="N196" s="230" t="s">
        <v>45</v>
      </c>
      <c r="O196" s="65"/>
      <c r="P196" s="188">
        <f>O196*H196</f>
        <v>0</v>
      </c>
      <c r="Q196" s="188">
        <v>8.9999999999999993E-3</v>
      </c>
      <c r="R196" s="188">
        <f>Q196*H196</f>
        <v>8.9999999999999993E-3</v>
      </c>
      <c r="S196" s="188">
        <v>0</v>
      </c>
      <c r="T196" s="18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0" t="s">
        <v>255</v>
      </c>
      <c r="AT196" s="190" t="s">
        <v>324</v>
      </c>
      <c r="AU196" s="190" t="s">
        <v>84</v>
      </c>
      <c r="AY196" s="18" t="s">
        <v>195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18" t="s">
        <v>82</v>
      </c>
      <c r="BK196" s="191">
        <f>ROUND(I196*H196,2)</f>
        <v>0</v>
      </c>
      <c r="BL196" s="18" t="s">
        <v>104</v>
      </c>
      <c r="BM196" s="190" t="s">
        <v>356</v>
      </c>
    </row>
    <row r="197" spans="1:65" s="2" customFormat="1" ht="11.25">
      <c r="A197" s="35"/>
      <c r="B197" s="36"/>
      <c r="C197" s="37"/>
      <c r="D197" s="192" t="s">
        <v>203</v>
      </c>
      <c r="E197" s="37"/>
      <c r="F197" s="193" t="s">
        <v>355</v>
      </c>
      <c r="G197" s="37"/>
      <c r="H197" s="37"/>
      <c r="I197" s="194"/>
      <c r="J197" s="37"/>
      <c r="K197" s="37"/>
      <c r="L197" s="40"/>
      <c r="M197" s="195"/>
      <c r="N197" s="196"/>
      <c r="O197" s="65"/>
      <c r="P197" s="65"/>
      <c r="Q197" s="65"/>
      <c r="R197" s="65"/>
      <c r="S197" s="65"/>
      <c r="T197" s="66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203</v>
      </c>
      <c r="AU197" s="18" t="s">
        <v>84</v>
      </c>
    </row>
    <row r="198" spans="1:65" s="2" customFormat="1" ht="24.2" customHeight="1">
      <c r="A198" s="35"/>
      <c r="B198" s="36"/>
      <c r="C198" s="221" t="s">
        <v>357</v>
      </c>
      <c r="D198" s="221" t="s">
        <v>324</v>
      </c>
      <c r="E198" s="222" t="s">
        <v>358</v>
      </c>
      <c r="F198" s="223" t="s">
        <v>359</v>
      </c>
      <c r="G198" s="224" t="s">
        <v>319</v>
      </c>
      <c r="H198" s="225">
        <v>8</v>
      </c>
      <c r="I198" s="226"/>
      <c r="J198" s="227">
        <f>ROUND(I198*H198,2)</f>
        <v>0</v>
      </c>
      <c r="K198" s="223" t="s">
        <v>201</v>
      </c>
      <c r="L198" s="228"/>
      <c r="M198" s="229" t="s">
        <v>19</v>
      </c>
      <c r="N198" s="230" t="s">
        <v>45</v>
      </c>
      <c r="O198" s="65"/>
      <c r="P198" s="188">
        <f>O198*H198</f>
        <v>0</v>
      </c>
      <c r="Q198" s="188">
        <v>1.0699999999999999E-2</v>
      </c>
      <c r="R198" s="188">
        <f>Q198*H198</f>
        <v>8.5599999999999996E-2</v>
      </c>
      <c r="S198" s="188">
        <v>0</v>
      </c>
      <c r="T198" s="18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0" t="s">
        <v>255</v>
      </c>
      <c r="AT198" s="190" t="s">
        <v>324</v>
      </c>
      <c r="AU198" s="190" t="s">
        <v>84</v>
      </c>
      <c r="AY198" s="18" t="s">
        <v>195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18" t="s">
        <v>82</v>
      </c>
      <c r="BK198" s="191">
        <f>ROUND(I198*H198,2)</f>
        <v>0</v>
      </c>
      <c r="BL198" s="18" t="s">
        <v>104</v>
      </c>
      <c r="BM198" s="190" t="s">
        <v>360</v>
      </c>
    </row>
    <row r="199" spans="1:65" s="2" customFormat="1" ht="11.25">
      <c r="A199" s="35"/>
      <c r="B199" s="36"/>
      <c r="C199" s="37"/>
      <c r="D199" s="192" t="s">
        <v>203</v>
      </c>
      <c r="E199" s="37"/>
      <c r="F199" s="193" t="s">
        <v>359</v>
      </c>
      <c r="G199" s="37"/>
      <c r="H199" s="37"/>
      <c r="I199" s="194"/>
      <c r="J199" s="37"/>
      <c r="K199" s="37"/>
      <c r="L199" s="40"/>
      <c r="M199" s="195"/>
      <c r="N199" s="196"/>
      <c r="O199" s="65"/>
      <c r="P199" s="65"/>
      <c r="Q199" s="65"/>
      <c r="R199" s="65"/>
      <c r="S199" s="65"/>
      <c r="T199" s="66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8" t="s">
        <v>203</v>
      </c>
      <c r="AU199" s="18" t="s">
        <v>84</v>
      </c>
    </row>
    <row r="200" spans="1:65" s="2" customFormat="1" ht="24.2" customHeight="1">
      <c r="A200" s="35"/>
      <c r="B200" s="36"/>
      <c r="C200" s="179" t="s">
        <v>361</v>
      </c>
      <c r="D200" s="179" t="s">
        <v>197</v>
      </c>
      <c r="E200" s="180" t="s">
        <v>362</v>
      </c>
      <c r="F200" s="181" t="s">
        <v>363</v>
      </c>
      <c r="G200" s="182" t="s">
        <v>227</v>
      </c>
      <c r="H200" s="183">
        <v>17.303000000000001</v>
      </c>
      <c r="I200" s="184"/>
      <c r="J200" s="185">
        <f>ROUND(I200*H200,2)</f>
        <v>0</v>
      </c>
      <c r="K200" s="181" t="s">
        <v>201</v>
      </c>
      <c r="L200" s="40"/>
      <c r="M200" s="186" t="s">
        <v>19</v>
      </c>
      <c r="N200" s="187" t="s">
        <v>45</v>
      </c>
      <c r="O200" s="65"/>
      <c r="P200" s="188">
        <f>O200*H200</f>
        <v>0</v>
      </c>
      <c r="Q200" s="188">
        <v>0</v>
      </c>
      <c r="R200" s="188">
        <f>Q200*H200</f>
        <v>0</v>
      </c>
      <c r="S200" s="188">
        <v>0.20799999999999999</v>
      </c>
      <c r="T200" s="189">
        <f>S200*H200</f>
        <v>3.599024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0" t="s">
        <v>104</v>
      </c>
      <c r="AT200" s="190" t="s">
        <v>197</v>
      </c>
      <c r="AU200" s="190" t="s">
        <v>84</v>
      </c>
      <c r="AY200" s="18" t="s">
        <v>195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18" t="s">
        <v>82</v>
      </c>
      <c r="BK200" s="191">
        <f>ROUND(I200*H200,2)</f>
        <v>0</v>
      </c>
      <c r="BL200" s="18" t="s">
        <v>104</v>
      </c>
      <c r="BM200" s="190" t="s">
        <v>364</v>
      </c>
    </row>
    <row r="201" spans="1:65" s="2" customFormat="1" ht="11.25">
      <c r="A201" s="35"/>
      <c r="B201" s="36"/>
      <c r="C201" s="37"/>
      <c r="D201" s="192" t="s">
        <v>203</v>
      </c>
      <c r="E201" s="37"/>
      <c r="F201" s="193" t="s">
        <v>365</v>
      </c>
      <c r="G201" s="37"/>
      <c r="H201" s="37"/>
      <c r="I201" s="194"/>
      <c r="J201" s="37"/>
      <c r="K201" s="37"/>
      <c r="L201" s="40"/>
      <c r="M201" s="195"/>
      <c r="N201" s="196"/>
      <c r="O201" s="65"/>
      <c r="P201" s="65"/>
      <c r="Q201" s="65"/>
      <c r="R201" s="65"/>
      <c r="S201" s="65"/>
      <c r="T201" s="66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203</v>
      </c>
      <c r="AU201" s="18" t="s">
        <v>84</v>
      </c>
    </row>
    <row r="202" spans="1:65" s="2" customFormat="1" ht="11.25">
      <c r="A202" s="35"/>
      <c r="B202" s="36"/>
      <c r="C202" s="37"/>
      <c r="D202" s="197" t="s">
        <v>205</v>
      </c>
      <c r="E202" s="37"/>
      <c r="F202" s="198" t="s">
        <v>366</v>
      </c>
      <c r="G202" s="37"/>
      <c r="H202" s="37"/>
      <c r="I202" s="194"/>
      <c r="J202" s="37"/>
      <c r="K202" s="37"/>
      <c r="L202" s="40"/>
      <c r="M202" s="195"/>
      <c r="N202" s="196"/>
      <c r="O202" s="65"/>
      <c r="P202" s="65"/>
      <c r="Q202" s="65"/>
      <c r="R202" s="65"/>
      <c r="S202" s="65"/>
      <c r="T202" s="66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8" t="s">
        <v>205</v>
      </c>
      <c r="AU202" s="18" t="s">
        <v>84</v>
      </c>
    </row>
    <row r="203" spans="1:65" s="13" customFormat="1" ht="11.25">
      <c r="B203" s="199"/>
      <c r="C203" s="200"/>
      <c r="D203" s="192" t="s">
        <v>207</v>
      </c>
      <c r="E203" s="201" t="s">
        <v>19</v>
      </c>
      <c r="F203" s="202" t="s">
        <v>367</v>
      </c>
      <c r="G203" s="200"/>
      <c r="H203" s="203">
        <v>6.375</v>
      </c>
      <c r="I203" s="204"/>
      <c r="J203" s="200"/>
      <c r="K203" s="200"/>
      <c r="L203" s="205"/>
      <c r="M203" s="206"/>
      <c r="N203" s="207"/>
      <c r="O203" s="207"/>
      <c r="P203" s="207"/>
      <c r="Q203" s="207"/>
      <c r="R203" s="207"/>
      <c r="S203" s="207"/>
      <c r="T203" s="208"/>
      <c r="AT203" s="209" t="s">
        <v>207</v>
      </c>
      <c r="AU203" s="209" t="s">
        <v>84</v>
      </c>
      <c r="AV203" s="13" t="s">
        <v>84</v>
      </c>
      <c r="AW203" s="13" t="s">
        <v>35</v>
      </c>
      <c r="AX203" s="13" t="s">
        <v>74</v>
      </c>
      <c r="AY203" s="209" t="s">
        <v>195</v>
      </c>
    </row>
    <row r="204" spans="1:65" s="13" customFormat="1" ht="11.25">
      <c r="B204" s="199"/>
      <c r="C204" s="200"/>
      <c r="D204" s="192" t="s">
        <v>207</v>
      </c>
      <c r="E204" s="201" t="s">
        <v>19</v>
      </c>
      <c r="F204" s="202" t="s">
        <v>368</v>
      </c>
      <c r="G204" s="200"/>
      <c r="H204" s="203">
        <v>5.2880000000000003</v>
      </c>
      <c r="I204" s="204"/>
      <c r="J204" s="200"/>
      <c r="K204" s="200"/>
      <c r="L204" s="205"/>
      <c r="M204" s="206"/>
      <c r="N204" s="207"/>
      <c r="O204" s="207"/>
      <c r="P204" s="207"/>
      <c r="Q204" s="207"/>
      <c r="R204" s="207"/>
      <c r="S204" s="207"/>
      <c r="T204" s="208"/>
      <c r="AT204" s="209" t="s">
        <v>207</v>
      </c>
      <c r="AU204" s="209" t="s">
        <v>84</v>
      </c>
      <c r="AV204" s="13" t="s">
        <v>84</v>
      </c>
      <c r="AW204" s="13" t="s">
        <v>35</v>
      </c>
      <c r="AX204" s="13" t="s">
        <v>74</v>
      </c>
      <c r="AY204" s="209" t="s">
        <v>195</v>
      </c>
    </row>
    <row r="205" spans="1:65" s="13" customFormat="1" ht="11.25">
      <c r="B205" s="199"/>
      <c r="C205" s="200"/>
      <c r="D205" s="192" t="s">
        <v>207</v>
      </c>
      <c r="E205" s="201" t="s">
        <v>19</v>
      </c>
      <c r="F205" s="202" t="s">
        <v>369</v>
      </c>
      <c r="G205" s="200"/>
      <c r="H205" s="203">
        <v>5.64</v>
      </c>
      <c r="I205" s="204"/>
      <c r="J205" s="200"/>
      <c r="K205" s="200"/>
      <c r="L205" s="205"/>
      <c r="M205" s="206"/>
      <c r="N205" s="207"/>
      <c r="O205" s="207"/>
      <c r="P205" s="207"/>
      <c r="Q205" s="207"/>
      <c r="R205" s="207"/>
      <c r="S205" s="207"/>
      <c r="T205" s="208"/>
      <c r="AT205" s="209" t="s">
        <v>207</v>
      </c>
      <c r="AU205" s="209" t="s">
        <v>84</v>
      </c>
      <c r="AV205" s="13" t="s">
        <v>84</v>
      </c>
      <c r="AW205" s="13" t="s">
        <v>35</v>
      </c>
      <c r="AX205" s="13" t="s">
        <v>74</v>
      </c>
      <c r="AY205" s="209" t="s">
        <v>195</v>
      </c>
    </row>
    <row r="206" spans="1:65" s="14" customFormat="1" ht="11.25">
      <c r="B206" s="210"/>
      <c r="C206" s="211"/>
      <c r="D206" s="192" t="s">
        <v>207</v>
      </c>
      <c r="E206" s="212" t="s">
        <v>19</v>
      </c>
      <c r="F206" s="213" t="s">
        <v>216</v>
      </c>
      <c r="G206" s="211"/>
      <c r="H206" s="214">
        <v>17.303000000000001</v>
      </c>
      <c r="I206" s="215"/>
      <c r="J206" s="211"/>
      <c r="K206" s="211"/>
      <c r="L206" s="216"/>
      <c r="M206" s="217"/>
      <c r="N206" s="218"/>
      <c r="O206" s="218"/>
      <c r="P206" s="218"/>
      <c r="Q206" s="218"/>
      <c r="R206" s="218"/>
      <c r="S206" s="218"/>
      <c r="T206" s="219"/>
      <c r="AT206" s="220" t="s">
        <v>207</v>
      </c>
      <c r="AU206" s="220" t="s">
        <v>84</v>
      </c>
      <c r="AV206" s="14" t="s">
        <v>104</v>
      </c>
      <c r="AW206" s="14" t="s">
        <v>35</v>
      </c>
      <c r="AX206" s="14" t="s">
        <v>82</v>
      </c>
      <c r="AY206" s="220" t="s">
        <v>195</v>
      </c>
    </row>
    <row r="207" spans="1:65" s="2" customFormat="1" ht="24.2" customHeight="1">
      <c r="A207" s="35"/>
      <c r="B207" s="36"/>
      <c r="C207" s="179" t="s">
        <v>370</v>
      </c>
      <c r="D207" s="179" t="s">
        <v>197</v>
      </c>
      <c r="E207" s="180" t="s">
        <v>371</v>
      </c>
      <c r="F207" s="181" t="s">
        <v>372</v>
      </c>
      <c r="G207" s="182" t="s">
        <v>227</v>
      </c>
      <c r="H207" s="183">
        <v>11.75</v>
      </c>
      <c r="I207" s="184"/>
      <c r="J207" s="185">
        <f>ROUND(I207*H207,2)</f>
        <v>0</v>
      </c>
      <c r="K207" s="181" t="s">
        <v>201</v>
      </c>
      <c r="L207" s="40"/>
      <c r="M207" s="186" t="s">
        <v>19</v>
      </c>
      <c r="N207" s="187" t="s">
        <v>45</v>
      </c>
      <c r="O207" s="65"/>
      <c r="P207" s="188">
        <f>O207*H207</f>
        <v>0</v>
      </c>
      <c r="Q207" s="188">
        <v>0</v>
      </c>
      <c r="R207" s="188">
        <f>Q207*H207</f>
        <v>0</v>
      </c>
      <c r="S207" s="188">
        <v>0.308</v>
      </c>
      <c r="T207" s="189">
        <f>S207*H207</f>
        <v>3.6189999999999998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0" t="s">
        <v>104</v>
      </c>
      <c r="AT207" s="190" t="s">
        <v>197</v>
      </c>
      <c r="AU207" s="190" t="s">
        <v>84</v>
      </c>
      <c r="AY207" s="18" t="s">
        <v>195</v>
      </c>
      <c r="BE207" s="191">
        <f>IF(N207="základní",J207,0)</f>
        <v>0</v>
      </c>
      <c r="BF207" s="191">
        <f>IF(N207="snížená",J207,0)</f>
        <v>0</v>
      </c>
      <c r="BG207" s="191">
        <f>IF(N207="zákl. přenesená",J207,0)</f>
        <v>0</v>
      </c>
      <c r="BH207" s="191">
        <f>IF(N207="sníž. přenesená",J207,0)</f>
        <v>0</v>
      </c>
      <c r="BI207" s="191">
        <f>IF(N207="nulová",J207,0)</f>
        <v>0</v>
      </c>
      <c r="BJ207" s="18" t="s">
        <v>82</v>
      </c>
      <c r="BK207" s="191">
        <f>ROUND(I207*H207,2)</f>
        <v>0</v>
      </c>
      <c r="BL207" s="18" t="s">
        <v>104</v>
      </c>
      <c r="BM207" s="190" t="s">
        <v>373</v>
      </c>
    </row>
    <row r="208" spans="1:65" s="2" customFormat="1" ht="19.5">
      <c r="A208" s="35"/>
      <c r="B208" s="36"/>
      <c r="C208" s="37"/>
      <c r="D208" s="192" t="s">
        <v>203</v>
      </c>
      <c r="E208" s="37"/>
      <c r="F208" s="193" t="s">
        <v>374</v>
      </c>
      <c r="G208" s="37"/>
      <c r="H208" s="37"/>
      <c r="I208" s="194"/>
      <c r="J208" s="37"/>
      <c r="K208" s="37"/>
      <c r="L208" s="40"/>
      <c r="M208" s="195"/>
      <c r="N208" s="196"/>
      <c r="O208" s="65"/>
      <c r="P208" s="65"/>
      <c r="Q208" s="65"/>
      <c r="R208" s="65"/>
      <c r="S208" s="65"/>
      <c r="T208" s="66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8" t="s">
        <v>203</v>
      </c>
      <c r="AU208" s="18" t="s">
        <v>84</v>
      </c>
    </row>
    <row r="209" spans="1:65" s="2" customFormat="1" ht="11.25">
      <c r="A209" s="35"/>
      <c r="B209" s="36"/>
      <c r="C209" s="37"/>
      <c r="D209" s="197" t="s">
        <v>205</v>
      </c>
      <c r="E209" s="37"/>
      <c r="F209" s="198" t="s">
        <v>375</v>
      </c>
      <c r="G209" s="37"/>
      <c r="H209" s="37"/>
      <c r="I209" s="194"/>
      <c r="J209" s="37"/>
      <c r="K209" s="37"/>
      <c r="L209" s="40"/>
      <c r="M209" s="195"/>
      <c r="N209" s="196"/>
      <c r="O209" s="65"/>
      <c r="P209" s="65"/>
      <c r="Q209" s="65"/>
      <c r="R209" s="65"/>
      <c r="S209" s="65"/>
      <c r="T209" s="66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205</v>
      </c>
      <c r="AU209" s="18" t="s">
        <v>84</v>
      </c>
    </row>
    <row r="210" spans="1:65" s="13" customFormat="1" ht="11.25">
      <c r="B210" s="199"/>
      <c r="C210" s="200"/>
      <c r="D210" s="192" t="s">
        <v>207</v>
      </c>
      <c r="E210" s="201" t="s">
        <v>19</v>
      </c>
      <c r="F210" s="202" t="s">
        <v>376</v>
      </c>
      <c r="G210" s="200"/>
      <c r="H210" s="203">
        <v>11.75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207</v>
      </c>
      <c r="AU210" s="209" t="s">
        <v>84</v>
      </c>
      <c r="AV210" s="13" t="s">
        <v>84</v>
      </c>
      <c r="AW210" s="13" t="s">
        <v>35</v>
      </c>
      <c r="AX210" s="13" t="s">
        <v>82</v>
      </c>
      <c r="AY210" s="209" t="s">
        <v>195</v>
      </c>
    </row>
    <row r="211" spans="1:65" s="2" customFormat="1" ht="21.75" customHeight="1">
      <c r="A211" s="35"/>
      <c r="B211" s="36"/>
      <c r="C211" s="179" t="s">
        <v>377</v>
      </c>
      <c r="D211" s="179" t="s">
        <v>197</v>
      </c>
      <c r="E211" s="180" t="s">
        <v>378</v>
      </c>
      <c r="F211" s="181" t="s">
        <v>379</v>
      </c>
      <c r="G211" s="182" t="s">
        <v>227</v>
      </c>
      <c r="H211" s="183">
        <v>2.5</v>
      </c>
      <c r="I211" s="184"/>
      <c r="J211" s="185">
        <f>ROUND(I211*H211,2)</f>
        <v>0</v>
      </c>
      <c r="K211" s="181" t="s">
        <v>201</v>
      </c>
      <c r="L211" s="40"/>
      <c r="M211" s="186" t="s">
        <v>19</v>
      </c>
      <c r="N211" s="187" t="s">
        <v>45</v>
      </c>
      <c r="O211" s="65"/>
      <c r="P211" s="188">
        <f>O211*H211</f>
        <v>0</v>
      </c>
      <c r="Q211" s="188">
        <v>0</v>
      </c>
      <c r="R211" s="188">
        <f>Q211*H211</f>
        <v>0</v>
      </c>
      <c r="S211" s="188">
        <v>0.1</v>
      </c>
      <c r="T211" s="189">
        <f>S211*H211</f>
        <v>0.25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0" t="s">
        <v>104</v>
      </c>
      <c r="AT211" s="190" t="s">
        <v>197</v>
      </c>
      <c r="AU211" s="190" t="s">
        <v>84</v>
      </c>
      <c r="AY211" s="18" t="s">
        <v>195</v>
      </c>
      <c r="BE211" s="191">
        <f>IF(N211="základní",J211,0)</f>
        <v>0</v>
      </c>
      <c r="BF211" s="191">
        <f>IF(N211="snížená",J211,0)</f>
        <v>0</v>
      </c>
      <c r="BG211" s="191">
        <f>IF(N211="zákl. přenesená",J211,0)</f>
        <v>0</v>
      </c>
      <c r="BH211" s="191">
        <f>IF(N211="sníž. přenesená",J211,0)</f>
        <v>0</v>
      </c>
      <c r="BI211" s="191">
        <f>IF(N211="nulová",J211,0)</f>
        <v>0</v>
      </c>
      <c r="BJ211" s="18" t="s">
        <v>82</v>
      </c>
      <c r="BK211" s="191">
        <f>ROUND(I211*H211,2)</f>
        <v>0</v>
      </c>
      <c r="BL211" s="18" t="s">
        <v>104</v>
      </c>
      <c r="BM211" s="190" t="s">
        <v>380</v>
      </c>
    </row>
    <row r="212" spans="1:65" s="2" customFormat="1" ht="11.25">
      <c r="A212" s="35"/>
      <c r="B212" s="36"/>
      <c r="C212" s="37"/>
      <c r="D212" s="192" t="s">
        <v>203</v>
      </c>
      <c r="E212" s="37"/>
      <c r="F212" s="193" t="s">
        <v>381</v>
      </c>
      <c r="G212" s="37"/>
      <c r="H212" s="37"/>
      <c r="I212" s="194"/>
      <c r="J212" s="37"/>
      <c r="K212" s="37"/>
      <c r="L212" s="40"/>
      <c r="M212" s="195"/>
      <c r="N212" s="196"/>
      <c r="O212" s="65"/>
      <c r="P212" s="65"/>
      <c r="Q212" s="65"/>
      <c r="R212" s="65"/>
      <c r="S212" s="65"/>
      <c r="T212" s="66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8" t="s">
        <v>203</v>
      </c>
      <c r="AU212" s="18" t="s">
        <v>84</v>
      </c>
    </row>
    <row r="213" spans="1:65" s="2" customFormat="1" ht="11.25">
      <c r="A213" s="35"/>
      <c r="B213" s="36"/>
      <c r="C213" s="37"/>
      <c r="D213" s="197" t="s">
        <v>205</v>
      </c>
      <c r="E213" s="37"/>
      <c r="F213" s="198" t="s">
        <v>382</v>
      </c>
      <c r="G213" s="37"/>
      <c r="H213" s="37"/>
      <c r="I213" s="194"/>
      <c r="J213" s="37"/>
      <c r="K213" s="37"/>
      <c r="L213" s="40"/>
      <c r="M213" s="195"/>
      <c r="N213" s="196"/>
      <c r="O213" s="65"/>
      <c r="P213" s="65"/>
      <c r="Q213" s="65"/>
      <c r="R213" s="65"/>
      <c r="S213" s="65"/>
      <c r="T213" s="66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8" t="s">
        <v>205</v>
      </c>
      <c r="AU213" s="18" t="s">
        <v>84</v>
      </c>
    </row>
    <row r="214" spans="1:65" s="13" customFormat="1" ht="11.25">
      <c r="B214" s="199"/>
      <c r="C214" s="200"/>
      <c r="D214" s="192" t="s">
        <v>207</v>
      </c>
      <c r="E214" s="201" t="s">
        <v>19</v>
      </c>
      <c r="F214" s="202" t="s">
        <v>383</v>
      </c>
      <c r="G214" s="200"/>
      <c r="H214" s="203">
        <v>2.5</v>
      </c>
      <c r="I214" s="204"/>
      <c r="J214" s="200"/>
      <c r="K214" s="200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207</v>
      </c>
      <c r="AU214" s="209" t="s">
        <v>84</v>
      </c>
      <c r="AV214" s="13" t="s">
        <v>84</v>
      </c>
      <c r="AW214" s="13" t="s">
        <v>35</v>
      </c>
      <c r="AX214" s="13" t="s">
        <v>82</v>
      </c>
      <c r="AY214" s="209" t="s">
        <v>195</v>
      </c>
    </row>
    <row r="215" spans="1:65" s="2" customFormat="1" ht="24.2" customHeight="1">
      <c r="A215" s="35"/>
      <c r="B215" s="36"/>
      <c r="C215" s="179" t="s">
        <v>384</v>
      </c>
      <c r="D215" s="179" t="s">
        <v>197</v>
      </c>
      <c r="E215" s="180" t="s">
        <v>385</v>
      </c>
      <c r="F215" s="181" t="s">
        <v>386</v>
      </c>
      <c r="G215" s="182" t="s">
        <v>200</v>
      </c>
      <c r="H215" s="183">
        <v>11.89</v>
      </c>
      <c r="I215" s="184"/>
      <c r="J215" s="185">
        <f>ROUND(I215*H215,2)</f>
        <v>0</v>
      </c>
      <c r="K215" s="181" t="s">
        <v>201</v>
      </c>
      <c r="L215" s="40"/>
      <c r="M215" s="186" t="s">
        <v>19</v>
      </c>
      <c r="N215" s="187" t="s">
        <v>45</v>
      </c>
      <c r="O215" s="65"/>
      <c r="P215" s="188">
        <f>O215*H215</f>
        <v>0</v>
      </c>
      <c r="Q215" s="188">
        <v>0</v>
      </c>
      <c r="R215" s="188">
        <f>Q215*H215</f>
        <v>0</v>
      </c>
      <c r="S215" s="188">
        <v>1.4</v>
      </c>
      <c r="T215" s="189">
        <f>S215*H215</f>
        <v>16.646000000000001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0" t="s">
        <v>104</v>
      </c>
      <c r="AT215" s="190" t="s">
        <v>197</v>
      </c>
      <c r="AU215" s="190" t="s">
        <v>84</v>
      </c>
      <c r="AY215" s="18" t="s">
        <v>195</v>
      </c>
      <c r="BE215" s="191">
        <f>IF(N215="základní",J215,0)</f>
        <v>0</v>
      </c>
      <c r="BF215" s="191">
        <f>IF(N215="snížená",J215,0)</f>
        <v>0</v>
      </c>
      <c r="BG215" s="191">
        <f>IF(N215="zákl. přenesená",J215,0)</f>
        <v>0</v>
      </c>
      <c r="BH215" s="191">
        <f>IF(N215="sníž. přenesená",J215,0)</f>
        <v>0</v>
      </c>
      <c r="BI215" s="191">
        <f>IF(N215="nulová",J215,0)</f>
        <v>0</v>
      </c>
      <c r="BJ215" s="18" t="s">
        <v>82</v>
      </c>
      <c r="BK215" s="191">
        <f>ROUND(I215*H215,2)</f>
        <v>0</v>
      </c>
      <c r="BL215" s="18" t="s">
        <v>104</v>
      </c>
      <c r="BM215" s="190" t="s">
        <v>387</v>
      </c>
    </row>
    <row r="216" spans="1:65" s="2" customFormat="1" ht="19.5">
      <c r="A216" s="35"/>
      <c r="B216" s="36"/>
      <c r="C216" s="37"/>
      <c r="D216" s="192" t="s">
        <v>203</v>
      </c>
      <c r="E216" s="37"/>
      <c r="F216" s="193" t="s">
        <v>388</v>
      </c>
      <c r="G216" s="37"/>
      <c r="H216" s="37"/>
      <c r="I216" s="194"/>
      <c r="J216" s="37"/>
      <c r="K216" s="37"/>
      <c r="L216" s="40"/>
      <c r="M216" s="195"/>
      <c r="N216" s="196"/>
      <c r="O216" s="65"/>
      <c r="P216" s="65"/>
      <c r="Q216" s="65"/>
      <c r="R216" s="65"/>
      <c r="S216" s="65"/>
      <c r="T216" s="66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8" t="s">
        <v>203</v>
      </c>
      <c r="AU216" s="18" t="s">
        <v>84</v>
      </c>
    </row>
    <row r="217" spans="1:65" s="2" customFormat="1" ht="11.25">
      <c r="A217" s="35"/>
      <c r="B217" s="36"/>
      <c r="C217" s="37"/>
      <c r="D217" s="197" t="s">
        <v>205</v>
      </c>
      <c r="E217" s="37"/>
      <c r="F217" s="198" t="s">
        <v>389</v>
      </c>
      <c r="G217" s="37"/>
      <c r="H217" s="37"/>
      <c r="I217" s="194"/>
      <c r="J217" s="37"/>
      <c r="K217" s="37"/>
      <c r="L217" s="40"/>
      <c r="M217" s="195"/>
      <c r="N217" s="196"/>
      <c r="O217" s="65"/>
      <c r="P217" s="65"/>
      <c r="Q217" s="65"/>
      <c r="R217" s="65"/>
      <c r="S217" s="65"/>
      <c r="T217" s="66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205</v>
      </c>
      <c r="AU217" s="18" t="s">
        <v>84</v>
      </c>
    </row>
    <row r="218" spans="1:65" s="13" customFormat="1" ht="11.25">
      <c r="B218" s="199"/>
      <c r="C218" s="200"/>
      <c r="D218" s="192" t="s">
        <v>207</v>
      </c>
      <c r="E218" s="201" t="s">
        <v>19</v>
      </c>
      <c r="F218" s="202" t="s">
        <v>390</v>
      </c>
      <c r="G218" s="200"/>
      <c r="H218" s="203">
        <v>11.89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207</v>
      </c>
      <c r="AU218" s="209" t="s">
        <v>84</v>
      </c>
      <c r="AV218" s="13" t="s">
        <v>84</v>
      </c>
      <c r="AW218" s="13" t="s">
        <v>35</v>
      </c>
      <c r="AX218" s="13" t="s">
        <v>82</v>
      </c>
      <c r="AY218" s="209" t="s">
        <v>195</v>
      </c>
    </row>
    <row r="219" spans="1:65" s="2" customFormat="1" ht="21.75" customHeight="1">
      <c r="A219" s="35"/>
      <c r="B219" s="36"/>
      <c r="C219" s="179" t="s">
        <v>391</v>
      </c>
      <c r="D219" s="179" t="s">
        <v>197</v>
      </c>
      <c r="E219" s="180" t="s">
        <v>392</v>
      </c>
      <c r="F219" s="181" t="s">
        <v>393</v>
      </c>
      <c r="G219" s="182" t="s">
        <v>227</v>
      </c>
      <c r="H219" s="183">
        <v>16.29</v>
      </c>
      <c r="I219" s="184"/>
      <c r="J219" s="185">
        <f>ROUND(I219*H219,2)</f>
        <v>0</v>
      </c>
      <c r="K219" s="181" t="s">
        <v>201</v>
      </c>
      <c r="L219" s="40"/>
      <c r="M219" s="186" t="s">
        <v>19</v>
      </c>
      <c r="N219" s="187" t="s">
        <v>45</v>
      </c>
      <c r="O219" s="65"/>
      <c r="P219" s="188">
        <f>O219*H219</f>
        <v>0</v>
      </c>
      <c r="Q219" s="188">
        <v>0</v>
      </c>
      <c r="R219" s="188">
        <f>Q219*H219</f>
        <v>0</v>
      </c>
      <c r="S219" s="188">
        <v>6.7000000000000004E-2</v>
      </c>
      <c r="T219" s="189">
        <f>S219*H219</f>
        <v>1.0914299999999999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0" t="s">
        <v>104</v>
      </c>
      <c r="AT219" s="190" t="s">
        <v>197</v>
      </c>
      <c r="AU219" s="190" t="s">
        <v>84</v>
      </c>
      <c r="AY219" s="18" t="s">
        <v>195</v>
      </c>
      <c r="BE219" s="191">
        <f>IF(N219="základní",J219,0)</f>
        <v>0</v>
      </c>
      <c r="BF219" s="191">
        <f>IF(N219="snížená",J219,0)</f>
        <v>0</v>
      </c>
      <c r="BG219" s="191">
        <f>IF(N219="zákl. přenesená",J219,0)</f>
        <v>0</v>
      </c>
      <c r="BH219" s="191">
        <f>IF(N219="sníž. přenesená",J219,0)</f>
        <v>0</v>
      </c>
      <c r="BI219" s="191">
        <f>IF(N219="nulová",J219,0)</f>
        <v>0</v>
      </c>
      <c r="BJ219" s="18" t="s">
        <v>82</v>
      </c>
      <c r="BK219" s="191">
        <f>ROUND(I219*H219,2)</f>
        <v>0</v>
      </c>
      <c r="BL219" s="18" t="s">
        <v>104</v>
      </c>
      <c r="BM219" s="190" t="s">
        <v>394</v>
      </c>
    </row>
    <row r="220" spans="1:65" s="2" customFormat="1" ht="19.5">
      <c r="A220" s="35"/>
      <c r="B220" s="36"/>
      <c r="C220" s="37"/>
      <c r="D220" s="192" t="s">
        <v>203</v>
      </c>
      <c r="E220" s="37"/>
      <c r="F220" s="193" t="s">
        <v>395</v>
      </c>
      <c r="G220" s="37"/>
      <c r="H220" s="37"/>
      <c r="I220" s="194"/>
      <c r="J220" s="37"/>
      <c r="K220" s="37"/>
      <c r="L220" s="40"/>
      <c r="M220" s="195"/>
      <c r="N220" s="196"/>
      <c r="O220" s="65"/>
      <c r="P220" s="65"/>
      <c r="Q220" s="65"/>
      <c r="R220" s="65"/>
      <c r="S220" s="65"/>
      <c r="T220" s="66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203</v>
      </c>
      <c r="AU220" s="18" t="s">
        <v>84</v>
      </c>
    </row>
    <row r="221" spans="1:65" s="2" customFormat="1" ht="11.25">
      <c r="A221" s="35"/>
      <c r="B221" s="36"/>
      <c r="C221" s="37"/>
      <c r="D221" s="197" t="s">
        <v>205</v>
      </c>
      <c r="E221" s="37"/>
      <c r="F221" s="198" t="s">
        <v>396</v>
      </c>
      <c r="G221" s="37"/>
      <c r="H221" s="37"/>
      <c r="I221" s="194"/>
      <c r="J221" s="37"/>
      <c r="K221" s="37"/>
      <c r="L221" s="40"/>
      <c r="M221" s="195"/>
      <c r="N221" s="196"/>
      <c r="O221" s="65"/>
      <c r="P221" s="65"/>
      <c r="Q221" s="65"/>
      <c r="R221" s="65"/>
      <c r="S221" s="65"/>
      <c r="T221" s="66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8" t="s">
        <v>205</v>
      </c>
      <c r="AU221" s="18" t="s">
        <v>84</v>
      </c>
    </row>
    <row r="222" spans="1:65" s="13" customFormat="1" ht="11.25">
      <c r="B222" s="199"/>
      <c r="C222" s="200"/>
      <c r="D222" s="192" t="s">
        <v>207</v>
      </c>
      <c r="E222" s="201" t="s">
        <v>19</v>
      </c>
      <c r="F222" s="202" t="s">
        <v>397</v>
      </c>
      <c r="G222" s="200"/>
      <c r="H222" s="203">
        <v>14.49</v>
      </c>
      <c r="I222" s="204"/>
      <c r="J222" s="200"/>
      <c r="K222" s="200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207</v>
      </c>
      <c r="AU222" s="209" t="s">
        <v>84</v>
      </c>
      <c r="AV222" s="13" t="s">
        <v>84</v>
      </c>
      <c r="AW222" s="13" t="s">
        <v>35</v>
      </c>
      <c r="AX222" s="13" t="s">
        <v>74</v>
      </c>
      <c r="AY222" s="209" t="s">
        <v>195</v>
      </c>
    </row>
    <row r="223" spans="1:65" s="13" customFormat="1" ht="11.25">
      <c r="B223" s="199"/>
      <c r="C223" s="200"/>
      <c r="D223" s="192" t="s">
        <v>207</v>
      </c>
      <c r="E223" s="201" t="s">
        <v>19</v>
      </c>
      <c r="F223" s="202" t="s">
        <v>398</v>
      </c>
      <c r="G223" s="200"/>
      <c r="H223" s="203">
        <v>1.8</v>
      </c>
      <c r="I223" s="204"/>
      <c r="J223" s="200"/>
      <c r="K223" s="200"/>
      <c r="L223" s="205"/>
      <c r="M223" s="206"/>
      <c r="N223" s="207"/>
      <c r="O223" s="207"/>
      <c r="P223" s="207"/>
      <c r="Q223" s="207"/>
      <c r="R223" s="207"/>
      <c r="S223" s="207"/>
      <c r="T223" s="208"/>
      <c r="AT223" s="209" t="s">
        <v>207</v>
      </c>
      <c r="AU223" s="209" t="s">
        <v>84</v>
      </c>
      <c r="AV223" s="13" t="s">
        <v>84</v>
      </c>
      <c r="AW223" s="13" t="s">
        <v>35</v>
      </c>
      <c r="AX223" s="13" t="s">
        <v>74</v>
      </c>
      <c r="AY223" s="209" t="s">
        <v>195</v>
      </c>
    </row>
    <row r="224" spans="1:65" s="14" customFormat="1" ht="11.25">
      <c r="B224" s="210"/>
      <c r="C224" s="211"/>
      <c r="D224" s="192" t="s">
        <v>207</v>
      </c>
      <c r="E224" s="212" t="s">
        <v>19</v>
      </c>
      <c r="F224" s="213" t="s">
        <v>216</v>
      </c>
      <c r="G224" s="211"/>
      <c r="H224" s="214">
        <v>16.29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207</v>
      </c>
      <c r="AU224" s="220" t="s">
        <v>84</v>
      </c>
      <c r="AV224" s="14" t="s">
        <v>104</v>
      </c>
      <c r="AW224" s="14" t="s">
        <v>35</v>
      </c>
      <c r="AX224" s="14" t="s">
        <v>82</v>
      </c>
      <c r="AY224" s="220" t="s">
        <v>195</v>
      </c>
    </row>
    <row r="225" spans="1:65" s="2" customFormat="1" ht="21.75" customHeight="1">
      <c r="A225" s="35"/>
      <c r="B225" s="36"/>
      <c r="C225" s="179" t="s">
        <v>399</v>
      </c>
      <c r="D225" s="179" t="s">
        <v>197</v>
      </c>
      <c r="E225" s="180" t="s">
        <v>400</v>
      </c>
      <c r="F225" s="181" t="s">
        <v>401</v>
      </c>
      <c r="G225" s="182" t="s">
        <v>227</v>
      </c>
      <c r="H225" s="183">
        <v>7.1050000000000004</v>
      </c>
      <c r="I225" s="184"/>
      <c r="J225" s="185">
        <f>ROUND(I225*H225,2)</f>
        <v>0</v>
      </c>
      <c r="K225" s="181" t="s">
        <v>201</v>
      </c>
      <c r="L225" s="40"/>
      <c r="M225" s="186" t="s">
        <v>19</v>
      </c>
      <c r="N225" s="187" t="s">
        <v>45</v>
      </c>
      <c r="O225" s="65"/>
      <c r="P225" s="188">
        <f>O225*H225</f>
        <v>0</v>
      </c>
      <c r="Q225" s="188">
        <v>0</v>
      </c>
      <c r="R225" s="188">
        <f>Q225*H225</f>
        <v>0</v>
      </c>
      <c r="S225" s="188">
        <v>7.5999999999999998E-2</v>
      </c>
      <c r="T225" s="189">
        <f>S225*H225</f>
        <v>0.53998000000000002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0" t="s">
        <v>104</v>
      </c>
      <c r="AT225" s="190" t="s">
        <v>197</v>
      </c>
      <c r="AU225" s="190" t="s">
        <v>84</v>
      </c>
      <c r="AY225" s="18" t="s">
        <v>195</v>
      </c>
      <c r="BE225" s="191">
        <f>IF(N225="základní",J225,0)</f>
        <v>0</v>
      </c>
      <c r="BF225" s="191">
        <f>IF(N225="snížená",J225,0)</f>
        <v>0</v>
      </c>
      <c r="BG225" s="191">
        <f>IF(N225="zákl. přenesená",J225,0)</f>
        <v>0</v>
      </c>
      <c r="BH225" s="191">
        <f>IF(N225="sníž. přenesená",J225,0)</f>
        <v>0</v>
      </c>
      <c r="BI225" s="191">
        <f>IF(N225="nulová",J225,0)</f>
        <v>0</v>
      </c>
      <c r="BJ225" s="18" t="s">
        <v>82</v>
      </c>
      <c r="BK225" s="191">
        <f>ROUND(I225*H225,2)</f>
        <v>0</v>
      </c>
      <c r="BL225" s="18" t="s">
        <v>104</v>
      </c>
      <c r="BM225" s="190" t="s">
        <v>402</v>
      </c>
    </row>
    <row r="226" spans="1:65" s="2" customFormat="1" ht="19.5">
      <c r="A226" s="35"/>
      <c r="B226" s="36"/>
      <c r="C226" s="37"/>
      <c r="D226" s="192" t="s">
        <v>203</v>
      </c>
      <c r="E226" s="37"/>
      <c r="F226" s="193" t="s">
        <v>403</v>
      </c>
      <c r="G226" s="37"/>
      <c r="H226" s="37"/>
      <c r="I226" s="194"/>
      <c r="J226" s="37"/>
      <c r="K226" s="37"/>
      <c r="L226" s="40"/>
      <c r="M226" s="195"/>
      <c r="N226" s="196"/>
      <c r="O226" s="65"/>
      <c r="P226" s="65"/>
      <c r="Q226" s="65"/>
      <c r="R226" s="65"/>
      <c r="S226" s="65"/>
      <c r="T226" s="66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203</v>
      </c>
      <c r="AU226" s="18" t="s">
        <v>84</v>
      </c>
    </row>
    <row r="227" spans="1:65" s="2" customFormat="1" ht="11.25">
      <c r="A227" s="35"/>
      <c r="B227" s="36"/>
      <c r="C227" s="37"/>
      <c r="D227" s="197" t="s">
        <v>205</v>
      </c>
      <c r="E227" s="37"/>
      <c r="F227" s="198" t="s">
        <v>404</v>
      </c>
      <c r="G227" s="37"/>
      <c r="H227" s="37"/>
      <c r="I227" s="194"/>
      <c r="J227" s="37"/>
      <c r="K227" s="37"/>
      <c r="L227" s="40"/>
      <c r="M227" s="195"/>
      <c r="N227" s="196"/>
      <c r="O227" s="65"/>
      <c r="P227" s="65"/>
      <c r="Q227" s="65"/>
      <c r="R227" s="65"/>
      <c r="S227" s="65"/>
      <c r="T227" s="66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205</v>
      </c>
      <c r="AU227" s="18" t="s">
        <v>84</v>
      </c>
    </row>
    <row r="228" spans="1:65" s="13" customFormat="1" ht="11.25">
      <c r="B228" s="199"/>
      <c r="C228" s="200"/>
      <c r="D228" s="192" t="s">
        <v>207</v>
      </c>
      <c r="E228" s="201" t="s">
        <v>19</v>
      </c>
      <c r="F228" s="202" t="s">
        <v>405</v>
      </c>
      <c r="G228" s="200"/>
      <c r="H228" s="203">
        <v>2.0299999999999998</v>
      </c>
      <c r="I228" s="204"/>
      <c r="J228" s="200"/>
      <c r="K228" s="200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207</v>
      </c>
      <c r="AU228" s="209" t="s">
        <v>84</v>
      </c>
      <c r="AV228" s="13" t="s">
        <v>84</v>
      </c>
      <c r="AW228" s="13" t="s">
        <v>35</v>
      </c>
      <c r="AX228" s="13" t="s">
        <v>74</v>
      </c>
      <c r="AY228" s="209" t="s">
        <v>195</v>
      </c>
    </row>
    <row r="229" spans="1:65" s="13" customFormat="1" ht="11.25">
      <c r="B229" s="199"/>
      <c r="C229" s="200"/>
      <c r="D229" s="192" t="s">
        <v>207</v>
      </c>
      <c r="E229" s="201" t="s">
        <v>19</v>
      </c>
      <c r="F229" s="202" t="s">
        <v>406</v>
      </c>
      <c r="G229" s="200"/>
      <c r="H229" s="203">
        <v>3.6539999999999999</v>
      </c>
      <c r="I229" s="204"/>
      <c r="J229" s="200"/>
      <c r="K229" s="200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207</v>
      </c>
      <c r="AU229" s="209" t="s">
        <v>84</v>
      </c>
      <c r="AV229" s="13" t="s">
        <v>84</v>
      </c>
      <c r="AW229" s="13" t="s">
        <v>35</v>
      </c>
      <c r="AX229" s="13" t="s">
        <v>74</v>
      </c>
      <c r="AY229" s="209" t="s">
        <v>195</v>
      </c>
    </row>
    <row r="230" spans="1:65" s="13" customFormat="1" ht="11.25">
      <c r="B230" s="199"/>
      <c r="C230" s="200"/>
      <c r="D230" s="192" t="s">
        <v>207</v>
      </c>
      <c r="E230" s="201" t="s">
        <v>19</v>
      </c>
      <c r="F230" s="202" t="s">
        <v>407</v>
      </c>
      <c r="G230" s="200"/>
      <c r="H230" s="203">
        <v>1.421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207</v>
      </c>
      <c r="AU230" s="209" t="s">
        <v>84</v>
      </c>
      <c r="AV230" s="13" t="s">
        <v>84</v>
      </c>
      <c r="AW230" s="13" t="s">
        <v>35</v>
      </c>
      <c r="AX230" s="13" t="s">
        <v>74</v>
      </c>
      <c r="AY230" s="209" t="s">
        <v>195</v>
      </c>
    </row>
    <row r="231" spans="1:65" s="14" customFormat="1" ht="11.25">
      <c r="B231" s="210"/>
      <c r="C231" s="211"/>
      <c r="D231" s="192" t="s">
        <v>207</v>
      </c>
      <c r="E231" s="212" t="s">
        <v>19</v>
      </c>
      <c r="F231" s="213" t="s">
        <v>216</v>
      </c>
      <c r="G231" s="211"/>
      <c r="H231" s="214">
        <v>7.1049999999999995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207</v>
      </c>
      <c r="AU231" s="220" t="s">
        <v>84</v>
      </c>
      <c r="AV231" s="14" t="s">
        <v>104</v>
      </c>
      <c r="AW231" s="14" t="s">
        <v>35</v>
      </c>
      <c r="AX231" s="14" t="s">
        <v>82</v>
      </c>
      <c r="AY231" s="220" t="s">
        <v>195</v>
      </c>
    </row>
    <row r="232" spans="1:65" s="2" customFormat="1" ht="24.2" customHeight="1">
      <c r="A232" s="35"/>
      <c r="B232" s="36"/>
      <c r="C232" s="179" t="s">
        <v>408</v>
      </c>
      <c r="D232" s="179" t="s">
        <v>197</v>
      </c>
      <c r="E232" s="180" t="s">
        <v>409</v>
      </c>
      <c r="F232" s="181" t="s">
        <v>410</v>
      </c>
      <c r="G232" s="182" t="s">
        <v>200</v>
      </c>
      <c r="H232" s="183">
        <v>2.2799999999999998</v>
      </c>
      <c r="I232" s="184"/>
      <c r="J232" s="185">
        <f>ROUND(I232*H232,2)</f>
        <v>0</v>
      </c>
      <c r="K232" s="181" t="s">
        <v>201</v>
      </c>
      <c r="L232" s="40"/>
      <c r="M232" s="186" t="s">
        <v>19</v>
      </c>
      <c r="N232" s="187" t="s">
        <v>45</v>
      </c>
      <c r="O232" s="65"/>
      <c r="P232" s="188">
        <f>O232*H232</f>
        <v>0</v>
      </c>
      <c r="Q232" s="188">
        <v>0</v>
      </c>
      <c r="R232" s="188">
        <f>Q232*H232</f>
        <v>0</v>
      </c>
      <c r="S232" s="188">
        <v>2.5</v>
      </c>
      <c r="T232" s="189">
        <f>S232*H232</f>
        <v>5.6999999999999993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0" t="s">
        <v>104</v>
      </c>
      <c r="AT232" s="190" t="s">
        <v>197</v>
      </c>
      <c r="AU232" s="190" t="s">
        <v>84</v>
      </c>
      <c r="AY232" s="18" t="s">
        <v>195</v>
      </c>
      <c r="BE232" s="191">
        <f>IF(N232="základní",J232,0)</f>
        <v>0</v>
      </c>
      <c r="BF232" s="191">
        <f>IF(N232="snížená",J232,0)</f>
        <v>0</v>
      </c>
      <c r="BG232" s="191">
        <f>IF(N232="zákl. přenesená",J232,0)</f>
        <v>0</v>
      </c>
      <c r="BH232" s="191">
        <f>IF(N232="sníž. přenesená",J232,0)</f>
        <v>0</v>
      </c>
      <c r="BI232" s="191">
        <f>IF(N232="nulová",J232,0)</f>
        <v>0</v>
      </c>
      <c r="BJ232" s="18" t="s">
        <v>82</v>
      </c>
      <c r="BK232" s="191">
        <f>ROUND(I232*H232,2)</f>
        <v>0</v>
      </c>
      <c r="BL232" s="18" t="s">
        <v>104</v>
      </c>
      <c r="BM232" s="190" t="s">
        <v>411</v>
      </c>
    </row>
    <row r="233" spans="1:65" s="2" customFormat="1" ht="29.25">
      <c r="A233" s="35"/>
      <c r="B233" s="36"/>
      <c r="C233" s="37"/>
      <c r="D233" s="192" t="s">
        <v>203</v>
      </c>
      <c r="E233" s="37"/>
      <c r="F233" s="193" t="s">
        <v>412</v>
      </c>
      <c r="G233" s="37"/>
      <c r="H233" s="37"/>
      <c r="I233" s="194"/>
      <c r="J233" s="37"/>
      <c r="K233" s="37"/>
      <c r="L233" s="40"/>
      <c r="M233" s="195"/>
      <c r="N233" s="196"/>
      <c r="O233" s="65"/>
      <c r="P233" s="65"/>
      <c r="Q233" s="65"/>
      <c r="R233" s="65"/>
      <c r="S233" s="65"/>
      <c r="T233" s="66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8" t="s">
        <v>203</v>
      </c>
      <c r="AU233" s="18" t="s">
        <v>84</v>
      </c>
    </row>
    <row r="234" spans="1:65" s="2" customFormat="1" ht="11.25">
      <c r="A234" s="35"/>
      <c r="B234" s="36"/>
      <c r="C234" s="37"/>
      <c r="D234" s="197" t="s">
        <v>205</v>
      </c>
      <c r="E234" s="37"/>
      <c r="F234" s="198" t="s">
        <v>413</v>
      </c>
      <c r="G234" s="37"/>
      <c r="H234" s="37"/>
      <c r="I234" s="194"/>
      <c r="J234" s="37"/>
      <c r="K234" s="37"/>
      <c r="L234" s="40"/>
      <c r="M234" s="195"/>
      <c r="N234" s="196"/>
      <c r="O234" s="65"/>
      <c r="P234" s="65"/>
      <c r="Q234" s="65"/>
      <c r="R234" s="65"/>
      <c r="S234" s="65"/>
      <c r="T234" s="66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205</v>
      </c>
      <c r="AU234" s="18" t="s">
        <v>84</v>
      </c>
    </row>
    <row r="235" spans="1:65" s="13" customFormat="1" ht="11.25">
      <c r="B235" s="199"/>
      <c r="C235" s="200"/>
      <c r="D235" s="192" t="s">
        <v>207</v>
      </c>
      <c r="E235" s="201" t="s">
        <v>19</v>
      </c>
      <c r="F235" s="202" t="s">
        <v>414</v>
      </c>
      <c r="G235" s="200"/>
      <c r="H235" s="203">
        <v>2.1120000000000001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207</v>
      </c>
      <c r="AU235" s="209" t="s">
        <v>84</v>
      </c>
      <c r="AV235" s="13" t="s">
        <v>84</v>
      </c>
      <c r="AW235" s="13" t="s">
        <v>35</v>
      </c>
      <c r="AX235" s="13" t="s">
        <v>74</v>
      </c>
      <c r="AY235" s="209" t="s">
        <v>195</v>
      </c>
    </row>
    <row r="236" spans="1:65" s="13" customFormat="1" ht="11.25">
      <c r="B236" s="199"/>
      <c r="C236" s="200"/>
      <c r="D236" s="192" t="s">
        <v>207</v>
      </c>
      <c r="E236" s="201" t="s">
        <v>19</v>
      </c>
      <c r="F236" s="202" t="s">
        <v>415</v>
      </c>
      <c r="G236" s="200"/>
      <c r="H236" s="203">
        <v>0.16800000000000001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207</v>
      </c>
      <c r="AU236" s="209" t="s">
        <v>84</v>
      </c>
      <c r="AV236" s="13" t="s">
        <v>84</v>
      </c>
      <c r="AW236" s="13" t="s">
        <v>35</v>
      </c>
      <c r="AX236" s="13" t="s">
        <v>74</v>
      </c>
      <c r="AY236" s="209" t="s">
        <v>195</v>
      </c>
    </row>
    <row r="237" spans="1:65" s="14" customFormat="1" ht="11.25">
      <c r="B237" s="210"/>
      <c r="C237" s="211"/>
      <c r="D237" s="192" t="s">
        <v>207</v>
      </c>
      <c r="E237" s="212" t="s">
        <v>19</v>
      </c>
      <c r="F237" s="213" t="s">
        <v>216</v>
      </c>
      <c r="G237" s="211"/>
      <c r="H237" s="214">
        <v>2.2800000000000002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207</v>
      </c>
      <c r="AU237" s="220" t="s">
        <v>84</v>
      </c>
      <c r="AV237" s="14" t="s">
        <v>104</v>
      </c>
      <c r="AW237" s="14" t="s">
        <v>35</v>
      </c>
      <c r="AX237" s="14" t="s">
        <v>82</v>
      </c>
      <c r="AY237" s="220" t="s">
        <v>195</v>
      </c>
    </row>
    <row r="238" spans="1:65" s="2" customFormat="1" ht="37.9" customHeight="1">
      <c r="A238" s="35"/>
      <c r="B238" s="36"/>
      <c r="C238" s="179" t="s">
        <v>416</v>
      </c>
      <c r="D238" s="179" t="s">
        <v>197</v>
      </c>
      <c r="E238" s="180" t="s">
        <v>417</v>
      </c>
      <c r="F238" s="181" t="s">
        <v>418</v>
      </c>
      <c r="G238" s="182" t="s">
        <v>227</v>
      </c>
      <c r="H238" s="183">
        <v>53.96</v>
      </c>
      <c r="I238" s="184"/>
      <c r="J238" s="185">
        <f>ROUND(I238*H238,2)</f>
        <v>0</v>
      </c>
      <c r="K238" s="181" t="s">
        <v>201</v>
      </c>
      <c r="L238" s="40"/>
      <c r="M238" s="186" t="s">
        <v>19</v>
      </c>
      <c r="N238" s="187" t="s">
        <v>45</v>
      </c>
      <c r="O238" s="65"/>
      <c r="P238" s="188">
        <f>O238*H238</f>
        <v>0</v>
      </c>
      <c r="Q238" s="188">
        <v>0</v>
      </c>
      <c r="R238" s="188">
        <f>Q238*H238</f>
        <v>0</v>
      </c>
      <c r="S238" s="188">
        <v>0.01</v>
      </c>
      <c r="T238" s="189">
        <f>S238*H238</f>
        <v>0.53959999999999997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0" t="s">
        <v>104</v>
      </c>
      <c r="AT238" s="190" t="s">
        <v>197</v>
      </c>
      <c r="AU238" s="190" t="s">
        <v>84</v>
      </c>
      <c r="AY238" s="18" t="s">
        <v>195</v>
      </c>
      <c r="BE238" s="191">
        <f>IF(N238="základní",J238,0)</f>
        <v>0</v>
      </c>
      <c r="BF238" s="191">
        <f>IF(N238="snížená",J238,0)</f>
        <v>0</v>
      </c>
      <c r="BG238" s="191">
        <f>IF(N238="zákl. přenesená",J238,0)</f>
        <v>0</v>
      </c>
      <c r="BH238" s="191">
        <f>IF(N238="sníž. přenesená",J238,0)</f>
        <v>0</v>
      </c>
      <c r="BI238" s="191">
        <f>IF(N238="nulová",J238,0)</f>
        <v>0</v>
      </c>
      <c r="BJ238" s="18" t="s">
        <v>82</v>
      </c>
      <c r="BK238" s="191">
        <f>ROUND(I238*H238,2)</f>
        <v>0</v>
      </c>
      <c r="BL238" s="18" t="s">
        <v>104</v>
      </c>
      <c r="BM238" s="190" t="s">
        <v>419</v>
      </c>
    </row>
    <row r="239" spans="1:65" s="2" customFormat="1" ht="19.5">
      <c r="A239" s="35"/>
      <c r="B239" s="36"/>
      <c r="C239" s="37"/>
      <c r="D239" s="192" t="s">
        <v>203</v>
      </c>
      <c r="E239" s="37"/>
      <c r="F239" s="193" t="s">
        <v>420</v>
      </c>
      <c r="G239" s="37"/>
      <c r="H239" s="37"/>
      <c r="I239" s="194"/>
      <c r="J239" s="37"/>
      <c r="K239" s="37"/>
      <c r="L239" s="40"/>
      <c r="M239" s="195"/>
      <c r="N239" s="196"/>
      <c r="O239" s="65"/>
      <c r="P239" s="65"/>
      <c r="Q239" s="65"/>
      <c r="R239" s="65"/>
      <c r="S239" s="65"/>
      <c r="T239" s="66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8" t="s">
        <v>203</v>
      </c>
      <c r="AU239" s="18" t="s">
        <v>84</v>
      </c>
    </row>
    <row r="240" spans="1:65" s="2" customFormat="1" ht="11.25">
      <c r="A240" s="35"/>
      <c r="B240" s="36"/>
      <c r="C240" s="37"/>
      <c r="D240" s="197" t="s">
        <v>205</v>
      </c>
      <c r="E240" s="37"/>
      <c r="F240" s="198" t="s">
        <v>421</v>
      </c>
      <c r="G240" s="37"/>
      <c r="H240" s="37"/>
      <c r="I240" s="194"/>
      <c r="J240" s="37"/>
      <c r="K240" s="37"/>
      <c r="L240" s="40"/>
      <c r="M240" s="195"/>
      <c r="N240" s="196"/>
      <c r="O240" s="65"/>
      <c r="P240" s="65"/>
      <c r="Q240" s="65"/>
      <c r="R240" s="65"/>
      <c r="S240" s="65"/>
      <c r="T240" s="66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8" t="s">
        <v>205</v>
      </c>
      <c r="AU240" s="18" t="s">
        <v>84</v>
      </c>
    </row>
    <row r="241" spans="1:65" s="13" customFormat="1" ht="11.25">
      <c r="B241" s="199"/>
      <c r="C241" s="200"/>
      <c r="D241" s="192" t="s">
        <v>207</v>
      </c>
      <c r="E241" s="201" t="s">
        <v>19</v>
      </c>
      <c r="F241" s="202" t="s">
        <v>261</v>
      </c>
      <c r="G241" s="200"/>
      <c r="H241" s="203">
        <v>44.16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207</v>
      </c>
      <c r="AU241" s="209" t="s">
        <v>84</v>
      </c>
      <c r="AV241" s="13" t="s">
        <v>84</v>
      </c>
      <c r="AW241" s="13" t="s">
        <v>35</v>
      </c>
      <c r="AX241" s="13" t="s">
        <v>74</v>
      </c>
      <c r="AY241" s="209" t="s">
        <v>195</v>
      </c>
    </row>
    <row r="242" spans="1:65" s="13" customFormat="1" ht="11.25">
      <c r="B242" s="199"/>
      <c r="C242" s="200"/>
      <c r="D242" s="192" t="s">
        <v>207</v>
      </c>
      <c r="E242" s="201" t="s">
        <v>19</v>
      </c>
      <c r="F242" s="202" t="s">
        <v>262</v>
      </c>
      <c r="G242" s="200"/>
      <c r="H242" s="203">
        <v>9.8000000000000007</v>
      </c>
      <c r="I242" s="204"/>
      <c r="J242" s="200"/>
      <c r="K242" s="200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207</v>
      </c>
      <c r="AU242" s="209" t="s">
        <v>84</v>
      </c>
      <c r="AV242" s="13" t="s">
        <v>84</v>
      </c>
      <c r="AW242" s="13" t="s">
        <v>35</v>
      </c>
      <c r="AX242" s="13" t="s">
        <v>74</v>
      </c>
      <c r="AY242" s="209" t="s">
        <v>195</v>
      </c>
    </row>
    <row r="243" spans="1:65" s="14" customFormat="1" ht="11.25">
      <c r="B243" s="210"/>
      <c r="C243" s="211"/>
      <c r="D243" s="192" t="s">
        <v>207</v>
      </c>
      <c r="E243" s="212" t="s">
        <v>19</v>
      </c>
      <c r="F243" s="213" t="s">
        <v>216</v>
      </c>
      <c r="G243" s="211"/>
      <c r="H243" s="214">
        <v>53.959999999999994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207</v>
      </c>
      <c r="AU243" s="220" t="s">
        <v>84</v>
      </c>
      <c r="AV243" s="14" t="s">
        <v>104</v>
      </c>
      <c r="AW243" s="14" t="s">
        <v>35</v>
      </c>
      <c r="AX243" s="14" t="s">
        <v>82</v>
      </c>
      <c r="AY243" s="220" t="s">
        <v>195</v>
      </c>
    </row>
    <row r="244" spans="1:65" s="2" customFormat="1" ht="37.9" customHeight="1">
      <c r="A244" s="35"/>
      <c r="B244" s="36"/>
      <c r="C244" s="179" t="s">
        <v>422</v>
      </c>
      <c r="D244" s="179" t="s">
        <v>197</v>
      </c>
      <c r="E244" s="180" t="s">
        <v>423</v>
      </c>
      <c r="F244" s="181" t="s">
        <v>424</v>
      </c>
      <c r="G244" s="182" t="s">
        <v>227</v>
      </c>
      <c r="H244" s="183">
        <v>47.18</v>
      </c>
      <c r="I244" s="184"/>
      <c r="J244" s="185">
        <f>ROUND(I244*H244,2)</f>
        <v>0</v>
      </c>
      <c r="K244" s="181" t="s">
        <v>201</v>
      </c>
      <c r="L244" s="40"/>
      <c r="M244" s="186" t="s">
        <v>19</v>
      </c>
      <c r="N244" s="187" t="s">
        <v>45</v>
      </c>
      <c r="O244" s="65"/>
      <c r="P244" s="188">
        <f>O244*H244</f>
        <v>0</v>
      </c>
      <c r="Q244" s="188">
        <v>0</v>
      </c>
      <c r="R244" s="188">
        <f>Q244*H244</f>
        <v>0</v>
      </c>
      <c r="S244" s="188">
        <v>0.02</v>
      </c>
      <c r="T244" s="189">
        <f>S244*H244</f>
        <v>0.94359999999999999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0" t="s">
        <v>104</v>
      </c>
      <c r="AT244" s="190" t="s">
        <v>197</v>
      </c>
      <c r="AU244" s="190" t="s">
        <v>84</v>
      </c>
      <c r="AY244" s="18" t="s">
        <v>195</v>
      </c>
      <c r="BE244" s="191">
        <f>IF(N244="základní",J244,0)</f>
        <v>0</v>
      </c>
      <c r="BF244" s="191">
        <f>IF(N244="snížená",J244,0)</f>
        <v>0</v>
      </c>
      <c r="BG244" s="191">
        <f>IF(N244="zákl. přenesená",J244,0)</f>
        <v>0</v>
      </c>
      <c r="BH244" s="191">
        <f>IF(N244="sníž. přenesená",J244,0)</f>
        <v>0</v>
      </c>
      <c r="BI244" s="191">
        <f>IF(N244="nulová",J244,0)</f>
        <v>0</v>
      </c>
      <c r="BJ244" s="18" t="s">
        <v>82</v>
      </c>
      <c r="BK244" s="191">
        <f>ROUND(I244*H244,2)</f>
        <v>0</v>
      </c>
      <c r="BL244" s="18" t="s">
        <v>104</v>
      </c>
      <c r="BM244" s="190" t="s">
        <v>425</v>
      </c>
    </row>
    <row r="245" spans="1:65" s="2" customFormat="1" ht="19.5">
      <c r="A245" s="35"/>
      <c r="B245" s="36"/>
      <c r="C245" s="37"/>
      <c r="D245" s="192" t="s">
        <v>203</v>
      </c>
      <c r="E245" s="37"/>
      <c r="F245" s="193" t="s">
        <v>426</v>
      </c>
      <c r="G245" s="37"/>
      <c r="H245" s="37"/>
      <c r="I245" s="194"/>
      <c r="J245" s="37"/>
      <c r="K245" s="37"/>
      <c r="L245" s="40"/>
      <c r="M245" s="195"/>
      <c r="N245" s="196"/>
      <c r="O245" s="65"/>
      <c r="P245" s="65"/>
      <c r="Q245" s="65"/>
      <c r="R245" s="65"/>
      <c r="S245" s="65"/>
      <c r="T245" s="66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8" t="s">
        <v>203</v>
      </c>
      <c r="AU245" s="18" t="s">
        <v>84</v>
      </c>
    </row>
    <row r="246" spans="1:65" s="2" customFormat="1" ht="11.25">
      <c r="A246" s="35"/>
      <c r="B246" s="36"/>
      <c r="C246" s="37"/>
      <c r="D246" s="197" t="s">
        <v>205</v>
      </c>
      <c r="E246" s="37"/>
      <c r="F246" s="198" t="s">
        <v>427</v>
      </c>
      <c r="G246" s="37"/>
      <c r="H246" s="37"/>
      <c r="I246" s="194"/>
      <c r="J246" s="37"/>
      <c r="K246" s="37"/>
      <c r="L246" s="40"/>
      <c r="M246" s="195"/>
      <c r="N246" s="196"/>
      <c r="O246" s="65"/>
      <c r="P246" s="65"/>
      <c r="Q246" s="65"/>
      <c r="R246" s="65"/>
      <c r="S246" s="65"/>
      <c r="T246" s="66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8" t="s">
        <v>205</v>
      </c>
      <c r="AU246" s="18" t="s">
        <v>84</v>
      </c>
    </row>
    <row r="247" spans="1:65" s="13" customFormat="1" ht="11.25">
      <c r="B247" s="199"/>
      <c r="C247" s="200"/>
      <c r="D247" s="192" t="s">
        <v>207</v>
      </c>
      <c r="E247" s="201" t="s">
        <v>19</v>
      </c>
      <c r="F247" s="202" t="s">
        <v>428</v>
      </c>
      <c r="G247" s="200"/>
      <c r="H247" s="203">
        <v>47.18</v>
      </c>
      <c r="I247" s="204"/>
      <c r="J247" s="200"/>
      <c r="K247" s="200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207</v>
      </c>
      <c r="AU247" s="209" t="s">
        <v>84</v>
      </c>
      <c r="AV247" s="13" t="s">
        <v>84</v>
      </c>
      <c r="AW247" s="13" t="s">
        <v>35</v>
      </c>
      <c r="AX247" s="13" t="s">
        <v>82</v>
      </c>
      <c r="AY247" s="209" t="s">
        <v>195</v>
      </c>
    </row>
    <row r="248" spans="1:65" s="2" customFormat="1" ht="37.9" customHeight="1">
      <c r="A248" s="35"/>
      <c r="B248" s="36"/>
      <c r="C248" s="179" t="s">
        <v>429</v>
      </c>
      <c r="D248" s="179" t="s">
        <v>197</v>
      </c>
      <c r="E248" s="180" t="s">
        <v>430</v>
      </c>
      <c r="F248" s="181" t="s">
        <v>431</v>
      </c>
      <c r="G248" s="182" t="s">
        <v>227</v>
      </c>
      <c r="H248" s="183">
        <v>498.56400000000002</v>
      </c>
      <c r="I248" s="184"/>
      <c r="J248" s="185">
        <f>ROUND(I248*H248,2)</f>
        <v>0</v>
      </c>
      <c r="K248" s="181" t="s">
        <v>201</v>
      </c>
      <c r="L248" s="40"/>
      <c r="M248" s="186" t="s">
        <v>19</v>
      </c>
      <c r="N248" s="187" t="s">
        <v>45</v>
      </c>
      <c r="O248" s="65"/>
      <c r="P248" s="188">
        <f>O248*H248</f>
        <v>0</v>
      </c>
      <c r="Q248" s="188">
        <v>0</v>
      </c>
      <c r="R248" s="188">
        <f>Q248*H248</f>
        <v>0</v>
      </c>
      <c r="S248" s="188">
        <v>0.01</v>
      </c>
      <c r="T248" s="189">
        <f>S248*H248</f>
        <v>4.9856400000000001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0" t="s">
        <v>104</v>
      </c>
      <c r="AT248" s="190" t="s">
        <v>197</v>
      </c>
      <c r="AU248" s="190" t="s">
        <v>84</v>
      </c>
      <c r="AY248" s="18" t="s">
        <v>195</v>
      </c>
      <c r="BE248" s="191">
        <f>IF(N248="základní",J248,0)</f>
        <v>0</v>
      </c>
      <c r="BF248" s="191">
        <f>IF(N248="snížená",J248,0)</f>
        <v>0</v>
      </c>
      <c r="BG248" s="191">
        <f>IF(N248="zákl. přenesená",J248,0)</f>
        <v>0</v>
      </c>
      <c r="BH248" s="191">
        <f>IF(N248="sníž. přenesená",J248,0)</f>
        <v>0</v>
      </c>
      <c r="BI248" s="191">
        <f>IF(N248="nulová",J248,0)</f>
        <v>0</v>
      </c>
      <c r="BJ248" s="18" t="s">
        <v>82</v>
      </c>
      <c r="BK248" s="191">
        <f>ROUND(I248*H248,2)</f>
        <v>0</v>
      </c>
      <c r="BL248" s="18" t="s">
        <v>104</v>
      </c>
      <c r="BM248" s="190" t="s">
        <v>432</v>
      </c>
    </row>
    <row r="249" spans="1:65" s="2" customFormat="1" ht="29.25">
      <c r="A249" s="35"/>
      <c r="B249" s="36"/>
      <c r="C249" s="37"/>
      <c r="D249" s="192" t="s">
        <v>203</v>
      </c>
      <c r="E249" s="37"/>
      <c r="F249" s="193" t="s">
        <v>433</v>
      </c>
      <c r="G249" s="37"/>
      <c r="H249" s="37"/>
      <c r="I249" s="194"/>
      <c r="J249" s="37"/>
      <c r="K249" s="37"/>
      <c r="L249" s="40"/>
      <c r="M249" s="195"/>
      <c r="N249" s="196"/>
      <c r="O249" s="65"/>
      <c r="P249" s="65"/>
      <c r="Q249" s="65"/>
      <c r="R249" s="65"/>
      <c r="S249" s="65"/>
      <c r="T249" s="66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8" t="s">
        <v>203</v>
      </c>
      <c r="AU249" s="18" t="s">
        <v>84</v>
      </c>
    </row>
    <row r="250" spans="1:65" s="2" customFormat="1" ht="11.25">
      <c r="A250" s="35"/>
      <c r="B250" s="36"/>
      <c r="C250" s="37"/>
      <c r="D250" s="197" t="s">
        <v>205</v>
      </c>
      <c r="E250" s="37"/>
      <c r="F250" s="198" t="s">
        <v>434</v>
      </c>
      <c r="G250" s="37"/>
      <c r="H250" s="37"/>
      <c r="I250" s="194"/>
      <c r="J250" s="37"/>
      <c r="K250" s="37"/>
      <c r="L250" s="40"/>
      <c r="M250" s="195"/>
      <c r="N250" s="196"/>
      <c r="O250" s="65"/>
      <c r="P250" s="65"/>
      <c r="Q250" s="65"/>
      <c r="R250" s="65"/>
      <c r="S250" s="65"/>
      <c r="T250" s="66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8" t="s">
        <v>205</v>
      </c>
      <c r="AU250" s="18" t="s">
        <v>84</v>
      </c>
    </row>
    <row r="251" spans="1:65" s="13" customFormat="1" ht="11.25">
      <c r="B251" s="199"/>
      <c r="C251" s="200"/>
      <c r="D251" s="192" t="s">
        <v>207</v>
      </c>
      <c r="E251" s="201" t="s">
        <v>19</v>
      </c>
      <c r="F251" s="202" t="s">
        <v>435</v>
      </c>
      <c r="G251" s="200"/>
      <c r="H251" s="203">
        <v>34.527999999999999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207</v>
      </c>
      <c r="AU251" s="209" t="s">
        <v>84</v>
      </c>
      <c r="AV251" s="13" t="s">
        <v>84</v>
      </c>
      <c r="AW251" s="13" t="s">
        <v>35</v>
      </c>
      <c r="AX251" s="13" t="s">
        <v>74</v>
      </c>
      <c r="AY251" s="209" t="s">
        <v>195</v>
      </c>
    </row>
    <row r="252" spans="1:65" s="13" customFormat="1" ht="11.25">
      <c r="B252" s="199"/>
      <c r="C252" s="200"/>
      <c r="D252" s="192" t="s">
        <v>207</v>
      </c>
      <c r="E252" s="201" t="s">
        <v>19</v>
      </c>
      <c r="F252" s="202" t="s">
        <v>436</v>
      </c>
      <c r="G252" s="200"/>
      <c r="H252" s="203">
        <v>158.27500000000001</v>
      </c>
      <c r="I252" s="204"/>
      <c r="J252" s="200"/>
      <c r="K252" s="200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207</v>
      </c>
      <c r="AU252" s="209" t="s">
        <v>84</v>
      </c>
      <c r="AV252" s="13" t="s">
        <v>84</v>
      </c>
      <c r="AW252" s="13" t="s">
        <v>35</v>
      </c>
      <c r="AX252" s="13" t="s">
        <v>74</v>
      </c>
      <c r="AY252" s="209" t="s">
        <v>195</v>
      </c>
    </row>
    <row r="253" spans="1:65" s="13" customFormat="1" ht="11.25">
      <c r="B253" s="199"/>
      <c r="C253" s="200"/>
      <c r="D253" s="192" t="s">
        <v>207</v>
      </c>
      <c r="E253" s="201" t="s">
        <v>19</v>
      </c>
      <c r="F253" s="202" t="s">
        <v>437</v>
      </c>
      <c r="G253" s="200"/>
      <c r="H253" s="203">
        <v>86.45</v>
      </c>
      <c r="I253" s="204"/>
      <c r="J253" s="200"/>
      <c r="K253" s="200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207</v>
      </c>
      <c r="AU253" s="209" t="s">
        <v>84</v>
      </c>
      <c r="AV253" s="13" t="s">
        <v>84</v>
      </c>
      <c r="AW253" s="13" t="s">
        <v>35</v>
      </c>
      <c r="AX253" s="13" t="s">
        <v>74</v>
      </c>
      <c r="AY253" s="209" t="s">
        <v>195</v>
      </c>
    </row>
    <row r="254" spans="1:65" s="13" customFormat="1" ht="11.25">
      <c r="B254" s="199"/>
      <c r="C254" s="200"/>
      <c r="D254" s="192" t="s">
        <v>207</v>
      </c>
      <c r="E254" s="201" t="s">
        <v>19</v>
      </c>
      <c r="F254" s="202" t="s">
        <v>438</v>
      </c>
      <c r="G254" s="200"/>
      <c r="H254" s="203">
        <v>25.187999999999999</v>
      </c>
      <c r="I254" s="204"/>
      <c r="J254" s="200"/>
      <c r="K254" s="200"/>
      <c r="L254" s="205"/>
      <c r="M254" s="206"/>
      <c r="N254" s="207"/>
      <c r="O254" s="207"/>
      <c r="P254" s="207"/>
      <c r="Q254" s="207"/>
      <c r="R254" s="207"/>
      <c r="S254" s="207"/>
      <c r="T254" s="208"/>
      <c r="AT254" s="209" t="s">
        <v>207</v>
      </c>
      <c r="AU254" s="209" t="s">
        <v>84</v>
      </c>
      <c r="AV254" s="13" t="s">
        <v>84</v>
      </c>
      <c r="AW254" s="13" t="s">
        <v>35</v>
      </c>
      <c r="AX254" s="13" t="s">
        <v>74</v>
      </c>
      <c r="AY254" s="209" t="s">
        <v>195</v>
      </c>
    </row>
    <row r="255" spans="1:65" s="13" customFormat="1" ht="11.25">
      <c r="B255" s="199"/>
      <c r="C255" s="200"/>
      <c r="D255" s="192" t="s">
        <v>207</v>
      </c>
      <c r="E255" s="201" t="s">
        <v>19</v>
      </c>
      <c r="F255" s="202" t="s">
        <v>439</v>
      </c>
      <c r="G255" s="200"/>
      <c r="H255" s="203">
        <v>24.472999999999999</v>
      </c>
      <c r="I255" s="204"/>
      <c r="J255" s="200"/>
      <c r="K255" s="200"/>
      <c r="L255" s="205"/>
      <c r="M255" s="206"/>
      <c r="N255" s="207"/>
      <c r="O255" s="207"/>
      <c r="P255" s="207"/>
      <c r="Q255" s="207"/>
      <c r="R255" s="207"/>
      <c r="S255" s="207"/>
      <c r="T255" s="208"/>
      <c r="AT255" s="209" t="s">
        <v>207</v>
      </c>
      <c r="AU255" s="209" t="s">
        <v>84</v>
      </c>
      <c r="AV255" s="13" t="s">
        <v>84</v>
      </c>
      <c r="AW255" s="13" t="s">
        <v>35</v>
      </c>
      <c r="AX255" s="13" t="s">
        <v>74</v>
      </c>
      <c r="AY255" s="209" t="s">
        <v>195</v>
      </c>
    </row>
    <row r="256" spans="1:65" s="13" customFormat="1" ht="11.25">
      <c r="B256" s="199"/>
      <c r="C256" s="200"/>
      <c r="D256" s="192" t="s">
        <v>207</v>
      </c>
      <c r="E256" s="201" t="s">
        <v>19</v>
      </c>
      <c r="F256" s="202" t="s">
        <v>440</v>
      </c>
      <c r="G256" s="200"/>
      <c r="H256" s="203">
        <v>169.65</v>
      </c>
      <c r="I256" s="204"/>
      <c r="J256" s="200"/>
      <c r="K256" s="200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207</v>
      </c>
      <c r="AU256" s="209" t="s">
        <v>84</v>
      </c>
      <c r="AV256" s="13" t="s">
        <v>84</v>
      </c>
      <c r="AW256" s="13" t="s">
        <v>35</v>
      </c>
      <c r="AX256" s="13" t="s">
        <v>74</v>
      </c>
      <c r="AY256" s="209" t="s">
        <v>195</v>
      </c>
    </row>
    <row r="257" spans="1:65" s="14" customFormat="1" ht="11.25">
      <c r="B257" s="210"/>
      <c r="C257" s="211"/>
      <c r="D257" s="192" t="s">
        <v>207</v>
      </c>
      <c r="E257" s="212" t="s">
        <v>19</v>
      </c>
      <c r="F257" s="213" t="s">
        <v>216</v>
      </c>
      <c r="G257" s="211"/>
      <c r="H257" s="214">
        <v>498.56399999999996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207</v>
      </c>
      <c r="AU257" s="220" t="s">
        <v>84</v>
      </c>
      <c r="AV257" s="14" t="s">
        <v>104</v>
      </c>
      <c r="AW257" s="14" t="s">
        <v>35</v>
      </c>
      <c r="AX257" s="14" t="s">
        <v>82</v>
      </c>
      <c r="AY257" s="220" t="s">
        <v>195</v>
      </c>
    </row>
    <row r="258" spans="1:65" s="2" customFormat="1" ht="37.9" customHeight="1">
      <c r="A258" s="35"/>
      <c r="B258" s="36"/>
      <c r="C258" s="179" t="s">
        <v>441</v>
      </c>
      <c r="D258" s="179" t="s">
        <v>197</v>
      </c>
      <c r="E258" s="180" t="s">
        <v>442</v>
      </c>
      <c r="F258" s="181" t="s">
        <v>443</v>
      </c>
      <c r="G258" s="182" t="s">
        <v>227</v>
      </c>
      <c r="H258" s="183">
        <v>454.02499999999998</v>
      </c>
      <c r="I258" s="184"/>
      <c r="J258" s="185">
        <f>ROUND(I258*H258,2)</f>
        <v>0</v>
      </c>
      <c r="K258" s="181" t="s">
        <v>201</v>
      </c>
      <c r="L258" s="40"/>
      <c r="M258" s="186" t="s">
        <v>19</v>
      </c>
      <c r="N258" s="187" t="s">
        <v>45</v>
      </c>
      <c r="O258" s="65"/>
      <c r="P258" s="188">
        <f>O258*H258</f>
        <v>0</v>
      </c>
      <c r="Q258" s="188">
        <v>0</v>
      </c>
      <c r="R258" s="188">
        <f>Q258*H258</f>
        <v>0</v>
      </c>
      <c r="S258" s="188">
        <v>0.02</v>
      </c>
      <c r="T258" s="189">
        <f>S258*H258</f>
        <v>9.0804999999999989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0" t="s">
        <v>104</v>
      </c>
      <c r="AT258" s="190" t="s">
        <v>197</v>
      </c>
      <c r="AU258" s="190" t="s">
        <v>84</v>
      </c>
      <c r="AY258" s="18" t="s">
        <v>195</v>
      </c>
      <c r="BE258" s="191">
        <f>IF(N258="základní",J258,0)</f>
        <v>0</v>
      </c>
      <c r="BF258" s="191">
        <f>IF(N258="snížená",J258,0)</f>
        <v>0</v>
      </c>
      <c r="BG258" s="191">
        <f>IF(N258="zákl. přenesená",J258,0)</f>
        <v>0</v>
      </c>
      <c r="BH258" s="191">
        <f>IF(N258="sníž. přenesená",J258,0)</f>
        <v>0</v>
      </c>
      <c r="BI258" s="191">
        <f>IF(N258="nulová",J258,0)</f>
        <v>0</v>
      </c>
      <c r="BJ258" s="18" t="s">
        <v>82</v>
      </c>
      <c r="BK258" s="191">
        <f>ROUND(I258*H258,2)</f>
        <v>0</v>
      </c>
      <c r="BL258" s="18" t="s">
        <v>104</v>
      </c>
      <c r="BM258" s="190" t="s">
        <v>444</v>
      </c>
    </row>
    <row r="259" spans="1:65" s="2" customFormat="1" ht="29.25">
      <c r="A259" s="35"/>
      <c r="B259" s="36"/>
      <c r="C259" s="37"/>
      <c r="D259" s="192" t="s">
        <v>203</v>
      </c>
      <c r="E259" s="37"/>
      <c r="F259" s="193" t="s">
        <v>445</v>
      </c>
      <c r="G259" s="37"/>
      <c r="H259" s="37"/>
      <c r="I259" s="194"/>
      <c r="J259" s="37"/>
      <c r="K259" s="37"/>
      <c r="L259" s="40"/>
      <c r="M259" s="195"/>
      <c r="N259" s="196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203</v>
      </c>
      <c r="AU259" s="18" t="s">
        <v>84</v>
      </c>
    </row>
    <row r="260" spans="1:65" s="2" customFormat="1" ht="11.25">
      <c r="A260" s="35"/>
      <c r="B260" s="36"/>
      <c r="C260" s="37"/>
      <c r="D260" s="197" t="s">
        <v>205</v>
      </c>
      <c r="E260" s="37"/>
      <c r="F260" s="198" t="s">
        <v>446</v>
      </c>
      <c r="G260" s="37"/>
      <c r="H260" s="37"/>
      <c r="I260" s="194"/>
      <c r="J260" s="37"/>
      <c r="K260" s="37"/>
      <c r="L260" s="40"/>
      <c r="M260" s="195"/>
      <c r="N260" s="196"/>
      <c r="O260" s="65"/>
      <c r="P260" s="65"/>
      <c r="Q260" s="65"/>
      <c r="R260" s="65"/>
      <c r="S260" s="65"/>
      <c r="T260" s="66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8" t="s">
        <v>205</v>
      </c>
      <c r="AU260" s="18" t="s">
        <v>84</v>
      </c>
    </row>
    <row r="261" spans="1:65" s="13" customFormat="1" ht="11.25">
      <c r="B261" s="199"/>
      <c r="C261" s="200"/>
      <c r="D261" s="192" t="s">
        <v>207</v>
      </c>
      <c r="E261" s="201" t="s">
        <v>19</v>
      </c>
      <c r="F261" s="202" t="s">
        <v>447</v>
      </c>
      <c r="G261" s="200"/>
      <c r="H261" s="203">
        <v>233.35</v>
      </c>
      <c r="I261" s="204"/>
      <c r="J261" s="200"/>
      <c r="K261" s="200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207</v>
      </c>
      <c r="AU261" s="209" t="s">
        <v>84</v>
      </c>
      <c r="AV261" s="13" t="s">
        <v>84</v>
      </c>
      <c r="AW261" s="13" t="s">
        <v>35</v>
      </c>
      <c r="AX261" s="13" t="s">
        <v>74</v>
      </c>
      <c r="AY261" s="209" t="s">
        <v>195</v>
      </c>
    </row>
    <row r="262" spans="1:65" s="13" customFormat="1" ht="11.25">
      <c r="B262" s="199"/>
      <c r="C262" s="200"/>
      <c r="D262" s="192" t="s">
        <v>207</v>
      </c>
      <c r="E262" s="201" t="s">
        <v>19</v>
      </c>
      <c r="F262" s="202" t="s">
        <v>448</v>
      </c>
      <c r="G262" s="200"/>
      <c r="H262" s="203">
        <v>220.67500000000001</v>
      </c>
      <c r="I262" s="204"/>
      <c r="J262" s="200"/>
      <c r="K262" s="200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207</v>
      </c>
      <c r="AU262" s="209" t="s">
        <v>84</v>
      </c>
      <c r="AV262" s="13" t="s">
        <v>84</v>
      </c>
      <c r="AW262" s="13" t="s">
        <v>35</v>
      </c>
      <c r="AX262" s="13" t="s">
        <v>74</v>
      </c>
      <c r="AY262" s="209" t="s">
        <v>195</v>
      </c>
    </row>
    <row r="263" spans="1:65" s="14" customFormat="1" ht="11.25">
      <c r="B263" s="210"/>
      <c r="C263" s="211"/>
      <c r="D263" s="192" t="s">
        <v>207</v>
      </c>
      <c r="E263" s="212" t="s">
        <v>19</v>
      </c>
      <c r="F263" s="213" t="s">
        <v>216</v>
      </c>
      <c r="G263" s="211"/>
      <c r="H263" s="214">
        <v>454.02499999999998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207</v>
      </c>
      <c r="AU263" s="220" t="s">
        <v>84</v>
      </c>
      <c r="AV263" s="14" t="s">
        <v>104</v>
      </c>
      <c r="AW263" s="14" t="s">
        <v>35</v>
      </c>
      <c r="AX263" s="14" t="s">
        <v>82</v>
      </c>
      <c r="AY263" s="220" t="s">
        <v>195</v>
      </c>
    </row>
    <row r="264" spans="1:65" s="2" customFormat="1" ht="37.9" customHeight="1">
      <c r="A264" s="35"/>
      <c r="B264" s="36"/>
      <c r="C264" s="179" t="s">
        <v>449</v>
      </c>
      <c r="D264" s="179" t="s">
        <v>197</v>
      </c>
      <c r="E264" s="180" t="s">
        <v>450</v>
      </c>
      <c r="F264" s="181" t="s">
        <v>451</v>
      </c>
      <c r="G264" s="182" t="s">
        <v>227</v>
      </c>
      <c r="H264" s="183">
        <v>90.828000000000003</v>
      </c>
      <c r="I264" s="184"/>
      <c r="J264" s="185">
        <f>ROUND(I264*H264,2)</f>
        <v>0</v>
      </c>
      <c r="K264" s="181" t="s">
        <v>201</v>
      </c>
      <c r="L264" s="40"/>
      <c r="M264" s="186" t="s">
        <v>19</v>
      </c>
      <c r="N264" s="187" t="s">
        <v>45</v>
      </c>
      <c r="O264" s="65"/>
      <c r="P264" s="188">
        <f>O264*H264</f>
        <v>0</v>
      </c>
      <c r="Q264" s="188">
        <v>0</v>
      </c>
      <c r="R264" s="188">
        <f>Q264*H264</f>
        <v>0</v>
      </c>
      <c r="S264" s="188">
        <v>4.5999999999999999E-2</v>
      </c>
      <c r="T264" s="189">
        <f>S264*H264</f>
        <v>4.1780879999999998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0" t="s">
        <v>104</v>
      </c>
      <c r="AT264" s="190" t="s">
        <v>197</v>
      </c>
      <c r="AU264" s="190" t="s">
        <v>84</v>
      </c>
      <c r="AY264" s="18" t="s">
        <v>195</v>
      </c>
      <c r="BE264" s="191">
        <f>IF(N264="základní",J264,0)</f>
        <v>0</v>
      </c>
      <c r="BF264" s="191">
        <f>IF(N264="snížená",J264,0)</f>
        <v>0</v>
      </c>
      <c r="BG264" s="191">
        <f>IF(N264="zákl. přenesená",J264,0)</f>
        <v>0</v>
      </c>
      <c r="BH264" s="191">
        <f>IF(N264="sníž. přenesená",J264,0)</f>
        <v>0</v>
      </c>
      <c r="BI264" s="191">
        <f>IF(N264="nulová",J264,0)</f>
        <v>0</v>
      </c>
      <c r="BJ264" s="18" t="s">
        <v>82</v>
      </c>
      <c r="BK264" s="191">
        <f>ROUND(I264*H264,2)</f>
        <v>0</v>
      </c>
      <c r="BL264" s="18" t="s">
        <v>104</v>
      </c>
      <c r="BM264" s="190" t="s">
        <v>452</v>
      </c>
    </row>
    <row r="265" spans="1:65" s="2" customFormat="1" ht="29.25">
      <c r="A265" s="35"/>
      <c r="B265" s="36"/>
      <c r="C265" s="37"/>
      <c r="D265" s="192" t="s">
        <v>203</v>
      </c>
      <c r="E265" s="37"/>
      <c r="F265" s="193" t="s">
        <v>453</v>
      </c>
      <c r="G265" s="37"/>
      <c r="H265" s="37"/>
      <c r="I265" s="194"/>
      <c r="J265" s="37"/>
      <c r="K265" s="37"/>
      <c r="L265" s="40"/>
      <c r="M265" s="195"/>
      <c r="N265" s="196"/>
      <c r="O265" s="65"/>
      <c r="P265" s="65"/>
      <c r="Q265" s="65"/>
      <c r="R265" s="65"/>
      <c r="S265" s="65"/>
      <c r="T265" s="66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8" t="s">
        <v>203</v>
      </c>
      <c r="AU265" s="18" t="s">
        <v>84</v>
      </c>
    </row>
    <row r="266" spans="1:65" s="2" customFormat="1" ht="11.25">
      <c r="A266" s="35"/>
      <c r="B266" s="36"/>
      <c r="C266" s="37"/>
      <c r="D266" s="197" t="s">
        <v>205</v>
      </c>
      <c r="E266" s="37"/>
      <c r="F266" s="198" t="s">
        <v>454</v>
      </c>
      <c r="G266" s="37"/>
      <c r="H266" s="37"/>
      <c r="I266" s="194"/>
      <c r="J266" s="37"/>
      <c r="K266" s="37"/>
      <c r="L266" s="40"/>
      <c r="M266" s="195"/>
      <c r="N266" s="196"/>
      <c r="O266" s="65"/>
      <c r="P266" s="65"/>
      <c r="Q266" s="65"/>
      <c r="R266" s="65"/>
      <c r="S266" s="65"/>
      <c r="T266" s="66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8" t="s">
        <v>205</v>
      </c>
      <c r="AU266" s="18" t="s">
        <v>84</v>
      </c>
    </row>
    <row r="267" spans="1:65" s="13" customFormat="1" ht="11.25">
      <c r="B267" s="199"/>
      <c r="C267" s="200"/>
      <c r="D267" s="192" t="s">
        <v>207</v>
      </c>
      <c r="E267" s="201" t="s">
        <v>19</v>
      </c>
      <c r="F267" s="202" t="s">
        <v>282</v>
      </c>
      <c r="G267" s="200"/>
      <c r="H267" s="203">
        <v>86</v>
      </c>
      <c r="I267" s="204"/>
      <c r="J267" s="200"/>
      <c r="K267" s="200"/>
      <c r="L267" s="205"/>
      <c r="M267" s="206"/>
      <c r="N267" s="207"/>
      <c r="O267" s="207"/>
      <c r="P267" s="207"/>
      <c r="Q267" s="207"/>
      <c r="R267" s="207"/>
      <c r="S267" s="207"/>
      <c r="T267" s="208"/>
      <c r="AT267" s="209" t="s">
        <v>207</v>
      </c>
      <c r="AU267" s="209" t="s">
        <v>84</v>
      </c>
      <c r="AV267" s="13" t="s">
        <v>84</v>
      </c>
      <c r="AW267" s="13" t="s">
        <v>35</v>
      </c>
      <c r="AX267" s="13" t="s">
        <v>74</v>
      </c>
      <c r="AY267" s="209" t="s">
        <v>195</v>
      </c>
    </row>
    <row r="268" spans="1:65" s="13" customFormat="1" ht="11.25">
      <c r="B268" s="199"/>
      <c r="C268" s="200"/>
      <c r="D268" s="192" t="s">
        <v>207</v>
      </c>
      <c r="E268" s="201" t="s">
        <v>19</v>
      </c>
      <c r="F268" s="202" t="s">
        <v>283</v>
      </c>
      <c r="G268" s="200"/>
      <c r="H268" s="203">
        <v>7.98</v>
      </c>
      <c r="I268" s="204"/>
      <c r="J268" s="200"/>
      <c r="K268" s="200"/>
      <c r="L268" s="205"/>
      <c r="M268" s="206"/>
      <c r="N268" s="207"/>
      <c r="O268" s="207"/>
      <c r="P268" s="207"/>
      <c r="Q268" s="207"/>
      <c r="R268" s="207"/>
      <c r="S268" s="207"/>
      <c r="T268" s="208"/>
      <c r="AT268" s="209" t="s">
        <v>207</v>
      </c>
      <c r="AU268" s="209" t="s">
        <v>84</v>
      </c>
      <c r="AV268" s="13" t="s">
        <v>84</v>
      </c>
      <c r="AW268" s="13" t="s">
        <v>35</v>
      </c>
      <c r="AX268" s="13" t="s">
        <v>74</v>
      </c>
      <c r="AY268" s="209" t="s">
        <v>195</v>
      </c>
    </row>
    <row r="269" spans="1:65" s="13" customFormat="1" ht="11.25">
      <c r="B269" s="199"/>
      <c r="C269" s="200"/>
      <c r="D269" s="192" t="s">
        <v>207</v>
      </c>
      <c r="E269" s="201" t="s">
        <v>19</v>
      </c>
      <c r="F269" s="202" t="s">
        <v>284</v>
      </c>
      <c r="G269" s="200"/>
      <c r="H269" s="203">
        <v>-3.1520000000000001</v>
      </c>
      <c r="I269" s="204"/>
      <c r="J269" s="200"/>
      <c r="K269" s="200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207</v>
      </c>
      <c r="AU269" s="209" t="s">
        <v>84</v>
      </c>
      <c r="AV269" s="13" t="s">
        <v>84</v>
      </c>
      <c r="AW269" s="13" t="s">
        <v>35</v>
      </c>
      <c r="AX269" s="13" t="s">
        <v>74</v>
      </c>
      <c r="AY269" s="209" t="s">
        <v>195</v>
      </c>
    </row>
    <row r="270" spans="1:65" s="14" customFormat="1" ht="11.25">
      <c r="B270" s="210"/>
      <c r="C270" s="211"/>
      <c r="D270" s="192" t="s">
        <v>207</v>
      </c>
      <c r="E270" s="212" t="s">
        <v>19</v>
      </c>
      <c r="F270" s="213" t="s">
        <v>455</v>
      </c>
      <c r="G270" s="211"/>
      <c r="H270" s="214">
        <v>90.828000000000003</v>
      </c>
      <c r="I270" s="215"/>
      <c r="J270" s="211"/>
      <c r="K270" s="211"/>
      <c r="L270" s="216"/>
      <c r="M270" s="217"/>
      <c r="N270" s="218"/>
      <c r="O270" s="218"/>
      <c r="P270" s="218"/>
      <c r="Q270" s="218"/>
      <c r="R270" s="218"/>
      <c r="S270" s="218"/>
      <c r="T270" s="219"/>
      <c r="AT270" s="220" t="s">
        <v>207</v>
      </c>
      <c r="AU270" s="220" t="s">
        <v>84</v>
      </c>
      <c r="AV270" s="14" t="s">
        <v>104</v>
      </c>
      <c r="AW270" s="14" t="s">
        <v>35</v>
      </c>
      <c r="AX270" s="14" t="s">
        <v>82</v>
      </c>
      <c r="AY270" s="220" t="s">
        <v>195</v>
      </c>
    </row>
    <row r="271" spans="1:65" s="12" customFormat="1" ht="22.9" customHeight="1">
      <c r="B271" s="163"/>
      <c r="C271" s="164"/>
      <c r="D271" s="165" t="s">
        <v>73</v>
      </c>
      <c r="E271" s="177" t="s">
        <v>456</v>
      </c>
      <c r="F271" s="177" t="s">
        <v>457</v>
      </c>
      <c r="G271" s="164"/>
      <c r="H271" s="164"/>
      <c r="I271" s="167"/>
      <c r="J271" s="178">
        <f>BK271</f>
        <v>0</v>
      </c>
      <c r="K271" s="164"/>
      <c r="L271" s="169"/>
      <c r="M271" s="170"/>
      <c r="N271" s="171"/>
      <c r="O271" s="171"/>
      <c r="P271" s="172">
        <f>SUM(P272:P281)</f>
        <v>0</v>
      </c>
      <c r="Q271" s="171"/>
      <c r="R271" s="172">
        <f>SUM(R272:R281)</f>
        <v>0</v>
      </c>
      <c r="S271" s="171"/>
      <c r="T271" s="173">
        <f>SUM(T272:T281)</f>
        <v>0</v>
      </c>
      <c r="AR271" s="174" t="s">
        <v>82</v>
      </c>
      <c r="AT271" s="175" t="s">
        <v>73</v>
      </c>
      <c r="AU271" s="175" t="s">
        <v>82</v>
      </c>
      <c r="AY271" s="174" t="s">
        <v>195</v>
      </c>
      <c r="BK271" s="176">
        <f>SUM(BK272:BK281)</f>
        <v>0</v>
      </c>
    </row>
    <row r="272" spans="1:65" s="2" customFormat="1" ht="24.2" customHeight="1">
      <c r="A272" s="35"/>
      <c r="B272" s="36"/>
      <c r="C272" s="179" t="s">
        <v>458</v>
      </c>
      <c r="D272" s="179" t="s">
        <v>197</v>
      </c>
      <c r="E272" s="180" t="s">
        <v>459</v>
      </c>
      <c r="F272" s="181" t="s">
        <v>460</v>
      </c>
      <c r="G272" s="182" t="s">
        <v>219</v>
      </c>
      <c r="H272" s="183">
        <v>74.009</v>
      </c>
      <c r="I272" s="184"/>
      <c r="J272" s="185">
        <f>ROUND(I272*H272,2)</f>
        <v>0</v>
      </c>
      <c r="K272" s="181" t="s">
        <v>201</v>
      </c>
      <c r="L272" s="40"/>
      <c r="M272" s="186" t="s">
        <v>19</v>
      </c>
      <c r="N272" s="187" t="s">
        <v>45</v>
      </c>
      <c r="O272" s="65"/>
      <c r="P272" s="188">
        <f>O272*H272</f>
        <v>0</v>
      </c>
      <c r="Q272" s="188">
        <v>0</v>
      </c>
      <c r="R272" s="188">
        <f>Q272*H272</f>
        <v>0</v>
      </c>
      <c r="S272" s="188">
        <v>0</v>
      </c>
      <c r="T272" s="18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0" t="s">
        <v>104</v>
      </c>
      <c r="AT272" s="190" t="s">
        <v>197</v>
      </c>
      <c r="AU272" s="190" t="s">
        <v>84</v>
      </c>
      <c r="AY272" s="18" t="s">
        <v>195</v>
      </c>
      <c r="BE272" s="191">
        <f>IF(N272="základní",J272,0)</f>
        <v>0</v>
      </c>
      <c r="BF272" s="191">
        <f>IF(N272="snížená",J272,0)</f>
        <v>0</v>
      </c>
      <c r="BG272" s="191">
        <f>IF(N272="zákl. přenesená",J272,0)</f>
        <v>0</v>
      </c>
      <c r="BH272" s="191">
        <f>IF(N272="sníž. přenesená",J272,0)</f>
        <v>0</v>
      </c>
      <c r="BI272" s="191">
        <f>IF(N272="nulová",J272,0)</f>
        <v>0</v>
      </c>
      <c r="BJ272" s="18" t="s">
        <v>82</v>
      </c>
      <c r="BK272" s="191">
        <f>ROUND(I272*H272,2)</f>
        <v>0</v>
      </c>
      <c r="BL272" s="18" t="s">
        <v>104</v>
      </c>
      <c r="BM272" s="190" t="s">
        <v>461</v>
      </c>
    </row>
    <row r="273" spans="1:65" s="2" customFormat="1" ht="19.5">
      <c r="A273" s="35"/>
      <c r="B273" s="36"/>
      <c r="C273" s="37"/>
      <c r="D273" s="192" t="s">
        <v>203</v>
      </c>
      <c r="E273" s="37"/>
      <c r="F273" s="193" t="s">
        <v>462</v>
      </c>
      <c r="G273" s="37"/>
      <c r="H273" s="37"/>
      <c r="I273" s="194"/>
      <c r="J273" s="37"/>
      <c r="K273" s="37"/>
      <c r="L273" s="40"/>
      <c r="M273" s="195"/>
      <c r="N273" s="196"/>
      <c r="O273" s="65"/>
      <c r="P273" s="65"/>
      <c r="Q273" s="65"/>
      <c r="R273" s="65"/>
      <c r="S273" s="65"/>
      <c r="T273" s="66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8" t="s">
        <v>203</v>
      </c>
      <c r="AU273" s="18" t="s">
        <v>84</v>
      </c>
    </row>
    <row r="274" spans="1:65" s="2" customFormat="1" ht="11.25">
      <c r="A274" s="35"/>
      <c r="B274" s="36"/>
      <c r="C274" s="37"/>
      <c r="D274" s="197" t="s">
        <v>205</v>
      </c>
      <c r="E274" s="37"/>
      <c r="F274" s="198" t="s">
        <v>463</v>
      </c>
      <c r="G274" s="37"/>
      <c r="H274" s="37"/>
      <c r="I274" s="194"/>
      <c r="J274" s="37"/>
      <c r="K274" s="37"/>
      <c r="L274" s="40"/>
      <c r="M274" s="195"/>
      <c r="N274" s="196"/>
      <c r="O274" s="65"/>
      <c r="P274" s="65"/>
      <c r="Q274" s="65"/>
      <c r="R274" s="65"/>
      <c r="S274" s="65"/>
      <c r="T274" s="66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18" t="s">
        <v>205</v>
      </c>
      <c r="AU274" s="18" t="s">
        <v>84</v>
      </c>
    </row>
    <row r="275" spans="1:65" s="2" customFormat="1" ht="24.2" customHeight="1">
      <c r="A275" s="35"/>
      <c r="B275" s="36"/>
      <c r="C275" s="179" t="s">
        <v>464</v>
      </c>
      <c r="D275" s="179" t="s">
        <v>197</v>
      </c>
      <c r="E275" s="180" t="s">
        <v>465</v>
      </c>
      <c r="F275" s="181" t="s">
        <v>466</v>
      </c>
      <c r="G275" s="182" t="s">
        <v>219</v>
      </c>
      <c r="H275" s="183">
        <v>74.009</v>
      </c>
      <c r="I275" s="184"/>
      <c r="J275" s="185">
        <f>ROUND(I275*H275,2)</f>
        <v>0</v>
      </c>
      <c r="K275" s="181" t="s">
        <v>201</v>
      </c>
      <c r="L275" s="40"/>
      <c r="M275" s="186" t="s">
        <v>19</v>
      </c>
      <c r="N275" s="187" t="s">
        <v>45</v>
      </c>
      <c r="O275" s="65"/>
      <c r="P275" s="188">
        <f>O275*H275</f>
        <v>0</v>
      </c>
      <c r="Q275" s="188">
        <v>0</v>
      </c>
      <c r="R275" s="188">
        <f>Q275*H275</f>
        <v>0</v>
      </c>
      <c r="S275" s="188">
        <v>0</v>
      </c>
      <c r="T275" s="18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0" t="s">
        <v>104</v>
      </c>
      <c r="AT275" s="190" t="s">
        <v>197</v>
      </c>
      <c r="AU275" s="190" t="s">
        <v>84</v>
      </c>
      <c r="AY275" s="18" t="s">
        <v>195</v>
      </c>
      <c r="BE275" s="191">
        <f>IF(N275="základní",J275,0)</f>
        <v>0</v>
      </c>
      <c r="BF275" s="191">
        <f>IF(N275="snížená",J275,0)</f>
        <v>0</v>
      </c>
      <c r="BG275" s="191">
        <f>IF(N275="zákl. přenesená",J275,0)</f>
        <v>0</v>
      </c>
      <c r="BH275" s="191">
        <f>IF(N275="sníž. přenesená",J275,0)</f>
        <v>0</v>
      </c>
      <c r="BI275" s="191">
        <f>IF(N275="nulová",J275,0)</f>
        <v>0</v>
      </c>
      <c r="BJ275" s="18" t="s">
        <v>82</v>
      </c>
      <c r="BK275" s="191">
        <f>ROUND(I275*H275,2)</f>
        <v>0</v>
      </c>
      <c r="BL275" s="18" t="s">
        <v>104</v>
      </c>
      <c r="BM275" s="190" t="s">
        <v>467</v>
      </c>
    </row>
    <row r="276" spans="1:65" s="2" customFormat="1" ht="19.5">
      <c r="A276" s="35"/>
      <c r="B276" s="36"/>
      <c r="C276" s="37"/>
      <c r="D276" s="192" t="s">
        <v>203</v>
      </c>
      <c r="E276" s="37"/>
      <c r="F276" s="193" t="s">
        <v>468</v>
      </c>
      <c r="G276" s="37"/>
      <c r="H276" s="37"/>
      <c r="I276" s="194"/>
      <c r="J276" s="37"/>
      <c r="K276" s="37"/>
      <c r="L276" s="40"/>
      <c r="M276" s="195"/>
      <c r="N276" s="196"/>
      <c r="O276" s="65"/>
      <c r="P276" s="65"/>
      <c r="Q276" s="65"/>
      <c r="R276" s="65"/>
      <c r="S276" s="65"/>
      <c r="T276" s="66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18" t="s">
        <v>203</v>
      </c>
      <c r="AU276" s="18" t="s">
        <v>84</v>
      </c>
    </row>
    <row r="277" spans="1:65" s="2" customFormat="1" ht="11.25">
      <c r="A277" s="35"/>
      <c r="B277" s="36"/>
      <c r="C277" s="37"/>
      <c r="D277" s="197" t="s">
        <v>205</v>
      </c>
      <c r="E277" s="37"/>
      <c r="F277" s="198" t="s">
        <v>469</v>
      </c>
      <c r="G277" s="37"/>
      <c r="H277" s="37"/>
      <c r="I277" s="194"/>
      <c r="J277" s="37"/>
      <c r="K277" s="37"/>
      <c r="L277" s="40"/>
      <c r="M277" s="195"/>
      <c r="N277" s="196"/>
      <c r="O277" s="65"/>
      <c r="P277" s="65"/>
      <c r="Q277" s="65"/>
      <c r="R277" s="65"/>
      <c r="S277" s="65"/>
      <c r="T277" s="66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8" t="s">
        <v>205</v>
      </c>
      <c r="AU277" s="18" t="s">
        <v>84</v>
      </c>
    </row>
    <row r="278" spans="1:65" s="2" customFormat="1" ht="24.2" customHeight="1">
      <c r="A278" s="35"/>
      <c r="B278" s="36"/>
      <c r="C278" s="179" t="s">
        <v>470</v>
      </c>
      <c r="D278" s="179" t="s">
        <v>197</v>
      </c>
      <c r="E278" s="180" t="s">
        <v>471</v>
      </c>
      <c r="F278" s="181" t="s">
        <v>472</v>
      </c>
      <c r="G278" s="182" t="s">
        <v>219</v>
      </c>
      <c r="H278" s="183">
        <v>1480.18</v>
      </c>
      <c r="I278" s="184"/>
      <c r="J278" s="185">
        <f>ROUND(I278*H278,2)</f>
        <v>0</v>
      </c>
      <c r="K278" s="181" t="s">
        <v>201</v>
      </c>
      <c r="L278" s="40"/>
      <c r="M278" s="186" t="s">
        <v>19</v>
      </c>
      <c r="N278" s="187" t="s">
        <v>45</v>
      </c>
      <c r="O278" s="65"/>
      <c r="P278" s="188">
        <f>O278*H278</f>
        <v>0</v>
      </c>
      <c r="Q278" s="188">
        <v>0</v>
      </c>
      <c r="R278" s="188">
        <f>Q278*H278</f>
        <v>0</v>
      </c>
      <c r="S278" s="188">
        <v>0</v>
      </c>
      <c r="T278" s="18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0" t="s">
        <v>104</v>
      </c>
      <c r="AT278" s="190" t="s">
        <v>197</v>
      </c>
      <c r="AU278" s="190" t="s">
        <v>84</v>
      </c>
      <c r="AY278" s="18" t="s">
        <v>195</v>
      </c>
      <c r="BE278" s="191">
        <f>IF(N278="základní",J278,0)</f>
        <v>0</v>
      </c>
      <c r="BF278" s="191">
        <f>IF(N278="snížená",J278,0)</f>
        <v>0</v>
      </c>
      <c r="BG278" s="191">
        <f>IF(N278="zákl. přenesená",J278,0)</f>
        <v>0</v>
      </c>
      <c r="BH278" s="191">
        <f>IF(N278="sníž. přenesená",J278,0)</f>
        <v>0</v>
      </c>
      <c r="BI278" s="191">
        <f>IF(N278="nulová",J278,0)</f>
        <v>0</v>
      </c>
      <c r="BJ278" s="18" t="s">
        <v>82</v>
      </c>
      <c r="BK278" s="191">
        <f>ROUND(I278*H278,2)</f>
        <v>0</v>
      </c>
      <c r="BL278" s="18" t="s">
        <v>104</v>
      </c>
      <c r="BM278" s="190" t="s">
        <v>473</v>
      </c>
    </row>
    <row r="279" spans="1:65" s="2" customFormat="1" ht="29.25">
      <c r="A279" s="35"/>
      <c r="B279" s="36"/>
      <c r="C279" s="37"/>
      <c r="D279" s="192" t="s">
        <v>203</v>
      </c>
      <c r="E279" s="37"/>
      <c r="F279" s="193" t="s">
        <v>474</v>
      </c>
      <c r="G279" s="37"/>
      <c r="H279" s="37"/>
      <c r="I279" s="194"/>
      <c r="J279" s="37"/>
      <c r="K279" s="37"/>
      <c r="L279" s="40"/>
      <c r="M279" s="195"/>
      <c r="N279" s="196"/>
      <c r="O279" s="65"/>
      <c r="P279" s="65"/>
      <c r="Q279" s="65"/>
      <c r="R279" s="65"/>
      <c r="S279" s="65"/>
      <c r="T279" s="66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8" t="s">
        <v>203</v>
      </c>
      <c r="AU279" s="18" t="s">
        <v>84</v>
      </c>
    </row>
    <row r="280" spans="1:65" s="2" customFormat="1" ht="11.25">
      <c r="A280" s="35"/>
      <c r="B280" s="36"/>
      <c r="C280" s="37"/>
      <c r="D280" s="197" t="s">
        <v>205</v>
      </c>
      <c r="E280" s="37"/>
      <c r="F280" s="198" t="s">
        <v>475</v>
      </c>
      <c r="G280" s="37"/>
      <c r="H280" s="37"/>
      <c r="I280" s="194"/>
      <c r="J280" s="37"/>
      <c r="K280" s="37"/>
      <c r="L280" s="40"/>
      <c r="M280" s="195"/>
      <c r="N280" s="196"/>
      <c r="O280" s="65"/>
      <c r="P280" s="65"/>
      <c r="Q280" s="65"/>
      <c r="R280" s="65"/>
      <c r="S280" s="65"/>
      <c r="T280" s="66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8" t="s">
        <v>205</v>
      </c>
      <c r="AU280" s="18" t="s">
        <v>84</v>
      </c>
    </row>
    <row r="281" spans="1:65" s="13" customFormat="1" ht="11.25">
      <c r="B281" s="199"/>
      <c r="C281" s="200"/>
      <c r="D281" s="192" t="s">
        <v>207</v>
      </c>
      <c r="E281" s="200"/>
      <c r="F281" s="202" t="s">
        <v>476</v>
      </c>
      <c r="G281" s="200"/>
      <c r="H281" s="203">
        <v>1480.18</v>
      </c>
      <c r="I281" s="204"/>
      <c r="J281" s="200"/>
      <c r="K281" s="200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207</v>
      </c>
      <c r="AU281" s="209" t="s">
        <v>84</v>
      </c>
      <c r="AV281" s="13" t="s">
        <v>84</v>
      </c>
      <c r="AW281" s="13" t="s">
        <v>4</v>
      </c>
      <c r="AX281" s="13" t="s">
        <v>82</v>
      </c>
      <c r="AY281" s="209" t="s">
        <v>195</v>
      </c>
    </row>
    <row r="282" spans="1:65" s="12" customFormat="1" ht="22.9" customHeight="1">
      <c r="B282" s="163"/>
      <c r="C282" s="164"/>
      <c r="D282" s="165" t="s">
        <v>73</v>
      </c>
      <c r="E282" s="177" t="s">
        <v>477</v>
      </c>
      <c r="F282" s="177" t="s">
        <v>478</v>
      </c>
      <c r="G282" s="164"/>
      <c r="H282" s="164"/>
      <c r="I282" s="167"/>
      <c r="J282" s="178">
        <f>BK282</f>
        <v>0</v>
      </c>
      <c r="K282" s="164"/>
      <c r="L282" s="169"/>
      <c r="M282" s="170"/>
      <c r="N282" s="171"/>
      <c r="O282" s="171"/>
      <c r="P282" s="172">
        <f>SUM(P283:P285)</f>
        <v>0</v>
      </c>
      <c r="Q282" s="171"/>
      <c r="R282" s="172">
        <f>SUM(R283:R285)</f>
        <v>0</v>
      </c>
      <c r="S282" s="171"/>
      <c r="T282" s="173">
        <f>SUM(T283:T285)</f>
        <v>0</v>
      </c>
      <c r="AR282" s="174" t="s">
        <v>82</v>
      </c>
      <c r="AT282" s="175" t="s">
        <v>73</v>
      </c>
      <c r="AU282" s="175" t="s">
        <v>82</v>
      </c>
      <c r="AY282" s="174" t="s">
        <v>195</v>
      </c>
      <c r="BK282" s="176">
        <f>SUM(BK283:BK285)</f>
        <v>0</v>
      </c>
    </row>
    <row r="283" spans="1:65" s="2" customFormat="1" ht="24.2" customHeight="1">
      <c r="A283" s="35"/>
      <c r="B283" s="36"/>
      <c r="C283" s="179" t="s">
        <v>479</v>
      </c>
      <c r="D283" s="179" t="s">
        <v>197</v>
      </c>
      <c r="E283" s="180" t="s">
        <v>480</v>
      </c>
      <c r="F283" s="181" t="s">
        <v>481</v>
      </c>
      <c r="G283" s="182" t="s">
        <v>219</v>
      </c>
      <c r="H283" s="183">
        <v>42.170999999999999</v>
      </c>
      <c r="I283" s="184"/>
      <c r="J283" s="185">
        <f>ROUND(I283*H283,2)</f>
        <v>0</v>
      </c>
      <c r="K283" s="181" t="s">
        <v>201</v>
      </c>
      <c r="L283" s="40"/>
      <c r="M283" s="186" t="s">
        <v>19</v>
      </c>
      <c r="N283" s="187" t="s">
        <v>45</v>
      </c>
      <c r="O283" s="65"/>
      <c r="P283" s="188">
        <f>O283*H283</f>
        <v>0</v>
      </c>
      <c r="Q283" s="188">
        <v>0</v>
      </c>
      <c r="R283" s="188">
        <f>Q283*H283</f>
        <v>0</v>
      </c>
      <c r="S283" s="188">
        <v>0</v>
      </c>
      <c r="T283" s="18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0" t="s">
        <v>104</v>
      </c>
      <c r="AT283" s="190" t="s">
        <v>197</v>
      </c>
      <c r="AU283" s="190" t="s">
        <v>84</v>
      </c>
      <c r="AY283" s="18" t="s">
        <v>195</v>
      </c>
      <c r="BE283" s="191">
        <f>IF(N283="základní",J283,0)</f>
        <v>0</v>
      </c>
      <c r="BF283" s="191">
        <f>IF(N283="snížená",J283,0)</f>
        <v>0</v>
      </c>
      <c r="BG283" s="191">
        <f>IF(N283="zákl. přenesená",J283,0)</f>
        <v>0</v>
      </c>
      <c r="BH283" s="191">
        <f>IF(N283="sníž. přenesená",J283,0)</f>
        <v>0</v>
      </c>
      <c r="BI283" s="191">
        <f>IF(N283="nulová",J283,0)</f>
        <v>0</v>
      </c>
      <c r="BJ283" s="18" t="s">
        <v>82</v>
      </c>
      <c r="BK283" s="191">
        <f>ROUND(I283*H283,2)</f>
        <v>0</v>
      </c>
      <c r="BL283" s="18" t="s">
        <v>104</v>
      </c>
      <c r="BM283" s="190" t="s">
        <v>482</v>
      </c>
    </row>
    <row r="284" spans="1:65" s="2" customFormat="1" ht="39">
      <c r="A284" s="35"/>
      <c r="B284" s="36"/>
      <c r="C284" s="37"/>
      <c r="D284" s="192" t="s">
        <v>203</v>
      </c>
      <c r="E284" s="37"/>
      <c r="F284" s="193" t="s">
        <v>483</v>
      </c>
      <c r="G284" s="37"/>
      <c r="H284" s="37"/>
      <c r="I284" s="194"/>
      <c r="J284" s="37"/>
      <c r="K284" s="37"/>
      <c r="L284" s="40"/>
      <c r="M284" s="195"/>
      <c r="N284" s="196"/>
      <c r="O284" s="65"/>
      <c r="P284" s="65"/>
      <c r="Q284" s="65"/>
      <c r="R284" s="65"/>
      <c r="S284" s="65"/>
      <c r="T284" s="66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T284" s="18" t="s">
        <v>203</v>
      </c>
      <c r="AU284" s="18" t="s">
        <v>84</v>
      </c>
    </row>
    <row r="285" spans="1:65" s="2" customFormat="1" ht="11.25">
      <c r="A285" s="35"/>
      <c r="B285" s="36"/>
      <c r="C285" s="37"/>
      <c r="D285" s="197" t="s">
        <v>205</v>
      </c>
      <c r="E285" s="37"/>
      <c r="F285" s="198" t="s">
        <v>484</v>
      </c>
      <c r="G285" s="37"/>
      <c r="H285" s="37"/>
      <c r="I285" s="194"/>
      <c r="J285" s="37"/>
      <c r="K285" s="37"/>
      <c r="L285" s="40"/>
      <c r="M285" s="195"/>
      <c r="N285" s="196"/>
      <c r="O285" s="65"/>
      <c r="P285" s="65"/>
      <c r="Q285" s="65"/>
      <c r="R285" s="65"/>
      <c r="S285" s="65"/>
      <c r="T285" s="66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8" t="s">
        <v>205</v>
      </c>
      <c r="AU285" s="18" t="s">
        <v>84</v>
      </c>
    </row>
    <row r="286" spans="1:65" s="12" customFormat="1" ht="25.9" customHeight="1">
      <c r="B286" s="163"/>
      <c r="C286" s="164"/>
      <c r="D286" s="165" t="s">
        <v>73</v>
      </c>
      <c r="E286" s="166" t="s">
        <v>485</v>
      </c>
      <c r="F286" s="166" t="s">
        <v>486</v>
      </c>
      <c r="G286" s="164"/>
      <c r="H286" s="164"/>
      <c r="I286" s="167"/>
      <c r="J286" s="168">
        <f>BK286</f>
        <v>0</v>
      </c>
      <c r="K286" s="164"/>
      <c r="L286" s="169"/>
      <c r="M286" s="170"/>
      <c r="N286" s="171"/>
      <c r="O286" s="171"/>
      <c r="P286" s="172">
        <f>P287+P304+P318+P382+P505+P517+P568+P617+P682+P720+P765</f>
        <v>0</v>
      </c>
      <c r="Q286" s="171"/>
      <c r="R286" s="172">
        <f>R287+R304+R318+R382+R505+R517+R568+R617+R682+R720+R765</f>
        <v>43.572036860000011</v>
      </c>
      <c r="S286" s="171"/>
      <c r="T286" s="173">
        <f>T287+T304+T318+T382+T505+T517+T568+T617+T682+T720+T765</f>
        <v>22.835864780000005</v>
      </c>
      <c r="AR286" s="174" t="s">
        <v>84</v>
      </c>
      <c r="AT286" s="175" t="s">
        <v>73</v>
      </c>
      <c r="AU286" s="175" t="s">
        <v>74</v>
      </c>
      <c r="AY286" s="174" t="s">
        <v>195</v>
      </c>
      <c r="BK286" s="176">
        <f>BK287+BK304+BK318+BK382+BK505+BK517+BK568+BK617+BK682+BK720+BK765</f>
        <v>0</v>
      </c>
    </row>
    <row r="287" spans="1:65" s="12" customFormat="1" ht="22.9" customHeight="1">
      <c r="B287" s="163"/>
      <c r="C287" s="164"/>
      <c r="D287" s="165" t="s">
        <v>73</v>
      </c>
      <c r="E287" s="177" t="s">
        <v>487</v>
      </c>
      <c r="F287" s="177" t="s">
        <v>488</v>
      </c>
      <c r="G287" s="164"/>
      <c r="H287" s="164"/>
      <c r="I287" s="167"/>
      <c r="J287" s="178">
        <f>BK287</f>
        <v>0</v>
      </c>
      <c r="K287" s="164"/>
      <c r="L287" s="169"/>
      <c r="M287" s="170"/>
      <c r="N287" s="171"/>
      <c r="O287" s="171"/>
      <c r="P287" s="172">
        <f>SUM(P288:P303)</f>
        <v>0</v>
      </c>
      <c r="Q287" s="171"/>
      <c r="R287" s="172">
        <f>SUM(R288:R303)</f>
        <v>0.83052199999999998</v>
      </c>
      <c r="S287" s="171"/>
      <c r="T287" s="173">
        <f>SUM(T288:T303)</f>
        <v>0</v>
      </c>
      <c r="AR287" s="174" t="s">
        <v>84</v>
      </c>
      <c r="AT287" s="175" t="s">
        <v>73</v>
      </c>
      <c r="AU287" s="175" t="s">
        <v>82</v>
      </c>
      <c r="AY287" s="174" t="s">
        <v>195</v>
      </c>
      <c r="BK287" s="176">
        <f>SUM(BK288:BK303)</f>
        <v>0</v>
      </c>
    </row>
    <row r="288" spans="1:65" s="2" customFormat="1" ht="24.2" customHeight="1">
      <c r="A288" s="35"/>
      <c r="B288" s="36"/>
      <c r="C288" s="179" t="s">
        <v>489</v>
      </c>
      <c r="D288" s="179" t="s">
        <v>197</v>
      </c>
      <c r="E288" s="180" t="s">
        <v>490</v>
      </c>
      <c r="F288" s="181" t="s">
        <v>491</v>
      </c>
      <c r="G288" s="182" t="s">
        <v>227</v>
      </c>
      <c r="H288" s="183">
        <v>282.49</v>
      </c>
      <c r="I288" s="184"/>
      <c r="J288" s="185">
        <f>ROUND(I288*H288,2)</f>
        <v>0</v>
      </c>
      <c r="K288" s="181" t="s">
        <v>201</v>
      </c>
      <c r="L288" s="40"/>
      <c r="M288" s="186" t="s">
        <v>19</v>
      </c>
      <c r="N288" s="187" t="s">
        <v>45</v>
      </c>
      <c r="O288" s="65"/>
      <c r="P288" s="188">
        <f>O288*H288</f>
        <v>0</v>
      </c>
      <c r="Q288" s="188">
        <v>0</v>
      </c>
      <c r="R288" s="188">
        <f>Q288*H288</f>
        <v>0</v>
      </c>
      <c r="S288" s="188">
        <v>0</v>
      </c>
      <c r="T288" s="189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0" t="s">
        <v>310</v>
      </c>
      <c r="AT288" s="190" t="s">
        <v>197</v>
      </c>
      <c r="AU288" s="190" t="s">
        <v>84</v>
      </c>
      <c r="AY288" s="18" t="s">
        <v>195</v>
      </c>
      <c r="BE288" s="191">
        <f>IF(N288="základní",J288,0)</f>
        <v>0</v>
      </c>
      <c r="BF288" s="191">
        <f>IF(N288="snížená",J288,0)</f>
        <v>0</v>
      </c>
      <c r="BG288" s="191">
        <f>IF(N288="zákl. přenesená",J288,0)</f>
        <v>0</v>
      </c>
      <c r="BH288" s="191">
        <f>IF(N288="sníž. přenesená",J288,0)</f>
        <v>0</v>
      </c>
      <c r="BI288" s="191">
        <f>IF(N288="nulová",J288,0)</f>
        <v>0</v>
      </c>
      <c r="BJ288" s="18" t="s">
        <v>82</v>
      </c>
      <c r="BK288" s="191">
        <f>ROUND(I288*H288,2)</f>
        <v>0</v>
      </c>
      <c r="BL288" s="18" t="s">
        <v>310</v>
      </c>
      <c r="BM288" s="190" t="s">
        <v>492</v>
      </c>
    </row>
    <row r="289" spans="1:65" s="2" customFormat="1" ht="29.25">
      <c r="A289" s="35"/>
      <c r="B289" s="36"/>
      <c r="C289" s="37"/>
      <c r="D289" s="192" t="s">
        <v>203</v>
      </c>
      <c r="E289" s="37"/>
      <c r="F289" s="193" t="s">
        <v>493</v>
      </c>
      <c r="G289" s="37"/>
      <c r="H289" s="37"/>
      <c r="I289" s="194"/>
      <c r="J289" s="37"/>
      <c r="K289" s="37"/>
      <c r="L289" s="40"/>
      <c r="M289" s="195"/>
      <c r="N289" s="196"/>
      <c r="O289" s="65"/>
      <c r="P289" s="65"/>
      <c r="Q289" s="65"/>
      <c r="R289" s="65"/>
      <c r="S289" s="65"/>
      <c r="T289" s="66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8" t="s">
        <v>203</v>
      </c>
      <c r="AU289" s="18" t="s">
        <v>84</v>
      </c>
    </row>
    <row r="290" spans="1:65" s="2" customFormat="1" ht="11.25">
      <c r="A290" s="35"/>
      <c r="B290" s="36"/>
      <c r="C290" s="37"/>
      <c r="D290" s="197" t="s">
        <v>205</v>
      </c>
      <c r="E290" s="37"/>
      <c r="F290" s="198" t="s">
        <v>494</v>
      </c>
      <c r="G290" s="37"/>
      <c r="H290" s="37"/>
      <c r="I290" s="194"/>
      <c r="J290" s="37"/>
      <c r="K290" s="37"/>
      <c r="L290" s="40"/>
      <c r="M290" s="195"/>
      <c r="N290" s="196"/>
      <c r="O290" s="65"/>
      <c r="P290" s="65"/>
      <c r="Q290" s="65"/>
      <c r="R290" s="65"/>
      <c r="S290" s="65"/>
      <c r="T290" s="66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8" t="s">
        <v>205</v>
      </c>
      <c r="AU290" s="18" t="s">
        <v>84</v>
      </c>
    </row>
    <row r="291" spans="1:65" s="13" customFormat="1" ht="11.25">
      <c r="B291" s="199"/>
      <c r="C291" s="200"/>
      <c r="D291" s="192" t="s">
        <v>207</v>
      </c>
      <c r="E291" s="201" t="s">
        <v>19</v>
      </c>
      <c r="F291" s="202" t="s">
        <v>495</v>
      </c>
      <c r="G291" s="200"/>
      <c r="H291" s="203">
        <v>122.33</v>
      </c>
      <c r="I291" s="204"/>
      <c r="J291" s="200"/>
      <c r="K291" s="200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207</v>
      </c>
      <c r="AU291" s="209" t="s">
        <v>84</v>
      </c>
      <c r="AV291" s="13" t="s">
        <v>84</v>
      </c>
      <c r="AW291" s="13" t="s">
        <v>35</v>
      </c>
      <c r="AX291" s="13" t="s">
        <v>74</v>
      </c>
      <c r="AY291" s="209" t="s">
        <v>195</v>
      </c>
    </row>
    <row r="292" spans="1:65" s="13" customFormat="1" ht="11.25">
      <c r="B292" s="199"/>
      <c r="C292" s="200"/>
      <c r="D292" s="192" t="s">
        <v>207</v>
      </c>
      <c r="E292" s="201" t="s">
        <v>19</v>
      </c>
      <c r="F292" s="202" t="s">
        <v>496</v>
      </c>
      <c r="G292" s="200"/>
      <c r="H292" s="203">
        <v>128.97999999999999</v>
      </c>
      <c r="I292" s="204"/>
      <c r="J292" s="200"/>
      <c r="K292" s="200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207</v>
      </c>
      <c r="AU292" s="209" t="s">
        <v>84</v>
      </c>
      <c r="AV292" s="13" t="s">
        <v>84</v>
      </c>
      <c r="AW292" s="13" t="s">
        <v>35</v>
      </c>
      <c r="AX292" s="13" t="s">
        <v>74</v>
      </c>
      <c r="AY292" s="209" t="s">
        <v>195</v>
      </c>
    </row>
    <row r="293" spans="1:65" s="13" customFormat="1" ht="11.25">
      <c r="B293" s="199"/>
      <c r="C293" s="200"/>
      <c r="D293" s="192" t="s">
        <v>207</v>
      </c>
      <c r="E293" s="201" t="s">
        <v>19</v>
      </c>
      <c r="F293" s="202" t="s">
        <v>497</v>
      </c>
      <c r="G293" s="200"/>
      <c r="H293" s="203">
        <v>31.18</v>
      </c>
      <c r="I293" s="204"/>
      <c r="J293" s="200"/>
      <c r="K293" s="200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207</v>
      </c>
      <c r="AU293" s="209" t="s">
        <v>84</v>
      </c>
      <c r="AV293" s="13" t="s">
        <v>84</v>
      </c>
      <c r="AW293" s="13" t="s">
        <v>35</v>
      </c>
      <c r="AX293" s="13" t="s">
        <v>74</v>
      </c>
      <c r="AY293" s="209" t="s">
        <v>195</v>
      </c>
    </row>
    <row r="294" spans="1:65" s="14" customFormat="1" ht="11.25">
      <c r="B294" s="210"/>
      <c r="C294" s="211"/>
      <c r="D294" s="192" t="s">
        <v>207</v>
      </c>
      <c r="E294" s="212" t="s">
        <v>19</v>
      </c>
      <c r="F294" s="213" t="s">
        <v>216</v>
      </c>
      <c r="G294" s="211"/>
      <c r="H294" s="214">
        <v>282.49</v>
      </c>
      <c r="I294" s="215"/>
      <c r="J294" s="211"/>
      <c r="K294" s="211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207</v>
      </c>
      <c r="AU294" s="220" t="s">
        <v>84</v>
      </c>
      <c r="AV294" s="14" t="s">
        <v>104</v>
      </c>
      <c r="AW294" s="14" t="s">
        <v>35</v>
      </c>
      <c r="AX294" s="14" t="s">
        <v>82</v>
      </c>
      <c r="AY294" s="220" t="s">
        <v>195</v>
      </c>
    </row>
    <row r="295" spans="1:65" s="2" customFormat="1" ht="24.2" customHeight="1">
      <c r="A295" s="35"/>
      <c r="B295" s="36"/>
      <c r="C295" s="221" t="s">
        <v>498</v>
      </c>
      <c r="D295" s="221" t="s">
        <v>324</v>
      </c>
      <c r="E295" s="222" t="s">
        <v>499</v>
      </c>
      <c r="F295" s="223" t="s">
        <v>500</v>
      </c>
      <c r="G295" s="224" t="s">
        <v>227</v>
      </c>
      <c r="H295" s="225">
        <v>296.61500000000001</v>
      </c>
      <c r="I295" s="226"/>
      <c r="J295" s="227">
        <f>ROUND(I295*H295,2)</f>
        <v>0</v>
      </c>
      <c r="K295" s="223" t="s">
        <v>201</v>
      </c>
      <c r="L295" s="228"/>
      <c r="M295" s="229" t="s">
        <v>19</v>
      </c>
      <c r="N295" s="230" t="s">
        <v>45</v>
      </c>
      <c r="O295" s="65"/>
      <c r="P295" s="188">
        <f>O295*H295</f>
        <v>0</v>
      </c>
      <c r="Q295" s="188">
        <v>2.8E-3</v>
      </c>
      <c r="R295" s="188">
        <f>Q295*H295</f>
        <v>0.83052199999999998</v>
      </c>
      <c r="S295" s="188">
        <v>0</v>
      </c>
      <c r="T295" s="18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0" t="s">
        <v>416</v>
      </c>
      <c r="AT295" s="190" t="s">
        <v>324</v>
      </c>
      <c r="AU295" s="190" t="s">
        <v>84</v>
      </c>
      <c r="AY295" s="18" t="s">
        <v>195</v>
      </c>
      <c r="BE295" s="191">
        <f>IF(N295="základní",J295,0)</f>
        <v>0</v>
      </c>
      <c r="BF295" s="191">
        <f>IF(N295="snížená",J295,0)</f>
        <v>0</v>
      </c>
      <c r="BG295" s="191">
        <f>IF(N295="zákl. přenesená",J295,0)</f>
        <v>0</v>
      </c>
      <c r="BH295" s="191">
        <f>IF(N295="sníž. přenesená",J295,0)</f>
        <v>0</v>
      </c>
      <c r="BI295" s="191">
        <f>IF(N295="nulová",J295,0)</f>
        <v>0</v>
      </c>
      <c r="BJ295" s="18" t="s">
        <v>82</v>
      </c>
      <c r="BK295" s="191">
        <f>ROUND(I295*H295,2)</f>
        <v>0</v>
      </c>
      <c r="BL295" s="18" t="s">
        <v>310</v>
      </c>
      <c r="BM295" s="190" t="s">
        <v>501</v>
      </c>
    </row>
    <row r="296" spans="1:65" s="2" customFormat="1" ht="11.25">
      <c r="A296" s="35"/>
      <c r="B296" s="36"/>
      <c r="C296" s="37"/>
      <c r="D296" s="192" t="s">
        <v>203</v>
      </c>
      <c r="E296" s="37"/>
      <c r="F296" s="193" t="s">
        <v>500</v>
      </c>
      <c r="G296" s="37"/>
      <c r="H296" s="37"/>
      <c r="I296" s="194"/>
      <c r="J296" s="37"/>
      <c r="K296" s="37"/>
      <c r="L296" s="40"/>
      <c r="M296" s="195"/>
      <c r="N296" s="196"/>
      <c r="O296" s="65"/>
      <c r="P296" s="65"/>
      <c r="Q296" s="65"/>
      <c r="R296" s="65"/>
      <c r="S296" s="65"/>
      <c r="T296" s="66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T296" s="18" t="s">
        <v>203</v>
      </c>
      <c r="AU296" s="18" t="s">
        <v>84</v>
      </c>
    </row>
    <row r="297" spans="1:65" s="13" customFormat="1" ht="11.25">
      <c r="B297" s="199"/>
      <c r="C297" s="200"/>
      <c r="D297" s="192" t="s">
        <v>207</v>
      </c>
      <c r="E297" s="200"/>
      <c r="F297" s="202" t="s">
        <v>502</v>
      </c>
      <c r="G297" s="200"/>
      <c r="H297" s="203">
        <v>296.61500000000001</v>
      </c>
      <c r="I297" s="204"/>
      <c r="J297" s="200"/>
      <c r="K297" s="200"/>
      <c r="L297" s="205"/>
      <c r="M297" s="206"/>
      <c r="N297" s="207"/>
      <c r="O297" s="207"/>
      <c r="P297" s="207"/>
      <c r="Q297" s="207"/>
      <c r="R297" s="207"/>
      <c r="S297" s="207"/>
      <c r="T297" s="208"/>
      <c r="AT297" s="209" t="s">
        <v>207</v>
      </c>
      <c r="AU297" s="209" t="s">
        <v>84</v>
      </c>
      <c r="AV297" s="13" t="s">
        <v>84</v>
      </c>
      <c r="AW297" s="13" t="s">
        <v>4</v>
      </c>
      <c r="AX297" s="13" t="s">
        <v>82</v>
      </c>
      <c r="AY297" s="209" t="s">
        <v>195</v>
      </c>
    </row>
    <row r="298" spans="1:65" s="2" customFormat="1" ht="24.2" customHeight="1">
      <c r="A298" s="35"/>
      <c r="B298" s="36"/>
      <c r="C298" s="179" t="s">
        <v>503</v>
      </c>
      <c r="D298" s="179" t="s">
        <v>197</v>
      </c>
      <c r="E298" s="180" t="s">
        <v>504</v>
      </c>
      <c r="F298" s="181" t="s">
        <v>505</v>
      </c>
      <c r="G298" s="182" t="s">
        <v>219</v>
      </c>
      <c r="H298" s="183">
        <v>0.83099999999999996</v>
      </c>
      <c r="I298" s="184"/>
      <c r="J298" s="185">
        <f>ROUND(I298*H298,2)</f>
        <v>0</v>
      </c>
      <c r="K298" s="181" t="s">
        <v>201</v>
      </c>
      <c r="L298" s="40"/>
      <c r="M298" s="186" t="s">
        <v>19</v>
      </c>
      <c r="N298" s="187" t="s">
        <v>45</v>
      </c>
      <c r="O298" s="65"/>
      <c r="P298" s="188">
        <f>O298*H298</f>
        <v>0</v>
      </c>
      <c r="Q298" s="188">
        <v>0</v>
      </c>
      <c r="R298" s="188">
        <f>Q298*H298</f>
        <v>0</v>
      </c>
      <c r="S298" s="188">
        <v>0</v>
      </c>
      <c r="T298" s="189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90" t="s">
        <v>310</v>
      </c>
      <c r="AT298" s="190" t="s">
        <v>197</v>
      </c>
      <c r="AU298" s="190" t="s">
        <v>84</v>
      </c>
      <c r="AY298" s="18" t="s">
        <v>195</v>
      </c>
      <c r="BE298" s="191">
        <f>IF(N298="základní",J298,0)</f>
        <v>0</v>
      </c>
      <c r="BF298" s="191">
        <f>IF(N298="snížená",J298,0)</f>
        <v>0</v>
      </c>
      <c r="BG298" s="191">
        <f>IF(N298="zákl. přenesená",J298,0)</f>
        <v>0</v>
      </c>
      <c r="BH298" s="191">
        <f>IF(N298="sníž. přenesená",J298,0)</f>
        <v>0</v>
      </c>
      <c r="BI298" s="191">
        <f>IF(N298="nulová",J298,0)</f>
        <v>0</v>
      </c>
      <c r="BJ298" s="18" t="s">
        <v>82</v>
      </c>
      <c r="BK298" s="191">
        <f>ROUND(I298*H298,2)</f>
        <v>0</v>
      </c>
      <c r="BL298" s="18" t="s">
        <v>310</v>
      </c>
      <c r="BM298" s="190" t="s">
        <v>506</v>
      </c>
    </row>
    <row r="299" spans="1:65" s="2" customFormat="1" ht="29.25">
      <c r="A299" s="35"/>
      <c r="B299" s="36"/>
      <c r="C299" s="37"/>
      <c r="D299" s="192" t="s">
        <v>203</v>
      </c>
      <c r="E299" s="37"/>
      <c r="F299" s="193" t="s">
        <v>507</v>
      </c>
      <c r="G299" s="37"/>
      <c r="H299" s="37"/>
      <c r="I299" s="194"/>
      <c r="J299" s="37"/>
      <c r="K299" s="37"/>
      <c r="L299" s="40"/>
      <c r="M299" s="195"/>
      <c r="N299" s="196"/>
      <c r="O299" s="65"/>
      <c r="P299" s="65"/>
      <c r="Q299" s="65"/>
      <c r="R299" s="65"/>
      <c r="S299" s="65"/>
      <c r="T299" s="66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8" t="s">
        <v>203</v>
      </c>
      <c r="AU299" s="18" t="s">
        <v>84</v>
      </c>
    </row>
    <row r="300" spans="1:65" s="2" customFormat="1" ht="11.25">
      <c r="A300" s="35"/>
      <c r="B300" s="36"/>
      <c r="C300" s="37"/>
      <c r="D300" s="197" t="s">
        <v>205</v>
      </c>
      <c r="E300" s="37"/>
      <c r="F300" s="198" t="s">
        <v>508</v>
      </c>
      <c r="G300" s="37"/>
      <c r="H300" s="37"/>
      <c r="I300" s="194"/>
      <c r="J300" s="37"/>
      <c r="K300" s="37"/>
      <c r="L300" s="40"/>
      <c r="M300" s="195"/>
      <c r="N300" s="196"/>
      <c r="O300" s="65"/>
      <c r="P300" s="65"/>
      <c r="Q300" s="65"/>
      <c r="R300" s="65"/>
      <c r="S300" s="65"/>
      <c r="T300" s="66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8" t="s">
        <v>205</v>
      </c>
      <c r="AU300" s="18" t="s">
        <v>84</v>
      </c>
    </row>
    <row r="301" spans="1:65" s="2" customFormat="1" ht="33" customHeight="1">
      <c r="A301" s="35"/>
      <c r="B301" s="36"/>
      <c r="C301" s="179" t="s">
        <v>509</v>
      </c>
      <c r="D301" s="179" t="s">
        <v>197</v>
      </c>
      <c r="E301" s="180" t="s">
        <v>510</v>
      </c>
      <c r="F301" s="181" t="s">
        <v>511</v>
      </c>
      <c r="G301" s="182" t="s">
        <v>219</v>
      </c>
      <c r="H301" s="183">
        <v>0.83099999999999996</v>
      </c>
      <c r="I301" s="184"/>
      <c r="J301" s="185">
        <f>ROUND(I301*H301,2)</f>
        <v>0</v>
      </c>
      <c r="K301" s="181" t="s">
        <v>201</v>
      </c>
      <c r="L301" s="40"/>
      <c r="M301" s="186" t="s">
        <v>19</v>
      </c>
      <c r="N301" s="187" t="s">
        <v>45</v>
      </c>
      <c r="O301" s="65"/>
      <c r="P301" s="188">
        <f>O301*H301</f>
        <v>0</v>
      </c>
      <c r="Q301" s="188">
        <v>0</v>
      </c>
      <c r="R301" s="188">
        <f>Q301*H301</f>
        <v>0</v>
      </c>
      <c r="S301" s="188">
        <v>0</v>
      </c>
      <c r="T301" s="189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0" t="s">
        <v>310</v>
      </c>
      <c r="AT301" s="190" t="s">
        <v>197</v>
      </c>
      <c r="AU301" s="190" t="s">
        <v>84</v>
      </c>
      <c r="AY301" s="18" t="s">
        <v>195</v>
      </c>
      <c r="BE301" s="191">
        <f>IF(N301="základní",J301,0)</f>
        <v>0</v>
      </c>
      <c r="BF301" s="191">
        <f>IF(N301="snížená",J301,0)</f>
        <v>0</v>
      </c>
      <c r="BG301" s="191">
        <f>IF(N301="zákl. přenesená",J301,0)</f>
        <v>0</v>
      </c>
      <c r="BH301" s="191">
        <f>IF(N301="sníž. přenesená",J301,0)</f>
        <v>0</v>
      </c>
      <c r="BI301" s="191">
        <f>IF(N301="nulová",J301,0)</f>
        <v>0</v>
      </c>
      <c r="BJ301" s="18" t="s">
        <v>82</v>
      </c>
      <c r="BK301" s="191">
        <f>ROUND(I301*H301,2)</f>
        <v>0</v>
      </c>
      <c r="BL301" s="18" t="s">
        <v>310</v>
      </c>
      <c r="BM301" s="190" t="s">
        <v>512</v>
      </c>
    </row>
    <row r="302" spans="1:65" s="2" customFormat="1" ht="48.75">
      <c r="A302" s="35"/>
      <c r="B302" s="36"/>
      <c r="C302" s="37"/>
      <c r="D302" s="192" t="s">
        <v>203</v>
      </c>
      <c r="E302" s="37"/>
      <c r="F302" s="193" t="s">
        <v>513</v>
      </c>
      <c r="G302" s="37"/>
      <c r="H302" s="37"/>
      <c r="I302" s="194"/>
      <c r="J302" s="37"/>
      <c r="K302" s="37"/>
      <c r="L302" s="40"/>
      <c r="M302" s="195"/>
      <c r="N302" s="196"/>
      <c r="O302" s="65"/>
      <c r="P302" s="65"/>
      <c r="Q302" s="65"/>
      <c r="R302" s="65"/>
      <c r="S302" s="65"/>
      <c r="T302" s="66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18" t="s">
        <v>203</v>
      </c>
      <c r="AU302" s="18" t="s">
        <v>84</v>
      </c>
    </row>
    <row r="303" spans="1:65" s="2" customFormat="1" ht="11.25">
      <c r="A303" s="35"/>
      <c r="B303" s="36"/>
      <c r="C303" s="37"/>
      <c r="D303" s="197" t="s">
        <v>205</v>
      </c>
      <c r="E303" s="37"/>
      <c r="F303" s="198" t="s">
        <v>514</v>
      </c>
      <c r="G303" s="37"/>
      <c r="H303" s="37"/>
      <c r="I303" s="194"/>
      <c r="J303" s="37"/>
      <c r="K303" s="37"/>
      <c r="L303" s="40"/>
      <c r="M303" s="195"/>
      <c r="N303" s="196"/>
      <c r="O303" s="65"/>
      <c r="P303" s="65"/>
      <c r="Q303" s="65"/>
      <c r="R303" s="65"/>
      <c r="S303" s="65"/>
      <c r="T303" s="66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8" t="s">
        <v>205</v>
      </c>
      <c r="AU303" s="18" t="s">
        <v>84</v>
      </c>
    </row>
    <row r="304" spans="1:65" s="12" customFormat="1" ht="22.9" customHeight="1">
      <c r="B304" s="163"/>
      <c r="C304" s="164"/>
      <c r="D304" s="165" t="s">
        <v>73</v>
      </c>
      <c r="E304" s="177" t="s">
        <v>515</v>
      </c>
      <c r="F304" s="177" t="s">
        <v>516</v>
      </c>
      <c r="G304" s="164"/>
      <c r="H304" s="164"/>
      <c r="I304" s="167"/>
      <c r="J304" s="178">
        <f>BK304</f>
        <v>0</v>
      </c>
      <c r="K304" s="164"/>
      <c r="L304" s="169"/>
      <c r="M304" s="170"/>
      <c r="N304" s="171"/>
      <c r="O304" s="171"/>
      <c r="P304" s="172">
        <f>SUM(P305:P317)</f>
        <v>0</v>
      </c>
      <c r="Q304" s="171"/>
      <c r="R304" s="172">
        <f>SUM(R305:R317)</f>
        <v>2.3256840000000003</v>
      </c>
      <c r="S304" s="171"/>
      <c r="T304" s="173">
        <f>SUM(T305:T317)</f>
        <v>13.214546</v>
      </c>
      <c r="AR304" s="174" t="s">
        <v>84</v>
      </c>
      <c r="AT304" s="175" t="s">
        <v>73</v>
      </c>
      <c r="AU304" s="175" t="s">
        <v>82</v>
      </c>
      <c r="AY304" s="174" t="s">
        <v>195</v>
      </c>
      <c r="BK304" s="176">
        <f>SUM(BK305:BK317)</f>
        <v>0</v>
      </c>
    </row>
    <row r="305" spans="1:65" s="2" customFormat="1" ht="37.9" customHeight="1">
      <c r="A305" s="35"/>
      <c r="B305" s="36"/>
      <c r="C305" s="179" t="s">
        <v>517</v>
      </c>
      <c r="D305" s="179" t="s">
        <v>197</v>
      </c>
      <c r="E305" s="180" t="s">
        <v>518</v>
      </c>
      <c r="F305" s="181" t="s">
        <v>519</v>
      </c>
      <c r="G305" s="182" t="s">
        <v>227</v>
      </c>
      <c r="H305" s="183">
        <v>237.8</v>
      </c>
      <c r="I305" s="184"/>
      <c r="J305" s="185">
        <f>ROUND(I305*H305,2)</f>
        <v>0</v>
      </c>
      <c r="K305" s="181" t="s">
        <v>201</v>
      </c>
      <c r="L305" s="40"/>
      <c r="M305" s="186" t="s">
        <v>19</v>
      </c>
      <c r="N305" s="187" t="s">
        <v>45</v>
      </c>
      <c r="O305" s="65"/>
      <c r="P305" s="188">
        <f>O305*H305</f>
        <v>0</v>
      </c>
      <c r="Q305" s="188">
        <v>0</v>
      </c>
      <c r="R305" s="188">
        <f>Q305*H305</f>
        <v>0</v>
      </c>
      <c r="S305" s="188">
        <v>5.5570000000000001E-2</v>
      </c>
      <c r="T305" s="189">
        <f>S305*H305</f>
        <v>13.214546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90" t="s">
        <v>310</v>
      </c>
      <c r="AT305" s="190" t="s">
        <v>197</v>
      </c>
      <c r="AU305" s="190" t="s">
        <v>84</v>
      </c>
      <c r="AY305" s="18" t="s">
        <v>195</v>
      </c>
      <c r="BE305" s="191">
        <f>IF(N305="základní",J305,0)</f>
        <v>0</v>
      </c>
      <c r="BF305" s="191">
        <f>IF(N305="snížená",J305,0)</f>
        <v>0</v>
      </c>
      <c r="BG305" s="191">
        <f>IF(N305="zákl. přenesená",J305,0)</f>
        <v>0</v>
      </c>
      <c r="BH305" s="191">
        <f>IF(N305="sníž. přenesená",J305,0)</f>
        <v>0</v>
      </c>
      <c r="BI305" s="191">
        <f>IF(N305="nulová",J305,0)</f>
        <v>0</v>
      </c>
      <c r="BJ305" s="18" t="s">
        <v>82</v>
      </c>
      <c r="BK305" s="191">
        <f>ROUND(I305*H305,2)</f>
        <v>0</v>
      </c>
      <c r="BL305" s="18" t="s">
        <v>310</v>
      </c>
      <c r="BM305" s="190" t="s">
        <v>520</v>
      </c>
    </row>
    <row r="306" spans="1:65" s="2" customFormat="1" ht="29.25">
      <c r="A306" s="35"/>
      <c r="B306" s="36"/>
      <c r="C306" s="37"/>
      <c r="D306" s="192" t="s">
        <v>203</v>
      </c>
      <c r="E306" s="37"/>
      <c r="F306" s="193" t="s">
        <v>521</v>
      </c>
      <c r="G306" s="37"/>
      <c r="H306" s="37"/>
      <c r="I306" s="194"/>
      <c r="J306" s="37"/>
      <c r="K306" s="37"/>
      <c r="L306" s="40"/>
      <c r="M306" s="195"/>
      <c r="N306" s="196"/>
      <c r="O306" s="65"/>
      <c r="P306" s="65"/>
      <c r="Q306" s="65"/>
      <c r="R306" s="65"/>
      <c r="S306" s="65"/>
      <c r="T306" s="66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18" t="s">
        <v>203</v>
      </c>
      <c r="AU306" s="18" t="s">
        <v>84</v>
      </c>
    </row>
    <row r="307" spans="1:65" s="2" customFormat="1" ht="11.25">
      <c r="A307" s="35"/>
      <c r="B307" s="36"/>
      <c r="C307" s="37"/>
      <c r="D307" s="197" t="s">
        <v>205</v>
      </c>
      <c r="E307" s="37"/>
      <c r="F307" s="198" t="s">
        <v>522</v>
      </c>
      <c r="G307" s="37"/>
      <c r="H307" s="37"/>
      <c r="I307" s="194"/>
      <c r="J307" s="37"/>
      <c r="K307" s="37"/>
      <c r="L307" s="40"/>
      <c r="M307" s="195"/>
      <c r="N307" s="196"/>
      <c r="O307" s="65"/>
      <c r="P307" s="65"/>
      <c r="Q307" s="65"/>
      <c r="R307" s="65"/>
      <c r="S307" s="65"/>
      <c r="T307" s="66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18" t="s">
        <v>205</v>
      </c>
      <c r="AU307" s="18" t="s">
        <v>84</v>
      </c>
    </row>
    <row r="308" spans="1:65" s="13" customFormat="1" ht="11.25">
      <c r="B308" s="199"/>
      <c r="C308" s="200"/>
      <c r="D308" s="192" t="s">
        <v>207</v>
      </c>
      <c r="E308" s="201" t="s">
        <v>19</v>
      </c>
      <c r="F308" s="202" t="s">
        <v>523</v>
      </c>
      <c r="G308" s="200"/>
      <c r="H308" s="203">
        <v>237.8</v>
      </c>
      <c r="I308" s="204"/>
      <c r="J308" s="200"/>
      <c r="K308" s="200"/>
      <c r="L308" s="205"/>
      <c r="M308" s="206"/>
      <c r="N308" s="207"/>
      <c r="O308" s="207"/>
      <c r="P308" s="207"/>
      <c r="Q308" s="207"/>
      <c r="R308" s="207"/>
      <c r="S308" s="207"/>
      <c r="T308" s="208"/>
      <c r="AT308" s="209" t="s">
        <v>207</v>
      </c>
      <c r="AU308" s="209" t="s">
        <v>84</v>
      </c>
      <c r="AV308" s="13" t="s">
        <v>84</v>
      </c>
      <c r="AW308" s="13" t="s">
        <v>35</v>
      </c>
      <c r="AX308" s="13" t="s">
        <v>82</v>
      </c>
      <c r="AY308" s="209" t="s">
        <v>195</v>
      </c>
    </row>
    <row r="309" spans="1:65" s="2" customFormat="1" ht="24.2" customHeight="1">
      <c r="A309" s="35"/>
      <c r="B309" s="36"/>
      <c r="C309" s="179" t="s">
        <v>524</v>
      </c>
      <c r="D309" s="179" t="s">
        <v>197</v>
      </c>
      <c r="E309" s="180" t="s">
        <v>525</v>
      </c>
      <c r="F309" s="181" t="s">
        <v>526</v>
      </c>
      <c r="G309" s="182" t="s">
        <v>227</v>
      </c>
      <c r="H309" s="183">
        <v>237.8</v>
      </c>
      <c r="I309" s="184"/>
      <c r="J309" s="185">
        <f>ROUND(I309*H309,2)</f>
        <v>0</v>
      </c>
      <c r="K309" s="181" t="s">
        <v>201</v>
      </c>
      <c r="L309" s="40"/>
      <c r="M309" s="186" t="s">
        <v>19</v>
      </c>
      <c r="N309" s="187" t="s">
        <v>45</v>
      </c>
      <c r="O309" s="65"/>
      <c r="P309" s="188">
        <f>O309*H309</f>
        <v>0</v>
      </c>
      <c r="Q309" s="188">
        <v>9.7800000000000005E-3</v>
      </c>
      <c r="R309" s="188">
        <f>Q309*H309</f>
        <v>2.3256840000000003</v>
      </c>
      <c r="S309" s="188">
        <v>0</v>
      </c>
      <c r="T309" s="18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0" t="s">
        <v>310</v>
      </c>
      <c r="AT309" s="190" t="s">
        <v>197</v>
      </c>
      <c r="AU309" s="190" t="s">
        <v>84</v>
      </c>
      <c r="AY309" s="18" t="s">
        <v>195</v>
      </c>
      <c r="BE309" s="191">
        <f>IF(N309="základní",J309,0)</f>
        <v>0</v>
      </c>
      <c r="BF309" s="191">
        <f>IF(N309="snížená",J309,0)</f>
        <v>0</v>
      </c>
      <c r="BG309" s="191">
        <f>IF(N309="zákl. přenesená",J309,0)</f>
        <v>0</v>
      </c>
      <c r="BH309" s="191">
        <f>IF(N309="sníž. přenesená",J309,0)</f>
        <v>0</v>
      </c>
      <c r="BI309" s="191">
        <f>IF(N309="nulová",J309,0)</f>
        <v>0</v>
      </c>
      <c r="BJ309" s="18" t="s">
        <v>82</v>
      </c>
      <c r="BK309" s="191">
        <f>ROUND(I309*H309,2)</f>
        <v>0</v>
      </c>
      <c r="BL309" s="18" t="s">
        <v>310</v>
      </c>
      <c r="BM309" s="190" t="s">
        <v>527</v>
      </c>
    </row>
    <row r="310" spans="1:65" s="2" customFormat="1" ht="19.5">
      <c r="A310" s="35"/>
      <c r="B310" s="36"/>
      <c r="C310" s="37"/>
      <c r="D310" s="192" t="s">
        <v>203</v>
      </c>
      <c r="E310" s="37"/>
      <c r="F310" s="193" t="s">
        <v>528</v>
      </c>
      <c r="G310" s="37"/>
      <c r="H310" s="37"/>
      <c r="I310" s="194"/>
      <c r="J310" s="37"/>
      <c r="K310" s="37"/>
      <c r="L310" s="40"/>
      <c r="M310" s="195"/>
      <c r="N310" s="196"/>
      <c r="O310" s="65"/>
      <c r="P310" s="65"/>
      <c r="Q310" s="65"/>
      <c r="R310" s="65"/>
      <c r="S310" s="65"/>
      <c r="T310" s="66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T310" s="18" t="s">
        <v>203</v>
      </c>
      <c r="AU310" s="18" t="s">
        <v>84</v>
      </c>
    </row>
    <row r="311" spans="1:65" s="2" customFormat="1" ht="11.25">
      <c r="A311" s="35"/>
      <c r="B311" s="36"/>
      <c r="C311" s="37"/>
      <c r="D311" s="197" t="s">
        <v>205</v>
      </c>
      <c r="E311" s="37"/>
      <c r="F311" s="198" t="s">
        <v>529</v>
      </c>
      <c r="G311" s="37"/>
      <c r="H311" s="37"/>
      <c r="I311" s="194"/>
      <c r="J311" s="37"/>
      <c r="K311" s="37"/>
      <c r="L311" s="40"/>
      <c r="M311" s="195"/>
      <c r="N311" s="196"/>
      <c r="O311" s="65"/>
      <c r="P311" s="65"/>
      <c r="Q311" s="65"/>
      <c r="R311" s="65"/>
      <c r="S311" s="65"/>
      <c r="T311" s="66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8" t="s">
        <v>205</v>
      </c>
      <c r="AU311" s="18" t="s">
        <v>84</v>
      </c>
    </row>
    <row r="312" spans="1:65" s="2" customFormat="1" ht="24.2" customHeight="1">
      <c r="A312" s="35"/>
      <c r="B312" s="36"/>
      <c r="C312" s="179" t="s">
        <v>530</v>
      </c>
      <c r="D312" s="179" t="s">
        <v>197</v>
      </c>
      <c r="E312" s="180" t="s">
        <v>531</v>
      </c>
      <c r="F312" s="181" t="s">
        <v>532</v>
      </c>
      <c r="G312" s="182" t="s">
        <v>219</v>
      </c>
      <c r="H312" s="183">
        <v>2.3260000000000001</v>
      </c>
      <c r="I312" s="184"/>
      <c r="J312" s="185">
        <f>ROUND(I312*H312,2)</f>
        <v>0</v>
      </c>
      <c r="K312" s="181" t="s">
        <v>201</v>
      </c>
      <c r="L312" s="40"/>
      <c r="M312" s="186" t="s">
        <v>19</v>
      </c>
      <c r="N312" s="187" t="s">
        <v>45</v>
      </c>
      <c r="O312" s="65"/>
      <c r="P312" s="188">
        <f>O312*H312</f>
        <v>0</v>
      </c>
      <c r="Q312" s="188">
        <v>0</v>
      </c>
      <c r="R312" s="188">
        <f>Q312*H312</f>
        <v>0</v>
      </c>
      <c r="S312" s="188">
        <v>0</v>
      </c>
      <c r="T312" s="18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0" t="s">
        <v>310</v>
      </c>
      <c r="AT312" s="190" t="s">
        <v>197</v>
      </c>
      <c r="AU312" s="190" t="s">
        <v>84</v>
      </c>
      <c r="AY312" s="18" t="s">
        <v>195</v>
      </c>
      <c r="BE312" s="191">
        <f>IF(N312="základní",J312,0)</f>
        <v>0</v>
      </c>
      <c r="BF312" s="191">
        <f>IF(N312="snížená",J312,0)</f>
        <v>0</v>
      </c>
      <c r="BG312" s="191">
        <f>IF(N312="zákl. přenesená",J312,0)</f>
        <v>0</v>
      </c>
      <c r="BH312" s="191">
        <f>IF(N312="sníž. přenesená",J312,0)</f>
        <v>0</v>
      </c>
      <c r="BI312" s="191">
        <f>IF(N312="nulová",J312,0)</f>
        <v>0</v>
      </c>
      <c r="BJ312" s="18" t="s">
        <v>82</v>
      </c>
      <c r="BK312" s="191">
        <f>ROUND(I312*H312,2)</f>
        <v>0</v>
      </c>
      <c r="BL312" s="18" t="s">
        <v>310</v>
      </c>
      <c r="BM312" s="190" t="s">
        <v>533</v>
      </c>
    </row>
    <row r="313" spans="1:65" s="2" customFormat="1" ht="29.25">
      <c r="A313" s="35"/>
      <c r="B313" s="36"/>
      <c r="C313" s="37"/>
      <c r="D313" s="192" t="s">
        <v>203</v>
      </c>
      <c r="E313" s="37"/>
      <c r="F313" s="193" t="s">
        <v>534</v>
      </c>
      <c r="G313" s="37"/>
      <c r="H313" s="37"/>
      <c r="I313" s="194"/>
      <c r="J313" s="37"/>
      <c r="K313" s="37"/>
      <c r="L313" s="40"/>
      <c r="M313" s="195"/>
      <c r="N313" s="196"/>
      <c r="O313" s="65"/>
      <c r="P313" s="65"/>
      <c r="Q313" s="65"/>
      <c r="R313" s="65"/>
      <c r="S313" s="65"/>
      <c r="T313" s="66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8" t="s">
        <v>203</v>
      </c>
      <c r="AU313" s="18" t="s">
        <v>84</v>
      </c>
    </row>
    <row r="314" spans="1:65" s="2" customFormat="1" ht="11.25">
      <c r="A314" s="35"/>
      <c r="B314" s="36"/>
      <c r="C314" s="37"/>
      <c r="D314" s="197" t="s">
        <v>205</v>
      </c>
      <c r="E314" s="37"/>
      <c r="F314" s="198" t="s">
        <v>535</v>
      </c>
      <c r="G314" s="37"/>
      <c r="H314" s="37"/>
      <c r="I314" s="194"/>
      <c r="J314" s="37"/>
      <c r="K314" s="37"/>
      <c r="L314" s="40"/>
      <c r="M314" s="195"/>
      <c r="N314" s="196"/>
      <c r="O314" s="65"/>
      <c r="P314" s="65"/>
      <c r="Q314" s="65"/>
      <c r="R314" s="65"/>
      <c r="S314" s="65"/>
      <c r="T314" s="66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T314" s="18" t="s">
        <v>205</v>
      </c>
      <c r="AU314" s="18" t="s">
        <v>84</v>
      </c>
    </row>
    <row r="315" spans="1:65" s="2" customFormat="1" ht="24.2" customHeight="1">
      <c r="A315" s="35"/>
      <c r="B315" s="36"/>
      <c r="C315" s="179" t="s">
        <v>536</v>
      </c>
      <c r="D315" s="179" t="s">
        <v>197</v>
      </c>
      <c r="E315" s="180" t="s">
        <v>537</v>
      </c>
      <c r="F315" s="181" t="s">
        <v>538</v>
      </c>
      <c r="G315" s="182" t="s">
        <v>219</v>
      </c>
      <c r="H315" s="183">
        <v>2.3260000000000001</v>
      </c>
      <c r="I315" s="184"/>
      <c r="J315" s="185">
        <f>ROUND(I315*H315,2)</f>
        <v>0</v>
      </c>
      <c r="K315" s="181" t="s">
        <v>201</v>
      </c>
      <c r="L315" s="40"/>
      <c r="M315" s="186" t="s">
        <v>19</v>
      </c>
      <c r="N315" s="187" t="s">
        <v>45</v>
      </c>
      <c r="O315" s="65"/>
      <c r="P315" s="188">
        <f>O315*H315</f>
        <v>0</v>
      </c>
      <c r="Q315" s="188">
        <v>0</v>
      </c>
      <c r="R315" s="188">
        <f>Q315*H315</f>
        <v>0</v>
      </c>
      <c r="S315" s="188">
        <v>0</v>
      </c>
      <c r="T315" s="18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0" t="s">
        <v>310</v>
      </c>
      <c r="AT315" s="190" t="s">
        <v>197</v>
      </c>
      <c r="AU315" s="190" t="s">
        <v>84</v>
      </c>
      <c r="AY315" s="18" t="s">
        <v>195</v>
      </c>
      <c r="BE315" s="191">
        <f>IF(N315="základní",J315,0)</f>
        <v>0</v>
      </c>
      <c r="BF315" s="191">
        <f>IF(N315="snížená",J315,0)</f>
        <v>0</v>
      </c>
      <c r="BG315" s="191">
        <f>IF(N315="zákl. přenesená",J315,0)</f>
        <v>0</v>
      </c>
      <c r="BH315" s="191">
        <f>IF(N315="sníž. přenesená",J315,0)</f>
        <v>0</v>
      </c>
      <c r="BI315" s="191">
        <f>IF(N315="nulová",J315,0)</f>
        <v>0</v>
      </c>
      <c r="BJ315" s="18" t="s">
        <v>82</v>
      </c>
      <c r="BK315" s="191">
        <f>ROUND(I315*H315,2)</f>
        <v>0</v>
      </c>
      <c r="BL315" s="18" t="s">
        <v>310</v>
      </c>
      <c r="BM315" s="190" t="s">
        <v>539</v>
      </c>
    </row>
    <row r="316" spans="1:65" s="2" customFormat="1" ht="48.75">
      <c r="A316" s="35"/>
      <c r="B316" s="36"/>
      <c r="C316" s="37"/>
      <c r="D316" s="192" t="s">
        <v>203</v>
      </c>
      <c r="E316" s="37"/>
      <c r="F316" s="193" t="s">
        <v>540</v>
      </c>
      <c r="G316" s="37"/>
      <c r="H316" s="37"/>
      <c r="I316" s="194"/>
      <c r="J316" s="37"/>
      <c r="K316" s="37"/>
      <c r="L316" s="40"/>
      <c r="M316" s="195"/>
      <c r="N316" s="196"/>
      <c r="O316" s="65"/>
      <c r="P316" s="65"/>
      <c r="Q316" s="65"/>
      <c r="R316" s="65"/>
      <c r="S316" s="65"/>
      <c r="T316" s="66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8" t="s">
        <v>203</v>
      </c>
      <c r="AU316" s="18" t="s">
        <v>84</v>
      </c>
    </row>
    <row r="317" spans="1:65" s="2" customFormat="1" ht="11.25">
      <c r="A317" s="35"/>
      <c r="B317" s="36"/>
      <c r="C317" s="37"/>
      <c r="D317" s="197" t="s">
        <v>205</v>
      </c>
      <c r="E317" s="37"/>
      <c r="F317" s="198" t="s">
        <v>541</v>
      </c>
      <c r="G317" s="37"/>
      <c r="H317" s="37"/>
      <c r="I317" s="194"/>
      <c r="J317" s="37"/>
      <c r="K317" s="37"/>
      <c r="L317" s="40"/>
      <c r="M317" s="195"/>
      <c r="N317" s="196"/>
      <c r="O317" s="65"/>
      <c r="P317" s="65"/>
      <c r="Q317" s="65"/>
      <c r="R317" s="65"/>
      <c r="S317" s="65"/>
      <c r="T317" s="66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8" t="s">
        <v>205</v>
      </c>
      <c r="AU317" s="18" t="s">
        <v>84</v>
      </c>
    </row>
    <row r="318" spans="1:65" s="12" customFormat="1" ht="22.9" customHeight="1">
      <c r="B318" s="163"/>
      <c r="C318" s="164"/>
      <c r="D318" s="165" t="s">
        <v>73</v>
      </c>
      <c r="E318" s="177" t="s">
        <v>542</v>
      </c>
      <c r="F318" s="177" t="s">
        <v>543</v>
      </c>
      <c r="G318" s="164"/>
      <c r="H318" s="164"/>
      <c r="I318" s="167"/>
      <c r="J318" s="178">
        <f>BK318</f>
        <v>0</v>
      </c>
      <c r="K318" s="164"/>
      <c r="L318" s="169"/>
      <c r="M318" s="170"/>
      <c r="N318" s="171"/>
      <c r="O318" s="171"/>
      <c r="P318" s="172">
        <f>SUM(P319:P381)</f>
        <v>0</v>
      </c>
      <c r="Q318" s="171"/>
      <c r="R318" s="172">
        <f>SUM(R319:R381)</f>
        <v>25.26314726</v>
      </c>
      <c r="S318" s="171"/>
      <c r="T318" s="173">
        <f>SUM(T319:T381)</f>
        <v>0</v>
      </c>
      <c r="AR318" s="174" t="s">
        <v>84</v>
      </c>
      <c r="AT318" s="175" t="s">
        <v>73</v>
      </c>
      <c r="AU318" s="175" t="s">
        <v>82</v>
      </c>
      <c r="AY318" s="174" t="s">
        <v>195</v>
      </c>
      <c r="BK318" s="176">
        <f>SUM(BK319:BK381)</f>
        <v>0</v>
      </c>
    </row>
    <row r="319" spans="1:65" s="2" customFormat="1" ht="24.2" customHeight="1">
      <c r="A319" s="35"/>
      <c r="B319" s="36"/>
      <c r="C319" s="179" t="s">
        <v>544</v>
      </c>
      <c r="D319" s="179" t="s">
        <v>197</v>
      </c>
      <c r="E319" s="180" t="s">
        <v>545</v>
      </c>
      <c r="F319" s="181" t="s">
        <v>546</v>
      </c>
      <c r="G319" s="182" t="s">
        <v>227</v>
      </c>
      <c r="H319" s="183">
        <v>198.251</v>
      </c>
      <c r="I319" s="184"/>
      <c r="J319" s="185">
        <f>ROUND(I319*H319,2)</f>
        <v>0</v>
      </c>
      <c r="K319" s="181" t="s">
        <v>201</v>
      </c>
      <c r="L319" s="40"/>
      <c r="M319" s="186" t="s">
        <v>19</v>
      </c>
      <c r="N319" s="187" t="s">
        <v>45</v>
      </c>
      <c r="O319" s="65"/>
      <c r="P319" s="188">
        <f>O319*H319</f>
        <v>0</v>
      </c>
      <c r="Q319" s="188">
        <v>2.8660000000000001E-2</v>
      </c>
      <c r="R319" s="188">
        <f>Q319*H319</f>
        <v>5.6818736600000008</v>
      </c>
      <c r="S319" s="188">
        <v>0</v>
      </c>
      <c r="T319" s="189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0" t="s">
        <v>310</v>
      </c>
      <c r="AT319" s="190" t="s">
        <v>197</v>
      </c>
      <c r="AU319" s="190" t="s">
        <v>84</v>
      </c>
      <c r="AY319" s="18" t="s">
        <v>195</v>
      </c>
      <c r="BE319" s="191">
        <f>IF(N319="základní",J319,0)</f>
        <v>0</v>
      </c>
      <c r="BF319" s="191">
        <f>IF(N319="snížená",J319,0)</f>
        <v>0</v>
      </c>
      <c r="BG319" s="191">
        <f>IF(N319="zákl. přenesená",J319,0)</f>
        <v>0</v>
      </c>
      <c r="BH319" s="191">
        <f>IF(N319="sníž. přenesená",J319,0)</f>
        <v>0</v>
      </c>
      <c r="BI319" s="191">
        <f>IF(N319="nulová",J319,0)</f>
        <v>0</v>
      </c>
      <c r="BJ319" s="18" t="s">
        <v>82</v>
      </c>
      <c r="BK319" s="191">
        <f>ROUND(I319*H319,2)</f>
        <v>0</v>
      </c>
      <c r="BL319" s="18" t="s">
        <v>310</v>
      </c>
      <c r="BM319" s="190" t="s">
        <v>547</v>
      </c>
    </row>
    <row r="320" spans="1:65" s="2" customFormat="1" ht="39">
      <c r="A320" s="35"/>
      <c r="B320" s="36"/>
      <c r="C320" s="37"/>
      <c r="D320" s="192" t="s">
        <v>203</v>
      </c>
      <c r="E320" s="37"/>
      <c r="F320" s="193" t="s">
        <v>548</v>
      </c>
      <c r="G320" s="37"/>
      <c r="H320" s="37"/>
      <c r="I320" s="194"/>
      <c r="J320" s="37"/>
      <c r="K320" s="37"/>
      <c r="L320" s="40"/>
      <c r="M320" s="195"/>
      <c r="N320" s="196"/>
      <c r="O320" s="65"/>
      <c r="P320" s="65"/>
      <c r="Q320" s="65"/>
      <c r="R320" s="65"/>
      <c r="S320" s="65"/>
      <c r="T320" s="66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203</v>
      </c>
      <c r="AU320" s="18" t="s">
        <v>84</v>
      </c>
    </row>
    <row r="321" spans="1:65" s="2" customFormat="1" ht="11.25">
      <c r="A321" s="35"/>
      <c r="B321" s="36"/>
      <c r="C321" s="37"/>
      <c r="D321" s="197" t="s">
        <v>205</v>
      </c>
      <c r="E321" s="37"/>
      <c r="F321" s="198" t="s">
        <v>549</v>
      </c>
      <c r="G321" s="37"/>
      <c r="H321" s="37"/>
      <c r="I321" s="194"/>
      <c r="J321" s="37"/>
      <c r="K321" s="37"/>
      <c r="L321" s="40"/>
      <c r="M321" s="195"/>
      <c r="N321" s="196"/>
      <c r="O321" s="65"/>
      <c r="P321" s="65"/>
      <c r="Q321" s="65"/>
      <c r="R321" s="65"/>
      <c r="S321" s="65"/>
      <c r="T321" s="66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8" t="s">
        <v>205</v>
      </c>
      <c r="AU321" s="18" t="s">
        <v>84</v>
      </c>
    </row>
    <row r="322" spans="1:65" s="13" customFormat="1" ht="11.25">
      <c r="B322" s="199"/>
      <c r="C322" s="200"/>
      <c r="D322" s="192" t="s">
        <v>207</v>
      </c>
      <c r="E322" s="201" t="s">
        <v>19</v>
      </c>
      <c r="F322" s="202" t="s">
        <v>550</v>
      </c>
      <c r="G322" s="200"/>
      <c r="H322" s="203">
        <v>51.35</v>
      </c>
      <c r="I322" s="204"/>
      <c r="J322" s="200"/>
      <c r="K322" s="200"/>
      <c r="L322" s="205"/>
      <c r="M322" s="206"/>
      <c r="N322" s="207"/>
      <c r="O322" s="207"/>
      <c r="P322" s="207"/>
      <c r="Q322" s="207"/>
      <c r="R322" s="207"/>
      <c r="S322" s="207"/>
      <c r="T322" s="208"/>
      <c r="AT322" s="209" t="s">
        <v>207</v>
      </c>
      <c r="AU322" s="209" t="s">
        <v>84</v>
      </c>
      <c r="AV322" s="13" t="s">
        <v>84</v>
      </c>
      <c r="AW322" s="13" t="s">
        <v>35</v>
      </c>
      <c r="AX322" s="13" t="s">
        <v>74</v>
      </c>
      <c r="AY322" s="209" t="s">
        <v>195</v>
      </c>
    </row>
    <row r="323" spans="1:65" s="13" customFormat="1" ht="11.25">
      <c r="B323" s="199"/>
      <c r="C323" s="200"/>
      <c r="D323" s="192" t="s">
        <v>207</v>
      </c>
      <c r="E323" s="201" t="s">
        <v>19</v>
      </c>
      <c r="F323" s="202" t="s">
        <v>551</v>
      </c>
      <c r="G323" s="200"/>
      <c r="H323" s="203">
        <v>43.55</v>
      </c>
      <c r="I323" s="204"/>
      <c r="J323" s="200"/>
      <c r="K323" s="200"/>
      <c r="L323" s="205"/>
      <c r="M323" s="206"/>
      <c r="N323" s="207"/>
      <c r="O323" s="207"/>
      <c r="P323" s="207"/>
      <c r="Q323" s="207"/>
      <c r="R323" s="207"/>
      <c r="S323" s="207"/>
      <c r="T323" s="208"/>
      <c r="AT323" s="209" t="s">
        <v>207</v>
      </c>
      <c r="AU323" s="209" t="s">
        <v>84</v>
      </c>
      <c r="AV323" s="13" t="s">
        <v>84</v>
      </c>
      <c r="AW323" s="13" t="s">
        <v>35</v>
      </c>
      <c r="AX323" s="13" t="s">
        <v>74</v>
      </c>
      <c r="AY323" s="209" t="s">
        <v>195</v>
      </c>
    </row>
    <row r="324" spans="1:65" s="13" customFormat="1" ht="11.25">
      <c r="B324" s="199"/>
      <c r="C324" s="200"/>
      <c r="D324" s="192" t="s">
        <v>207</v>
      </c>
      <c r="E324" s="201" t="s">
        <v>19</v>
      </c>
      <c r="F324" s="202" t="s">
        <v>552</v>
      </c>
      <c r="G324" s="200"/>
      <c r="H324" s="203">
        <v>52.813000000000002</v>
      </c>
      <c r="I324" s="204"/>
      <c r="J324" s="200"/>
      <c r="K324" s="200"/>
      <c r="L324" s="205"/>
      <c r="M324" s="206"/>
      <c r="N324" s="207"/>
      <c r="O324" s="207"/>
      <c r="P324" s="207"/>
      <c r="Q324" s="207"/>
      <c r="R324" s="207"/>
      <c r="S324" s="207"/>
      <c r="T324" s="208"/>
      <c r="AT324" s="209" t="s">
        <v>207</v>
      </c>
      <c r="AU324" s="209" t="s">
        <v>84</v>
      </c>
      <c r="AV324" s="13" t="s">
        <v>84</v>
      </c>
      <c r="AW324" s="13" t="s">
        <v>35</v>
      </c>
      <c r="AX324" s="13" t="s">
        <v>74</v>
      </c>
      <c r="AY324" s="209" t="s">
        <v>195</v>
      </c>
    </row>
    <row r="325" spans="1:65" s="13" customFormat="1" ht="11.25">
      <c r="B325" s="199"/>
      <c r="C325" s="200"/>
      <c r="D325" s="192" t="s">
        <v>207</v>
      </c>
      <c r="E325" s="201" t="s">
        <v>19</v>
      </c>
      <c r="F325" s="202" t="s">
        <v>553</v>
      </c>
      <c r="G325" s="200"/>
      <c r="H325" s="203">
        <v>50.537999999999997</v>
      </c>
      <c r="I325" s="204"/>
      <c r="J325" s="200"/>
      <c r="K325" s="200"/>
      <c r="L325" s="205"/>
      <c r="M325" s="206"/>
      <c r="N325" s="207"/>
      <c r="O325" s="207"/>
      <c r="P325" s="207"/>
      <c r="Q325" s="207"/>
      <c r="R325" s="207"/>
      <c r="S325" s="207"/>
      <c r="T325" s="208"/>
      <c r="AT325" s="209" t="s">
        <v>207</v>
      </c>
      <c r="AU325" s="209" t="s">
        <v>84</v>
      </c>
      <c r="AV325" s="13" t="s">
        <v>84</v>
      </c>
      <c r="AW325" s="13" t="s">
        <v>35</v>
      </c>
      <c r="AX325" s="13" t="s">
        <v>74</v>
      </c>
      <c r="AY325" s="209" t="s">
        <v>195</v>
      </c>
    </row>
    <row r="326" spans="1:65" s="14" customFormat="1" ht="11.25">
      <c r="B326" s="210"/>
      <c r="C326" s="211"/>
      <c r="D326" s="192" t="s">
        <v>207</v>
      </c>
      <c r="E326" s="212" t="s">
        <v>19</v>
      </c>
      <c r="F326" s="213" t="s">
        <v>216</v>
      </c>
      <c r="G326" s="211"/>
      <c r="H326" s="214">
        <v>198.25100000000003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207</v>
      </c>
      <c r="AU326" s="220" t="s">
        <v>84</v>
      </c>
      <c r="AV326" s="14" t="s">
        <v>104</v>
      </c>
      <c r="AW326" s="14" t="s">
        <v>35</v>
      </c>
      <c r="AX326" s="14" t="s">
        <v>82</v>
      </c>
      <c r="AY326" s="220" t="s">
        <v>195</v>
      </c>
    </row>
    <row r="327" spans="1:65" s="2" customFormat="1" ht="24.2" customHeight="1">
      <c r="A327" s="35"/>
      <c r="B327" s="36"/>
      <c r="C327" s="179" t="s">
        <v>554</v>
      </c>
      <c r="D327" s="179" t="s">
        <v>197</v>
      </c>
      <c r="E327" s="180" t="s">
        <v>555</v>
      </c>
      <c r="F327" s="181" t="s">
        <v>556</v>
      </c>
      <c r="G327" s="182" t="s">
        <v>227</v>
      </c>
      <c r="H327" s="183">
        <v>25.35</v>
      </c>
      <c r="I327" s="184"/>
      <c r="J327" s="185">
        <f>ROUND(I327*H327,2)</f>
        <v>0</v>
      </c>
      <c r="K327" s="181" t="s">
        <v>201</v>
      </c>
      <c r="L327" s="40"/>
      <c r="M327" s="186" t="s">
        <v>19</v>
      </c>
      <c r="N327" s="187" t="s">
        <v>45</v>
      </c>
      <c r="O327" s="65"/>
      <c r="P327" s="188">
        <f>O327*H327</f>
        <v>0</v>
      </c>
      <c r="Q327" s="188">
        <v>2.614E-2</v>
      </c>
      <c r="R327" s="188">
        <f>Q327*H327</f>
        <v>0.66264900000000004</v>
      </c>
      <c r="S327" s="188">
        <v>0</v>
      </c>
      <c r="T327" s="189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0" t="s">
        <v>310</v>
      </c>
      <c r="AT327" s="190" t="s">
        <v>197</v>
      </c>
      <c r="AU327" s="190" t="s">
        <v>84</v>
      </c>
      <c r="AY327" s="18" t="s">
        <v>195</v>
      </c>
      <c r="BE327" s="191">
        <f>IF(N327="základní",J327,0)</f>
        <v>0</v>
      </c>
      <c r="BF327" s="191">
        <f>IF(N327="snížená",J327,0)</f>
        <v>0</v>
      </c>
      <c r="BG327" s="191">
        <f>IF(N327="zákl. přenesená",J327,0)</f>
        <v>0</v>
      </c>
      <c r="BH327" s="191">
        <f>IF(N327="sníž. přenesená",J327,0)</f>
        <v>0</v>
      </c>
      <c r="BI327" s="191">
        <f>IF(N327="nulová",J327,0)</f>
        <v>0</v>
      </c>
      <c r="BJ327" s="18" t="s">
        <v>82</v>
      </c>
      <c r="BK327" s="191">
        <f>ROUND(I327*H327,2)</f>
        <v>0</v>
      </c>
      <c r="BL327" s="18" t="s">
        <v>310</v>
      </c>
      <c r="BM327" s="190" t="s">
        <v>557</v>
      </c>
    </row>
    <row r="328" spans="1:65" s="2" customFormat="1" ht="39">
      <c r="A328" s="35"/>
      <c r="B328" s="36"/>
      <c r="C328" s="37"/>
      <c r="D328" s="192" t="s">
        <v>203</v>
      </c>
      <c r="E328" s="37"/>
      <c r="F328" s="193" t="s">
        <v>558</v>
      </c>
      <c r="G328" s="37"/>
      <c r="H328" s="37"/>
      <c r="I328" s="194"/>
      <c r="J328" s="37"/>
      <c r="K328" s="37"/>
      <c r="L328" s="40"/>
      <c r="M328" s="195"/>
      <c r="N328" s="196"/>
      <c r="O328" s="65"/>
      <c r="P328" s="65"/>
      <c r="Q328" s="65"/>
      <c r="R328" s="65"/>
      <c r="S328" s="65"/>
      <c r="T328" s="66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T328" s="18" t="s">
        <v>203</v>
      </c>
      <c r="AU328" s="18" t="s">
        <v>84</v>
      </c>
    </row>
    <row r="329" spans="1:65" s="2" customFormat="1" ht="11.25">
      <c r="A329" s="35"/>
      <c r="B329" s="36"/>
      <c r="C329" s="37"/>
      <c r="D329" s="197" t="s">
        <v>205</v>
      </c>
      <c r="E329" s="37"/>
      <c r="F329" s="198" t="s">
        <v>559</v>
      </c>
      <c r="G329" s="37"/>
      <c r="H329" s="37"/>
      <c r="I329" s="194"/>
      <c r="J329" s="37"/>
      <c r="K329" s="37"/>
      <c r="L329" s="40"/>
      <c r="M329" s="195"/>
      <c r="N329" s="196"/>
      <c r="O329" s="65"/>
      <c r="P329" s="65"/>
      <c r="Q329" s="65"/>
      <c r="R329" s="65"/>
      <c r="S329" s="65"/>
      <c r="T329" s="66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8" t="s">
        <v>205</v>
      </c>
      <c r="AU329" s="18" t="s">
        <v>84</v>
      </c>
    </row>
    <row r="330" spans="1:65" s="13" customFormat="1" ht="11.25">
      <c r="B330" s="199"/>
      <c r="C330" s="200"/>
      <c r="D330" s="192" t="s">
        <v>207</v>
      </c>
      <c r="E330" s="201" t="s">
        <v>19</v>
      </c>
      <c r="F330" s="202" t="s">
        <v>560</v>
      </c>
      <c r="G330" s="200"/>
      <c r="H330" s="203">
        <v>25.35</v>
      </c>
      <c r="I330" s="204"/>
      <c r="J330" s="200"/>
      <c r="K330" s="200"/>
      <c r="L330" s="205"/>
      <c r="M330" s="206"/>
      <c r="N330" s="207"/>
      <c r="O330" s="207"/>
      <c r="P330" s="207"/>
      <c r="Q330" s="207"/>
      <c r="R330" s="207"/>
      <c r="S330" s="207"/>
      <c r="T330" s="208"/>
      <c r="AT330" s="209" t="s">
        <v>207</v>
      </c>
      <c r="AU330" s="209" t="s">
        <v>84</v>
      </c>
      <c r="AV330" s="13" t="s">
        <v>84</v>
      </c>
      <c r="AW330" s="13" t="s">
        <v>35</v>
      </c>
      <c r="AX330" s="13" t="s">
        <v>82</v>
      </c>
      <c r="AY330" s="209" t="s">
        <v>195</v>
      </c>
    </row>
    <row r="331" spans="1:65" s="2" customFormat="1" ht="21.75" customHeight="1">
      <c r="A331" s="35"/>
      <c r="B331" s="36"/>
      <c r="C331" s="179" t="s">
        <v>561</v>
      </c>
      <c r="D331" s="179" t="s">
        <v>197</v>
      </c>
      <c r="E331" s="180" t="s">
        <v>562</v>
      </c>
      <c r="F331" s="181" t="s">
        <v>563</v>
      </c>
      <c r="G331" s="182" t="s">
        <v>227</v>
      </c>
      <c r="H331" s="183">
        <v>223.601</v>
      </c>
      <c r="I331" s="184"/>
      <c r="J331" s="185">
        <f>ROUND(I331*H331,2)</f>
        <v>0</v>
      </c>
      <c r="K331" s="181" t="s">
        <v>201</v>
      </c>
      <c r="L331" s="40"/>
      <c r="M331" s="186" t="s">
        <v>19</v>
      </c>
      <c r="N331" s="187" t="s">
        <v>45</v>
      </c>
      <c r="O331" s="65"/>
      <c r="P331" s="188">
        <f>O331*H331</f>
        <v>0</v>
      </c>
      <c r="Q331" s="188">
        <v>2.0000000000000001E-4</v>
      </c>
      <c r="R331" s="188">
        <f>Q331*H331</f>
        <v>4.4720200000000002E-2</v>
      </c>
      <c r="S331" s="188">
        <v>0</v>
      </c>
      <c r="T331" s="18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0" t="s">
        <v>310</v>
      </c>
      <c r="AT331" s="190" t="s">
        <v>197</v>
      </c>
      <c r="AU331" s="190" t="s">
        <v>84</v>
      </c>
      <c r="AY331" s="18" t="s">
        <v>195</v>
      </c>
      <c r="BE331" s="191">
        <f>IF(N331="základní",J331,0)</f>
        <v>0</v>
      </c>
      <c r="BF331" s="191">
        <f>IF(N331="snížená",J331,0)</f>
        <v>0</v>
      </c>
      <c r="BG331" s="191">
        <f>IF(N331="zákl. přenesená",J331,0)</f>
        <v>0</v>
      </c>
      <c r="BH331" s="191">
        <f>IF(N331="sníž. přenesená",J331,0)</f>
        <v>0</v>
      </c>
      <c r="BI331" s="191">
        <f>IF(N331="nulová",J331,0)</f>
        <v>0</v>
      </c>
      <c r="BJ331" s="18" t="s">
        <v>82</v>
      </c>
      <c r="BK331" s="191">
        <f>ROUND(I331*H331,2)</f>
        <v>0</v>
      </c>
      <c r="BL331" s="18" t="s">
        <v>310</v>
      </c>
      <c r="BM331" s="190" t="s">
        <v>564</v>
      </c>
    </row>
    <row r="332" spans="1:65" s="2" customFormat="1" ht="29.25">
      <c r="A332" s="35"/>
      <c r="B332" s="36"/>
      <c r="C332" s="37"/>
      <c r="D332" s="192" t="s">
        <v>203</v>
      </c>
      <c r="E332" s="37"/>
      <c r="F332" s="193" t="s">
        <v>565</v>
      </c>
      <c r="G332" s="37"/>
      <c r="H332" s="37"/>
      <c r="I332" s="194"/>
      <c r="J332" s="37"/>
      <c r="K332" s="37"/>
      <c r="L332" s="40"/>
      <c r="M332" s="195"/>
      <c r="N332" s="196"/>
      <c r="O332" s="65"/>
      <c r="P332" s="65"/>
      <c r="Q332" s="65"/>
      <c r="R332" s="65"/>
      <c r="S332" s="65"/>
      <c r="T332" s="66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T332" s="18" t="s">
        <v>203</v>
      </c>
      <c r="AU332" s="18" t="s">
        <v>84</v>
      </c>
    </row>
    <row r="333" spans="1:65" s="2" customFormat="1" ht="11.25">
      <c r="A333" s="35"/>
      <c r="B333" s="36"/>
      <c r="C333" s="37"/>
      <c r="D333" s="197" t="s">
        <v>205</v>
      </c>
      <c r="E333" s="37"/>
      <c r="F333" s="198" t="s">
        <v>566</v>
      </c>
      <c r="G333" s="37"/>
      <c r="H333" s="37"/>
      <c r="I333" s="194"/>
      <c r="J333" s="37"/>
      <c r="K333" s="37"/>
      <c r="L333" s="40"/>
      <c r="M333" s="195"/>
      <c r="N333" s="196"/>
      <c r="O333" s="65"/>
      <c r="P333" s="65"/>
      <c r="Q333" s="65"/>
      <c r="R333" s="65"/>
      <c r="S333" s="65"/>
      <c r="T333" s="66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8" t="s">
        <v>205</v>
      </c>
      <c r="AU333" s="18" t="s">
        <v>84</v>
      </c>
    </row>
    <row r="334" spans="1:65" s="2" customFormat="1" ht="24.2" customHeight="1">
      <c r="A334" s="35"/>
      <c r="B334" s="36"/>
      <c r="C334" s="179" t="s">
        <v>567</v>
      </c>
      <c r="D334" s="179" t="s">
        <v>197</v>
      </c>
      <c r="E334" s="180" t="s">
        <v>568</v>
      </c>
      <c r="F334" s="181" t="s">
        <v>569</v>
      </c>
      <c r="G334" s="182" t="s">
        <v>570</v>
      </c>
      <c r="H334" s="183">
        <v>70.75</v>
      </c>
      <c r="I334" s="184"/>
      <c r="J334" s="185">
        <f>ROUND(I334*H334,2)</f>
        <v>0</v>
      </c>
      <c r="K334" s="181" t="s">
        <v>201</v>
      </c>
      <c r="L334" s="40"/>
      <c r="M334" s="186" t="s">
        <v>19</v>
      </c>
      <c r="N334" s="187" t="s">
        <v>45</v>
      </c>
      <c r="O334" s="65"/>
      <c r="P334" s="188">
        <f>O334*H334</f>
        <v>0</v>
      </c>
      <c r="Q334" s="188">
        <v>2.5000000000000001E-4</v>
      </c>
      <c r="R334" s="188">
        <f>Q334*H334</f>
        <v>1.7687500000000002E-2</v>
      </c>
      <c r="S334" s="188">
        <v>0</v>
      </c>
      <c r="T334" s="189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0" t="s">
        <v>310</v>
      </c>
      <c r="AT334" s="190" t="s">
        <v>197</v>
      </c>
      <c r="AU334" s="190" t="s">
        <v>84</v>
      </c>
      <c r="AY334" s="18" t="s">
        <v>195</v>
      </c>
      <c r="BE334" s="191">
        <f>IF(N334="základní",J334,0)</f>
        <v>0</v>
      </c>
      <c r="BF334" s="191">
        <f>IF(N334="snížená",J334,0)</f>
        <v>0</v>
      </c>
      <c r="BG334" s="191">
        <f>IF(N334="zákl. přenesená",J334,0)</f>
        <v>0</v>
      </c>
      <c r="BH334" s="191">
        <f>IF(N334="sníž. přenesená",J334,0)</f>
        <v>0</v>
      </c>
      <c r="BI334" s="191">
        <f>IF(N334="nulová",J334,0)</f>
        <v>0</v>
      </c>
      <c r="BJ334" s="18" t="s">
        <v>82</v>
      </c>
      <c r="BK334" s="191">
        <f>ROUND(I334*H334,2)</f>
        <v>0</v>
      </c>
      <c r="BL334" s="18" t="s">
        <v>310</v>
      </c>
      <c r="BM334" s="190" t="s">
        <v>571</v>
      </c>
    </row>
    <row r="335" spans="1:65" s="2" customFormat="1" ht="29.25">
      <c r="A335" s="35"/>
      <c r="B335" s="36"/>
      <c r="C335" s="37"/>
      <c r="D335" s="192" t="s">
        <v>203</v>
      </c>
      <c r="E335" s="37"/>
      <c r="F335" s="193" t="s">
        <v>572</v>
      </c>
      <c r="G335" s="37"/>
      <c r="H335" s="37"/>
      <c r="I335" s="194"/>
      <c r="J335" s="37"/>
      <c r="K335" s="37"/>
      <c r="L335" s="40"/>
      <c r="M335" s="195"/>
      <c r="N335" s="196"/>
      <c r="O335" s="65"/>
      <c r="P335" s="65"/>
      <c r="Q335" s="65"/>
      <c r="R335" s="65"/>
      <c r="S335" s="65"/>
      <c r="T335" s="66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T335" s="18" t="s">
        <v>203</v>
      </c>
      <c r="AU335" s="18" t="s">
        <v>84</v>
      </c>
    </row>
    <row r="336" spans="1:65" s="2" customFormat="1" ht="11.25">
      <c r="A336" s="35"/>
      <c r="B336" s="36"/>
      <c r="C336" s="37"/>
      <c r="D336" s="197" t="s">
        <v>205</v>
      </c>
      <c r="E336" s="37"/>
      <c r="F336" s="198" t="s">
        <v>573</v>
      </c>
      <c r="G336" s="37"/>
      <c r="H336" s="37"/>
      <c r="I336" s="194"/>
      <c r="J336" s="37"/>
      <c r="K336" s="37"/>
      <c r="L336" s="40"/>
      <c r="M336" s="195"/>
      <c r="N336" s="196"/>
      <c r="O336" s="65"/>
      <c r="P336" s="65"/>
      <c r="Q336" s="65"/>
      <c r="R336" s="65"/>
      <c r="S336" s="65"/>
      <c r="T336" s="66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8" t="s">
        <v>205</v>
      </c>
      <c r="AU336" s="18" t="s">
        <v>84</v>
      </c>
    </row>
    <row r="337" spans="1:65" s="13" customFormat="1" ht="11.25">
      <c r="B337" s="199"/>
      <c r="C337" s="200"/>
      <c r="D337" s="192" t="s">
        <v>207</v>
      </c>
      <c r="E337" s="201" t="s">
        <v>19</v>
      </c>
      <c r="F337" s="202" t="s">
        <v>574</v>
      </c>
      <c r="G337" s="200"/>
      <c r="H337" s="203">
        <v>15.8</v>
      </c>
      <c r="I337" s="204"/>
      <c r="J337" s="200"/>
      <c r="K337" s="200"/>
      <c r="L337" s="205"/>
      <c r="M337" s="206"/>
      <c r="N337" s="207"/>
      <c r="O337" s="207"/>
      <c r="P337" s="207"/>
      <c r="Q337" s="207"/>
      <c r="R337" s="207"/>
      <c r="S337" s="207"/>
      <c r="T337" s="208"/>
      <c r="AT337" s="209" t="s">
        <v>207</v>
      </c>
      <c r="AU337" s="209" t="s">
        <v>84</v>
      </c>
      <c r="AV337" s="13" t="s">
        <v>84</v>
      </c>
      <c r="AW337" s="13" t="s">
        <v>35</v>
      </c>
      <c r="AX337" s="13" t="s">
        <v>74</v>
      </c>
      <c r="AY337" s="209" t="s">
        <v>195</v>
      </c>
    </row>
    <row r="338" spans="1:65" s="13" customFormat="1" ht="11.25">
      <c r="B338" s="199"/>
      <c r="C338" s="200"/>
      <c r="D338" s="192" t="s">
        <v>207</v>
      </c>
      <c r="E338" s="201" t="s">
        <v>19</v>
      </c>
      <c r="F338" s="202" t="s">
        <v>575</v>
      </c>
      <c r="G338" s="200"/>
      <c r="H338" s="203">
        <v>13.4</v>
      </c>
      <c r="I338" s="204"/>
      <c r="J338" s="200"/>
      <c r="K338" s="200"/>
      <c r="L338" s="205"/>
      <c r="M338" s="206"/>
      <c r="N338" s="207"/>
      <c r="O338" s="207"/>
      <c r="P338" s="207"/>
      <c r="Q338" s="207"/>
      <c r="R338" s="207"/>
      <c r="S338" s="207"/>
      <c r="T338" s="208"/>
      <c r="AT338" s="209" t="s">
        <v>207</v>
      </c>
      <c r="AU338" s="209" t="s">
        <v>84</v>
      </c>
      <c r="AV338" s="13" t="s">
        <v>84</v>
      </c>
      <c r="AW338" s="13" t="s">
        <v>35</v>
      </c>
      <c r="AX338" s="13" t="s">
        <v>74</v>
      </c>
      <c r="AY338" s="209" t="s">
        <v>195</v>
      </c>
    </row>
    <row r="339" spans="1:65" s="13" customFormat="1" ht="11.25">
      <c r="B339" s="199"/>
      <c r="C339" s="200"/>
      <c r="D339" s="192" t="s">
        <v>207</v>
      </c>
      <c r="E339" s="201" t="s">
        <v>19</v>
      </c>
      <c r="F339" s="202" t="s">
        <v>576</v>
      </c>
      <c r="G339" s="200"/>
      <c r="H339" s="203">
        <v>16.25</v>
      </c>
      <c r="I339" s="204"/>
      <c r="J339" s="200"/>
      <c r="K339" s="200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207</v>
      </c>
      <c r="AU339" s="209" t="s">
        <v>84</v>
      </c>
      <c r="AV339" s="13" t="s">
        <v>84</v>
      </c>
      <c r="AW339" s="13" t="s">
        <v>35</v>
      </c>
      <c r="AX339" s="13" t="s">
        <v>74</v>
      </c>
      <c r="AY339" s="209" t="s">
        <v>195</v>
      </c>
    </row>
    <row r="340" spans="1:65" s="13" customFormat="1" ht="11.25">
      <c r="B340" s="199"/>
      <c r="C340" s="200"/>
      <c r="D340" s="192" t="s">
        <v>207</v>
      </c>
      <c r="E340" s="201" t="s">
        <v>19</v>
      </c>
      <c r="F340" s="202" t="s">
        <v>577</v>
      </c>
      <c r="G340" s="200"/>
      <c r="H340" s="203">
        <v>15.55</v>
      </c>
      <c r="I340" s="204"/>
      <c r="J340" s="200"/>
      <c r="K340" s="200"/>
      <c r="L340" s="205"/>
      <c r="M340" s="206"/>
      <c r="N340" s="207"/>
      <c r="O340" s="207"/>
      <c r="P340" s="207"/>
      <c r="Q340" s="207"/>
      <c r="R340" s="207"/>
      <c r="S340" s="207"/>
      <c r="T340" s="208"/>
      <c r="AT340" s="209" t="s">
        <v>207</v>
      </c>
      <c r="AU340" s="209" t="s">
        <v>84</v>
      </c>
      <c r="AV340" s="13" t="s">
        <v>84</v>
      </c>
      <c r="AW340" s="13" t="s">
        <v>35</v>
      </c>
      <c r="AX340" s="13" t="s">
        <v>74</v>
      </c>
      <c r="AY340" s="209" t="s">
        <v>195</v>
      </c>
    </row>
    <row r="341" spans="1:65" s="13" customFormat="1" ht="11.25">
      <c r="B341" s="199"/>
      <c r="C341" s="200"/>
      <c r="D341" s="192" t="s">
        <v>207</v>
      </c>
      <c r="E341" s="201" t="s">
        <v>19</v>
      </c>
      <c r="F341" s="202" t="s">
        <v>578</v>
      </c>
      <c r="G341" s="200"/>
      <c r="H341" s="203">
        <v>9.75</v>
      </c>
      <c r="I341" s="204"/>
      <c r="J341" s="200"/>
      <c r="K341" s="200"/>
      <c r="L341" s="205"/>
      <c r="M341" s="206"/>
      <c r="N341" s="207"/>
      <c r="O341" s="207"/>
      <c r="P341" s="207"/>
      <c r="Q341" s="207"/>
      <c r="R341" s="207"/>
      <c r="S341" s="207"/>
      <c r="T341" s="208"/>
      <c r="AT341" s="209" t="s">
        <v>207</v>
      </c>
      <c r="AU341" s="209" t="s">
        <v>84</v>
      </c>
      <c r="AV341" s="13" t="s">
        <v>84</v>
      </c>
      <c r="AW341" s="13" t="s">
        <v>35</v>
      </c>
      <c r="AX341" s="13" t="s">
        <v>74</v>
      </c>
      <c r="AY341" s="209" t="s">
        <v>195</v>
      </c>
    </row>
    <row r="342" spans="1:65" s="14" customFormat="1" ht="11.25">
      <c r="B342" s="210"/>
      <c r="C342" s="211"/>
      <c r="D342" s="192" t="s">
        <v>207</v>
      </c>
      <c r="E342" s="212" t="s">
        <v>19</v>
      </c>
      <c r="F342" s="213" t="s">
        <v>216</v>
      </c>
      <c r="G342" s="211"/>
      <c r="H342" s="214">
        <v>70.75</v>
      </c>
      <c r="I342" s="215"/>
      <c r="J342" s="211"/>
      <c r="K342" s="211"/>
      <c r="L342" s="216"/>
      <c r="M342" s="217"/>
      <c r="N342" s="218"/>
      <c r="O342" s="218"/>
      <c r="P342" s="218"/>
      <c r="Q342" s="218"/>
      <c r="R342" s="218"/>
      <c r="S342" s="218"/>
      <c r="T342" s="219"/>
      <c r="AT342" s="220" t="s">
        <v>207</v>
      </c>
      <c r="AU342" s="220" t="s">
        <v>84</v>
      </c>
      <c r="AV342" s="14" t="s">
        <v>104</v>
      </c>
      <c r="AW342" s="14" t="s">
        <v>35</v>
      </c>
      <c r="AX342" s="14" t="s">
        <v>82</v>
      </c>
      <c r="AY342" s="220" t="s">
        <v>195</v>
      </c>
    </row>
    <row r="343" spans="1:65" s="2" customFormat="1" ht="33" customHeight="1">
      <c r="A343" s="35"/>
      <c r="B343" s="36"/>
      <c r="C343" s="179" t="s">
        <v>579</v>
      </c>
      <c r="D343" s="179" t="s">
        <v>197</v>
      </c>
      <c r="E343" s="180" t="s">
        <v>580</v>
      </c>
      <c r="F343" s="181" t="s">
        <v>581</v>
      </c>
      <c r="G343" s="182" t="s">
        <v>227</v>
      </c>
      <c r="H343" s="183">
        <v>62.17</v>
      </c>
      <c r="I343" s="184"/>
      <c r="J343" s="185">
        <f>ROUND(I343*H343,2)</f>
        <v>0</v>
      </c>
      <c r="K343" s="181" t="s">
        <v>201</v>
      </c>
      <c r="L343" s="40"/>
      <c r="M343" s="186" t="s">
        <v>19</v>
      </c>
      <c r="N343" s="187" t="s">
        <v>45</v>
      </c>
      <c r="O343" s="65"/>
      <c r="P343" s="188">
        <f>O343*H343</f>
        <v>0</v>
      </c>
      <c r="Q343" s="188">
        <v>4.5900000000000003E-2</v>
      </c>
      <c r="R343" s="188">
        <f>Q343*H343</f>
        <v>2.8536030000000001</v>
      </c>
      <c r="S343" s="188">
        <v>0</v>
      </c>
      <c r="T343" s="189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90" t="s">
        <v>310</v>
      </c>
      <c r="AT343" s="190" t="s">
        <v>197</v>
      </c>
      <c r="AU343" s="190" t="s">
        <v>84</v>
      </c>
      <c r="AY343" s="18" t="s">
        <v>195</v>
      </c>
      <c r="BE343" s="191">
        <f>IF(N343="základní",J343,0)</f>
        <v>0</v>
      </c>
      <c r="BF343" s="191">
        <f>IF(N343="snížená",J343,0)</f>
        <v>0</v>
      </c>
      <c r="BG343" s="191">
        <f>IF(N343="zákl. přenesená",J343,0)</f>
        <v>0</v>
      </c>
      <c r="BH343" s="191">
        <f>IF(N343="sníž. přenesená",J343,0)</f>
        <v>0</v>
      </c>
      <c r="BI343" s="191">
        <f>IF(N343="nulová",J343,0)</f>
        <v>0</v>
      </c>
      <c r="BJ343" s="18" t="s">
        <v>82</v>
      </c>
      <c r="BK343" s="191">
        <f>ROUND(I343*H343,2)</f>
        <v>0</v>
      </c>
      <c r="BL343" s="18" t="s">
        <v>310</v>
      </c>
      <c r="BM343" s="190" t="s">
        <v>582</v>
      </c>
    </row>
    <row r="344" spans="1:65" s="2" customFormat="1" ht="48.75">
      <c r="A344" s="35"/>
      <c r="B344" s="36"/>
      <c r="C344" s="37"/>
      <c r="D344" s="192" t="s">
        <v>203</v>
      </c>
      <c r="E344" s="37"/>
      <c r="F344" s="193" t="s">
        <v>583</v>
      </c>
      <c r="G344" s="37"/>
      <c r="H344" s="37"/>
      <c r="I344" s="194"/>
      <c r="J344" s="37"/>
      <c r="K344" s="37"/>
      <c r="L344" s="40"/>
      <c r="M344" s="195"/>
      <c r="N344" s="196"/>
      <c r="O344" s="65"/>
      <c r="P344" s="65"/>
      <c r="Q344" s="65"/>
      <c r="R344" s="65"/>
      <c r="S344" s="65"/>
      <c r="T344" s="66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T344" s="18" t="s">
        <v>203</v>
      </c>
      <c r="AU344" s="18" t="s">
        <v>84</v>
      </c>
    </row>
    <row r="345" spans="1:65" s="2" customFormat="1" ht="11.25">
      <c r="A345" s="35"/>
      <c r="B345" s="36"/>
      <c r="C345" s="37"/>
      <c r="D345" s="197" t="s">
        <v>205</v>
      </c>
      <c r="E345" s="37"/>
      <c r="F345" s="198" t="s">
        <v>584</v>
      </c>
      <c r="G345" s="37"/>
      <c r="H345" s="37"/>
      <c r="I345" s="194"/>
      <c r="J345" s="37"/>
      <c r="K345" s="37"/>
      <c r="L345" s="40"/>
      <c r="M345" s="195"/>
      <c r="N345" s="196"/>
      <c r="O345" s="65"/>
      <c r="P345" s="65"/>
      <c r="Q345" s="65"/>
      <c r="R345" s="65"/>
      <c r="S345" s="65"/>
      <c r="T345" s="66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18" t="s">
        <v>205</v>
      </c>
      <c r="AU345" s="18" t="s">
        <v>84</v>
      </c>
    </row>
    <row r="346" spans="1:65" s="13" customFormat="1" ht="11.25">
      <c r="B346" s="199"/>
      <c r="C346" s="200"/>
      <c r="D346" s="192" t="s">
        <v>207</v>
      </c>
      <c r="E346" s="201" t="s">
        <v>19</v>
      </c>
      <c r="F346" s="202" t="s">
        <v>585</v>
      </c>
      <c r="G346" s="200"/>
      <c r="H346" s="203">
        <v>46.15</v>
      </c>
      <c r="I346" s="204"/>
      <c r="J346" s="200"/>
      <c r="K346" s="200"/>
      <c r="L346" s="205"/>
      <c r="M346" s="206"/>
      <c r="N346" s="207"/>
      <c r="O346" s="207"/>
      <c r="P346" s="207"/>
      <c r="Q346" s="207"/>
      <c r="R346" s="207"/>
      <c r="S346" s="207"/>
      <c r="T346" s="208"/>
      <c r="AT346" s="209" t="s">
        <v>207</v>
      </c>
      <c r="AU346" s="209" t="s">
        <v>84</v>
      </c>
      <c r="AV346" s="13" t="s">
        <v>84</v>
      </c>
      <c r="AW346" s="13" t="s">
        <v>35</v>
      </c>
      <c r="AX346" s="13" t="s">
        <v>74</v>
      </c>
      <c r="AY346" s="209" t="s">
        <v>195</v>
      </c>
    </row>
    <row r="347" spans="1:65" s="13" customFormat="1" ht="11.25">
      <c r="B347" s="199"/>
      <c r="C347" s="200"/>
      <c r="D347" s="192" t="s">
        <v>207</v>
      </c>
      <c r="E347" s="201" t="s">
        <v>19</v>
      </c>
      <c r="F347" s="202" t="s">
        <v>586</v>
      </c>
      <c r="G347" s="200"/>
      <c r="H347" s="203">
        <v>16.02</v>
      </c>
      <c r="I347" s="204"/>
      <c r="J347" s="200"/>
      <c r="K347" s="200"/>
      <c r="L347" s="205"/>
      <c r="M347" s="206"/>
      <c r="N347" s="207"/>
      <c r="O347" s="207"/>
      <c r="P347" s="207"/>
      <c r="Q347" s="207"/>
      <c r="R347" s="207"/>
      <c r="S347" s="207"/>
      <c r="T347" s="208"/>
      <c r="AT347" s="209" t="s">
        <v>207</v>
      </c>
      <c r="AU347" s="209" t="s">
        <v>84</v>
      </c>
      <c r="AV347" s="13" t="s">
        <v>84</v>
      </c>
      <c r="AW347" s="13" t="s">
        <v>35</v>
      </c>
      <c r="AX347" s="13" t="s">
        <v>74</v>
      </c>
      <c r="AY347" s="209" t="s">
        <v>195</v>
      </c>
    </row>
    <row r="348" spans="1:65" s="14" customFormat="1" ht="11.25">
      <c r="B348" s="210"/>
      <c r="C348" s="211"/>
      <c r="D348" s="192" t="s">
        <v>207</v>
      </c>
      <c r="E348" s="212" t="s">
        <v>19</v>
      </c>
      <c r="F348" s="213" t="s">
        <v>216</v>
      </c>
      <c r="G348" s="211"/>
      <c r="H348" s="214">
        <v>62.17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207</v>
      </c>
      <c r="AU348" s="220" t="s">
        <v>84</v>
      </c>
      <c r="AV348" s="14" t="s">
        <v>104</v>
      </c>
      <c r="AW348" s="14" t="s">
        <v>35</v>
      </c>
      <c r="AX348" s="14" t="s">
        <v>82</v>
      </c>
      <c r="AY348" s="220" t="s">
        <v>195</v>
      </c>
    </row>
    <row r="349" spans="1:65" s="2" customFormat="1" ht="24.2" customHeight="1">
      <c r="A349" s="35"/>
      <c r="B349" s="36"/>
      <c r="C349" s="179" t="s">
        <v>587</v>
      </c>
      <c r="D349" s="179" t="s">
        <v>197</v>
      </c>
      <c r="E349" s="180" t="s">
        <v>588</v>
      </c>
      <c r="F349" s="181" t="s">
        <v>589</v>
      </c>
      <c r="G349" s="182" t="s">
        <v>227</v>
      </c>
      <c r="H349" s="183">
        <v>12.3</v>
      </c>
      <c r="I349" s="184"/>
      <c r="J349" s="185">
        <f>ROUND(I349*H349,2)</f>
        <v>0</v>
      </c>
      <c r="K349" s="181" t="s">
        <v>201</v>
      </c>
      <c r="L349" s="40"/>
      <c r="M349" s="186" t="s">
        <v>19</v>
      </c>
      <c r="N349" s="187" t="s">
        <v>45</v>
      </c>
      <c r="O349" s="65"/>
      <c r="P349" s="188">
        <f>O349*H349</f>
        <v>0</v>
      </c>
      <c r="Q349" s="188">
        <v>1.324E-2</v>
      </c>
      <c r="R349" s="188">
        <f>Q349*H349</f>
        <v>0.162852</v>
      </c>
      <c r="S349" s="188">
        <v>0</v>
      </c>
      <c r="T349" s="18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90" t="s">
        <v>310</v>
      </c>
      <c r="AT349" s="190" t="s">
        <v>197</v>
      </c>
      <c r="AU349" s="190" t="s">
        <v>84</v>
      </c>
      <c r="AY349" s="18" t="s">
        <v>195</v>
      </c>
      <c r="BE349" s="191">
        <f>IF(N349="základní",J349,0)</f>
        <v>0</v>
      </c>
      <c r="BF349" s="191">
        <f>IF(N349="snížená",J349,0)</f>
        <v>0</v>
      </c>
      <c r="BG349" s="191">
        <f>IF(N349="zákl. přenesená",J349,0)</f>
        <v>0</v>
      </c>
      <c r="BH349" s="191">
        <f>IF(N349="sníž. přenesená",J349,0)</f>
        <v>0</v>
      </c>
      <c r="BI349" s="191">
        <f>IF(N349="nulová",J349,0)</f>
        <v>0</v>
      </c>
      <c r="BJ349" s="18" t="s">
        <v>82</v>
      </c>
      <c r="BK349" s="191">
        <f>ROUND(I349*H349,2)</f>
        <v>0</v>
      </c>
      <c r="BL349" s="18" t="s">
        <v>310</v>
      </c>
      <c r="BM349" s="190" t="s">
        <v>590</v>
      </c>
    </row>
    <row r="350" spans="1:65" s="2" customFormat="1" ht="29.25">
      <c r="A350" s="35"/>
      <c r="B350" s="36"/>
      <c r="C350" s="37"/>
      <c r="D350" s="192" t="s">
        <v>203</v>
      </c>
      <c r="E350" s="37"/>
      <c r="F350" s="193" t="s">
        <v>591</v>
      </c>
      <c r="G350" s="37"/>
      <c r="H350" s="37"/>
      <c r="I350" s="194"/>
      <c r="J350" s="37"/>
      <c r="K350" s="37"/>
      <c r="L350" s="40"/>
      <c r="M350" s="195"/>
      <c r="N350" s="196"/>
      <c r="O350" s="65"/>
      <c r="P350" s="65"/>
      <c r="Q350" s="65"/>
      <c r="R350" s="65"/>
      <c r="S350" s="65"/>
      <c r="T350" s="66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T350" s="18" t="s">
        <v>203</v>
      </c>
      <c r="AU350" s="18" t="s">
        <v>84</v>
      </c>
    </row>
    <row r="351" spans="1:65" s="2" customFormat="1" ht="11.25">
      <c r="A351" s="35"/>
      <c r="B351" s="36"/>
      <c r="C351" s="37"/>
      <c r="D351" s="197" t="s">
        <v>205</v>
      </c>
      <c r="E351" s="37"/>
      <c r="F351" s="198" t="s">
        <v>592</v>
      </c>
      <c r="G351" s="37"/>
      <c r="H351" s="37"/>
      <c r="I351" s="194"/>
      <c r="J351" s="37"/>
      <c r="K351" s="37"/>
      <c r="L351" s="40"/>
      <c r="M351" s="195"/>
      <c r="N351" s="196"/>
      <c r="O351" s="65"/>
      <c r="P351" s="65"/>
      <c r="Q351" s="65"/>
      <c r="R351" s="65"/>
      <c r="S351" s="65"/>
      <c r="T351" s="66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18" t="s">
        <v>205</v>
      </c>
      <c r="AU351" s="18" t="s">
        <v>84</v>
      </c>
    </row>
    <row r="352" spans="1:65" s="13" customFormat="1" ht="11.25">
      <c r="B352" s="199"/>
      <c r="C352" s="200"/>
      <c r="D352" s="192" t="s">
        <v>207</v>
      </c>
      <c r="E352" s="201" t="s">
        <v>19</v>
      </c>
      <c r="F352" s="202" t="s">
        <v>593</v>
      </c>
      <c r="G352" s="200"/>
      <c r="H352" s="203">
        <v>12.3</v>
      </c>
      <c r="I352" s="204"/>
      <c r="J352" s="200"/>
      <c r="K352" s="200"/>
      <c r="L352" s="205"/>
      <c r="M352" s="206"/>
      <c r="N352" s="207"/>
      <c r="O352" s="207"/>
      <c r="P352" s="207"/>
      <c r="Q352" s="207"/>
      <c r="R352" s="207"/>
      <c r="S352" s="207"/>
      <c r="T352" s="208"/>
      <c r="AT352" s="209" t="s">
        <v>207</v>
      </c>
      <c r="AU352" s="209" t="s">
        <v>84</v>
      </c>
      <c r="AV352" s="13" t="s">
        <v>84</v>
      </c>
      <c r="AW352" s="13" t="s">
        <v>35</v>
      </c>
      <c r="AX352" s="13" t="s">
        <v>82</v>
      </c>
      <c r="AY352" s="209" t="s">
        <v>195</v>
      </c>
    </row>
    <row r="353" spans="1:65" s="2" customFormat="1" ht="16.5" customHeight="1">
      <c r="A353" s="35"/>
      <c r="B353" s="36"/>
      <c r="C353" s="179" t="s">
        <v>594</v>
      </c>
      <c r="D353" s="179" t="s">
        <v>197</v>
      </c>
      <c r="E353" s="180" t="s">
        <v>595</v>
      </c>
      <c r="F353" s="181" t="s">
        <v>596</v>
      </c>
      <c r="G353" s="182" t="s">
        <v>227</v>
      </c>
      <c r="H353" s="183">
        <v>12.3</v>
      </c>
      <c r="I353" s="184"/>
      <c r="J353" s="185">
        <f>ROUND(I353*H353,2)</f>
        <v>0</v>
      </c>
      <c r="K353" s="181" t="s">
        <v>201</v>
      </c>
      <c r="L353" s="40"/>
      <c r="M353" s="186" t="s">
        <v>19</v>
      </c>
      <c r="N353" s="187" t="s">
        <v>45</v>
      </c>
      <c r="O353" s="65"/>
      <c r="P353" s="188">
        <f>O353*H353</f>
        <v>0</v>
      </c>
      <c r="Q353" s="188">
        <v>1E-4</v>
      </c>
      <c r="R353" s="188">
        <f>Q353*H353</f>
        <v>1.2300000000000002E-3</v>
      </c>
      <c r="S353" s="188">
        <v>0</v>
      </c>
      <c r="T353" s="189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0" t="s">
        <v>310</v>
      </c>
      <c r="AT353" s="190" t="s">
        <v>197</v>
      </c>
      <c r="AU353" s="190" t="s">
        <v>84</v>
      </c>
      <c r="AY353" s="18" t="s">
        <v>195</v>
      </c>
      <c r="BE353" s="191">
        <f>IF(N353="základní",J353,0)</f>
        <v>0</v>
      </c>
      <c r="BF353" s="191">
        <f>IF(N353="snížená",J353,0)</f>
        <v>0</v>
      </c>
      <c r="BG353" s="191">
        <f>IF(N353="zákl. přenesená",J353,0)</f>
        <v>0</v>
      </c>
      <c r="BH353" s="191">
        <f>IF(N353="sníž. přenesená",J353,0)</f>
        <v>0</v>
      </c>
      <c r="BI353" s="191">
        <f>IF(N353="nulová",J353,0)</f>
        <v>0</v>
      </c>
      <c r="BJ353" s="18" t="s">
        <v>82</v>
      </c>
      <c r="BK353" s="191">
        <f>ROUND(I353*H353,2)</f>
        <v>0</v>
      </c>
      <c r="BL353" s="18" t="s">
        <v>310</v>
      </c>
      <c r="BM353" s="190" t="s">
        <v>597</v>
      </c>
    </row>
    <row r="354" spans="1:65" s="2" customFormat="1" ht="29.25">
      <c r="A354" s="35"/>
      <c r="B354" s="36"/>
      <c r="C354" s="37"/>
      <c r="D354" s="192" t="s">
        <v>203</v>
      </c>
      <c r="E354" s="37"/>
      <c r="F354" s="193" t="s">
        <v>598</v>
      </c>
      <c r="G354" s="37"/>
      <c r="H354" s="37"/>
      <c r="I354" s="194"/>
      <c r="J354" s="37"/>
      <c r="K354" s="37"/>
      <c r="L354" s="40"/>
      <c r="M354" s="195"/>
      <c r="N354" s="196"/>
      <c r="O354" s="65"/>
      <c r="P354" s="65"/>
      <c r="Q354" s="65"/>
      <c r="R354" s="65"/>
      <c r="S354" s="65"/>
      <c r="T354" s="66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8" t="s">
        <v>203</v>
      </c>
      <c r="AU354" s="18" t="s">
        <v>84</v>
      </c>
    </row>
    <row r="355" spans="1:65" s="2" customFormat="1" ht="11.25">
      <c r="A355" s="35"/>
      <c r="B355" s="36"/>
      <c r="C355" s="37"/>
      <c r="D355" s="197" t="s">
        <v>205</v>
      </c>
      <c r="E355" s="37"/>
      <c r="F355" s="198" t="s">
        <v>599</v>
      </c>
      <c r="G355" s="37"/>
      <c r="H355" s="37"/>
      <c r="I355" s="194"/>
      <c r="J355" s="37"/>
      <c r="K355" s="37"/>
      <c r="L355" s="40"/>
      <c r="M355" s="195"/>
      <c r="N355" s="196"/>
      <c r="O355" s="65"/>
      <c r="P355" s="65"/>
      <c r="Q355" s="65"/>
      <c r="R355" s="65"/>
      <c r="S355" s="65"/>
      <c r="T355" s="66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8" t="s">
        <v>205</v>
      </c>
      <c r="AU355" s="18" t="s">
        <v>84</v>
      </c>
    </row>
    <row r="356" spans="1:65" s="2" customFormat="1" ht="24.2" customHeight="1">
      <c r="A356" s="35"/>
      <c r="B356" s="36"/>
      <c r="C356" s="179" t="s">
        <v>600</v>
      </c>
      <c r="D356" s="179" t="s">
        <v>197</v>
      </c>
      <c r="E356" s="180" t="s">
        <v>601</v>
      </c>
      <c r="F356" s="181" t="s">
        <v>602</v>
      </c>
      <c r="G356" s="182" t="s">
        <v>227</v>
      </c>
      <c r="H356" s="183">
        <v>251.31</v>
      </c>
      <c r="I356" s="184"/>
      <c r="J356" s="185">
        <f>ROUND(I356*H356,2)</f>
        <v>0</v>
      </c>
      <c r="K356" s="181" t="s">
        <v>201</v>
      </c>
      <c r="L356" s="40"/>
      <c r="M356" s="186" t="s">
        <v>19</v>
      </c>
      <c r="N356" s="187" t="s">
        <v>45</v>
      </c>
      <c r="O356" s="65"/>
      <c r="P356" s="188">
        <f>O356*H356</f>
        <v>0</v>
      </c>
      <c r="Q356" s="188">
        <v>1.5769999999999999E-2</v>
      </c>
      <c r="R356" s="188">
        <f>Q356*H356</f>
        <v>3.9631586999999997</v>
      </c>
      <c r="S356" s="188">
        <v>0</v>
      </c>
      <c r="T356" s="189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0" t="s">
        <v>310</v>
      </c>
      <c r="AT356" s="190" t="s">
        <v>197</v>
      </c>
      <c r="AU356" s="190" t="s">
        <v>84</v>
      </c>
      <c r="AY356" s="18" t="s">
        <v>195</v>
      </c>
      <c r="BE356" s="191">
        <f>IF(N356="základní",J356,0)</f>
        <v>0</v>
      </c>
      <c r="BF356" s="191">
        <f>IF(N356="snížená",J356,0)</f>
        <v>0</v>
      </c>
      <c r="BG356" s="191">
        <f>IF(N356="zákl. přenesená",J356,0)</f>
        <v>0</v>
      </c>
      <c r="BH356" s="191">
        <f>IF(N356="sníž. přenesená",J356,0)</f>
        <v>0</v>
      </c>
      <c r="BI356" s="191">
        <f>IF(N356="nulová",J356,0)</f>
        <v>0</v>
      </c>
      <c r="BJ356" s="18" t="s">
        <v>82</v>
      </c>
      <c r="BK356" s="191">
        <f>ROUND(I356*H356,2)</f>
        <v>0</v>
      </c>
      <c r="BL356" s="18" t="s">
        <v>310</v>
      </c>
      <c r="BM356" s="190" t="s">
        <v>603</v>
      </c>
    </row>
    <row r="357" spans="1:65" s="2" customFormat="1" ht="29.25">
      <c r="A357" s="35"/>
      <c r="B357" s="36"/>
      <c r="C357" s="37"/>
      <c r="D357" s="192" t="s">
        <v>203</v>
      </c>
      <c r="E357" s="37"/>
      <c r="F357" s="193" t="s">
        <v>604</v>
      </c>
      <c r="G357" s="37"/>
      <c r="H357" s="37"/>
      <c r="I357" s="194"/>
      <c r="J357" s="37"/>
      <c r="K357" s="37"/>
      <c r="L357" s="40"/>
      <c r="M357" s="195"/>
      <c r="N357" s="196"/>
      <c r="O357" s="65"/>
      <c r="P357" s="65"/>
      <c r="Q357" s="65"/>
      <c r="R357" s="65"/>
      <c r="S357" s="65"/>
      <c r="T357" s="66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8" t="s">
        <v>203</v>
      </c>
      <c r="AU357" s="18" t="s">
        <v>84</v>
      </c>
    </row>
    <row r="358" spans="1:65" s="2" customFormat="1" ht="11.25">
      <c r="A358" s="35"/>
      <c r="B358" s="36"/>
      <c r="C358" s="37"/>
      <c r="D358" s="197" t="s">
        <v>205</v>
      </c>
      <c r="E358" s="37"/>
      <c r="F358" s="198" t="s">
        <v>605</v>
      </c>
      <c r="G358" s="37"/>
      <c r="H358" s="37"/>
      <c r="I358" s="194"/>
      <c r="J358" s="37"/>
      <c r="K358" s="37"/>
      <c r="L358" s="40"/>
      <c r="M358" s="195"/>
      <c r="N358" s="196"/>
      <c r="O358" s="65"/>
      <c r="P358" s="65"/>
      <c r="Q358" s="65"/>
      <c r="R358" s="65"/>
      <c r="S358" s="65"/>
      <c r="T358" s="66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18" t="s">
        <v>205</v>
      </c>
      <c r="AU358" s="18" t="s">
        <v>84</v>
      </c>
    </row>
    <row r="359" spans="1:65" s="13" customFormat="1" ht="11.25">
      <c r="B359" s="199"/>
      <c r="C359" s="200"/>
      <c r="D359" s="192" t="s">
        <v>207</v>
      </c>
      <c r="E359" s="201" t="s">
        <v>19</v>
      </c>
      <c r="F359" s="202" t="s">
        <v>495</v>
      </c>
      <c r="G359" s="200"/>
      <c r="H359" s="203">
        <v>122.33</v>
      </c>
      <c r="I359" s="204"/>
      <c r="J359" s="200"/>
      <c r="K359" s="200"/>
      <c r="L359" s="205"/>
      <c r="M359" s="206"/>
      <c r="N359" s="207"/>
      <c r="O359" s="207"/>
      <c r="P359" s="207"/>
      <c r="Q359" s="207"/>
      <c r="R359" s="207"/>
      <c r="S359" s="207"/>
      <c r="T359" s="208"/>
      <c r="AT359" s="209" t="s">
        <v>207</v>
      </c>
      <c r="AU359" s="209" t="s">
        <v>84</v>
      </c>
      <c r="AV359" s="13" t="s">
        <v>84</v>
      </c>
      <c r="AW359" s="13" t="s">
        <v>35</v>
      </c>
      <c r="AX359" s="13" t="s">
        <v>74</v>
      </c>
      <c r="AY359" s="209" t="s">
        <v>195</v>
      </c>
    </row>
    <row r="360" spans="1:65" s="13" customFormat="1" ht="11.25">
      <c r="B360" s="199"/>
      <c r="C360" s="200"/>
      <c r="D360" s="192" t="s">
        <v>207</v>
      </c>
      <c r="E360" s="201" t="s">
        <v>19</v>
      </c>
      <c r="F360" s="202" t="s">
        <v>496</v>
      </c>
      <c r="G360" s="200"/>
      <c r="H360" s="203">
        <v>128.97999999999999</v>
      </c>
      <c r="I360" s="204"/>
      <c r="J360" s="200"/>
      <c r="K360" s="200"/>
      <c r="L360" s="205"/>
      <c r="M360" s="206"/>
      <c r="N360" s="207"/>
      <c r="O360" s="207"/>
      <c r="P360" s="207"/>
      <c r="Q360" s="207"/>
      <c r="R360" s="207"/>
      <c r="S360" s="207"/>
      <c r="T360" s="208"/>
      <c r="AT360" s="209" t="s">
        <v>207</v>
      </c>
      <c r="AU360" s="209" t="s">
        <v>84</v>
      </c>
      <c r="AV360" s="13" t="s">
        <v>84</v>
      </c>
      <c r="AW360" s="13" t="s">
        <v>35</v>
      </c>
      <c r="AX360" s="13" t="s">
        <v>74</v>
      </c>
      <c r="AY360" s="209" t="s">
        <v>195</v>
      </c>
    </row>
    <row r="361" spans="1:65" s="14" customFormat="1" ht="11.25">
      <c r="B361" s="210"/>
      <c r="C361" s="211"/>
      <c r="D361" s="192" t="s">
        <v>207</v>
      </c>
      <c r="E361" s="212" t="s">
        <v>19</v>
      </c>
      <c r="F361" s="213" t="s">
        <v>216</v>
      </c>
      <c r="G361" s="211"/>
      <c r="H361" s="214">
        <v>251.31</v>
      </c>
      <c r="I361" s="215"/>
      <c r="J361" s="211"/>
      <c r="K361" s="211"/>
      <c r="L361" s="216"/>
      <c r="M361" s="217"/>
      <c r="N361" s="218"/>
      <c r="O361" s="218"/>
      <c r="P361" s="218"/>
      <c r="Q361" s="218"/>
      <c r="R361" s="218"/>
      <c r="S361" s="218"/>
      <c r="T361" s="219"/>
      <c r="AT361" s="220" t="s">
        <v>207</v>
      </c>
      <c r="AU361" s="220" t="s">
        <v>84</v>
      </c>
      <c r="AV361" s="14" t="s">
        <v>104</v>
      </c>
      <c r="AW361" s="14" t="s">
        <v>35</v>
      </c>
      <c r="AX361" s="14" t="s">
        <v>82</v>
      </c>
      <c r="AY361" s="220" t="s">
        <v>195</v>
      </c>
    </row>
    <row r="362" spans="1:65" s="2" customFormat="1" ht="24.2" customHeight="1">
      <c r="A362" s="35"/>
      <c r="B362" s="36"/>
      <c r="C362" s="179" t="s">
        <v>606</v>
      </c>
      <c r="D362" s="179" t="s">
        <v>197</v>
      </c>
      <c r="E362" s="180" t="s">
        <v>607</v>
      </c>
      <c r="F362" s="181" t="s">
        <v>608</v>
      </c>
      <c r="G362" s="182" t="s">
        <v>227</v>
      </c>
      <c r="H362" s="183">
        <v>31.18</v>
      </c>
      <c r="I362" s="184"/>
      <c r="J362" s="185">
        <f>ROUND(I362*H362,2)</f>
        <v>0</v>
      </c>
      <c r="K362" s="181" t="s">
        <v>201</v>
      </c>
      <c r="L362" s="40"/>
      <c r="M362" s="186" t="s">
        <v>19</v>
      </c>
      <c r="N362" s="187" t="s">
        <v>45</v>
      </c>
      <c r="O362" s="65"/>
      <c r="P362" s="188">
        <f>O362*H362</f>
        <v>0</v>
      </c>
      <c r="Q362" s="188">
        <v>1.609E-2</v>
      </c>
      <c r="R362" s="188">
        <f>Q362*H362</f>
        <v>0.50168619999999997</v>
      </c>
      <c r="S362" s="188">
        <v>0</v>
      </c>
      <c r="T362" s="189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190" t="s">
        <v>310</v>
      </c>
      <c r="AT362" s="190" t="s">
        <v>197</v>
      </c>
      <c r="AU362" s="190" t="s">
        <v>84</v>
      </c>
      <c r="AY362" s="18" t="s">
        <v>195</v>
      </c>
      <c r="BE362" s="191">
        <f>IF(N362="základní",J362,0)</f>
        <v>0</v>
      </c>
      <c r="BF362" s="191">
        <f>IF(N362="snížená",J362,0)</f>
        <v>0</v>
      </c>
      <c r="BG362" s="191">
        <f>IF(N362="zákl. přenesená",J362,0)</f>
        <v>0</v>
      </c>
      <c r="BH362" s="191">
        <f>IF(N362="sníž. přenesená",J362,0)</f>
        <v>0</v>
      </c>
      <c r="BI362" s="191">
        <f>IF(N362="nulová",J362,0)</f>
        <v>0</v>
      </c>
      <c r="BJ362" s="18" t="s">
        <v>82</v>
      </c>
      <c r="BK362" s="191">
        <f>ROUND(I362*H362,2)</f>
        <v>0</v>
      </c>
      <c r="BL362" s="18" t="s">
        <v>310</v>
      </c>
      <c r="BM362" s="190" t="s">
        <v>609</v>
      </c>
    </row>
    <row r="363" spans="1:65" s="2" customFormat="1" ht="29.25">
      <c r="A363" s="35"/>
      <c r="B363" s="36"/>
      <c r="C363" s="37"/>
      <c r="D363" s="192" t="s">
        <v>203</v>
      </c>
      <c r="E363" s="37"/>
      <c r="F363" s="193" t="s">
        <v>610</v>
      </c>
      <c r="G363" s="37"/>
      <c r="H363" s="37"/>
      <c r="I363" s="194"/>
      <c r="J363" s="37"/>
      <c r="K363" s="37"/>
      <c r="L363" s="40"/>
      <c r="M363" s="195"/>
      <c r="N363" s="196"/>
      <c r="O363" s="65"/>
      <c r="P363" s="65"/>
      <c r="Q363" s="65"/>
      <c r="R363" s="65"/>
      <c r="S363" s="65"/>
      <c r="T363" s="66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T363" s="18" t="s">
        <v>203</v>
      </c>
      <c r="AU363" s="18" t="s">
        <v>84</v>
      </c>
    </row>
    <row r="364" spans="1:65" s="2" customFormat="1" ht="11.25">
      <c r="A364" s="35"/>
      <c r="B364" s="36"/>
      <c r="C364" s="37"/>
      <c r="D364" s="197" t="s">
        <v>205</v>
      </c>
      <c r="E364" s="37"/>
      <c r="F364" s="198" t="s">
        <v>611</v>
      </c>
      <c r="G364" s="37"/>
      <c r="H364" s="37"/>
      <c r="I364" s="194"/>
      <c r="J364" s="37"/>
      <c r="K364" s="37"/>
      <c r="L364" s="40"/>
      <c r="M364" s="195"/>
      <c r="N364" s="196"/>
      <c r="O364" s="65"/>
      <c r="P364" s="65"/>
      <c r="Q364" s="65"/>
      <c r="R364" s="65"/>
      <c r="S364" s="65"/>
      <c r="T364" s="66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T364" s="18" t="s">
        <v>205</v>
      </c>
      <c r="AU364" s="18" t="s">
        <v>84</v>
      </c>
    </row>
    <row r="365" spans="1:65" s="13" customFormat="1" ht="11.25">
      <c r="B365" s="199"/>
      <c r="C365" s="200"/>
      <c r="D365" s="192" t="s">
        <v>207</v>
      </c>
      <c r="E365" s="201" t="s">
        <v>19</v>
      </c>
      <c r="F365" s="202" t="s">
        <v>497</v>
      </c>
      <c r="G365" s="200"/>
      <c r="H365" s="203">
        <v>31.18</v>
      </c>
      <c r="I365" s="204"/>
      <c r="J365" s="200"/>
      <c r="K365" s="200"/>
      <c r="L365" s="205"/>
      <c r="M365" s="206"/>
      <c r="N365" s="207"/>
      <c r="O365" s="207"/>
      <c r="P365" s="207"/>
      <c r="Q365" s="207"/>
      <c r="R365" s="207"/>
      <c r="S365" s="207"/>
      <c r="T365" s="208"/>
      <c r="AT365" s="209" t="s">
        <v>207</v>
      </c>
      <c r="AU365" s="209" t="s">
        <v>84</v>
      </c>
      <c r="AV365" s="13" t="s">
        <v>84</v>
      </c>
      <c r="AW365" s="13" t="s">
        <v>35</v>
      </c>
      <c r="AX365" s="13" t="s">
        <v>82</v>
      </c>
      <c r="AY365" s="209" t="s">
        <v>195</v>
      </c>
    </row>
    <row r="366" spans="1:65" s="2" customFormat="1" ht="16.5" customHeight="1">
      <c r="A366" s="35"/>
      <c r="B366" s="36"/>
      <c r="C366" s="179" t="s">
        <v>612</v>
      </c>
      <c r="D366" s="179" t="s">
        <v>197</v>
      </c>
      <c r="E366" s="180" t="s">
        <v>613</v>
      </c>
      <c r="F366" s="181" t="s">
        <v>614</v>
      </c>
      <c r="G366" s="182" t="s">
        <v>227</v>
      </c>
      <c r="H366" s="183">
        <v>282.49</v>
      </c>
      <c r="I366" s="184"/>
      <c r="J366" s="185">
        <f>ROUND(I366*H366,2)</f>
        <v>0</v>
      </c>
      <c r="K366" s="181" t="s">
        <v>201</v>
      </c>
      <c r="L366" s="40"/>
      <c r="M366" s="186" t="s">
        <v>19</v>
      </c>
      <c r="N366" s="187" t="s">
        <v>45</v>
      </c>
      <c r="O366" s="65"/>
      <c r="P366" s="188">
        <f>O366*H366</f>
        <v>0</v>
      </c>
      <c r="Q366" s="188">
        <v>1E-4</v>
      </c>
      <c r="R366" s="188">
        <f>Q366*H366</f>
        <v>2.8249000000000003E-2</v>
      </c>
      <c r="S366" s="188">
        <v>0</v>
      </c>
      <c r="T366" s="189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90" t="s">
        <v>310</v>
      </c>
      <c r="AT366" s="190" t="s">
        <v>197</v>
      </c>
      <c r="AU366" s="190" t="s">
        <v>84</v>
      </c>
      <c r="AY366" s="18" t="s">
        <v>195</v>
      </c>
      <c r="BE366" s="191">
        <f>IF(N366="základní",J366,0)</f>
        <v>0</v>
      </c>
      <c r="BF366" s="191">
        <f>IF(N366="snížená",J366,0)</f>
        <v>0</v>
      </c>
      <c r="BG366" s="191">
        <f>IF(N366="zákl. přenesená",J366,0)</f>
        <v>0</v>
      </c>
      <c r="BH366" s="191">
        <f>IF(N366="sníž. přenesená",J366,0)</f>
        <v>0</v>
      </c>
      <c r="BI366" s="191">
        <f>IF(N366="nulová",J366,0)</f>
        <v>0</v>
      </c>
      <c r="BJ366" s="18" t="s">
        <v>82</v>
      </c>
      <c r="BK366" s="191">
        <f>ROUND(I366*H366,2)</f>
        <v>0</v>
      </c>
      <c r="BL366" s="18" t="s">
        <v>310</v>
      </c>
      <c r="BM366" s="190" t="s">
        <v>615</v>
      </c>
    </row>
    <row r="367" spans="1:65" s="2" customFormat="1" ht="19.5">
      <c r="A367" s="35"/>
      <c r="B367" s="36"/>
      <c r="C367" s="37"/>
      <c r="D367" s="192" t="s">
        <v>203</v>
      </c>
      <c r="E367" s="37"/>
      <c r="F367" s="193" t="s">
        <v>616</v>
      </c>
      <c r="G367" s="37"/>
      <c r="H367" s="37"/>
      <c r="I367" s="194"/>
      <c r="J367" s="37"/>
      <c r="K367" s="37"/>
      <c r="L367" s="40"/>
      <c r="M367" s="195"/>
      <c r="N367" s="196"/>
      <c r="O367" s="65"/>
      <c r="P367" s="65"/>
      <c r="Q367" s="65"/>
      <c r="R367" s="65"/>
      <c r="S367" s="65"/>
      <c r="T367" s="66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8" t="s">
        <v>203</v>
      </c>
      <c r="AU367" s="18" t="s">
        <v>84</v>
      </c>
    </row>
    <row r="368" spans="1:65" s="2" customFormat="1" ht="11.25">
      <c r="A368" s="35"/>
      <c r="B368" s="36"/>
      <c r="C368" s="37"/>
      <c r="D368" s="197" t="s">
        <v>205</v>
      </c>
      <c r="E368" s="37"/>
      <c r="F368" s="198" t="s">
        <v>617</v>
      </c>
      <c r="G368" s="37"/>
      <c r="H368" s="37"/>
      <c r="I368" s="194"/>
      <c r="J368" s="37"/>
      <c r="K368" s="37"/>
      <c r="L368" s="40"/>
      <c r="M368" s="195"/>
      <c r="N368" s="196"/>
      <c r="O368" s="65"/>
      <c r="P368" s="65"/>
      <c r="Q368" s="65"/>
      <c r="R368" s="65"/>
      <c r="S368" s="65"/>
      <c r="T368" s="66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T368" s="18" t="s">
        <v>205</v>
      </c>
      <c r="AU368" s="18" t="s">
        <v>84</v>
      </c>
    </row>
    <row r="369" spans="1:65" s="2" customFormat="1" ht="24.2" customHeight="1">
      <c r="A369" s="35"/>
      <c r="B369" s="36"/>
      <c r="C369" s="179" t="s">
        <v>618</v>
      </c>
      <c r="D369" s="179" t="s">
        <v>197</v>
      </c>
      <c r="E369" s="180" t="s">
        <v>619</v>
      </c>
      <c r="F369" s="181" t="s">
        <v>620</v>
      </c>
      <c r="G369" s="182" t="s">
        <v>227</v>
      </c>
      <c r="H369" s="183">
        <v>237.8</v>
      </c>
      <c r="I369" s="184"/>
      <c r="J369" s="185">
        <f>ROUND(I369*H369,2)</f>
        <v>0</v>
      </c>
      <c r="K369" s="181" t="s">
        <v>201</v>
      </c>
      <c r="L369" s="40"/>
      <c r="M369" s="186" t="s">
        <v>19</v>
      </c>
      <c r="N369" s="187" t="s">
        <v>45</v>
      </c>
      <c r="O369" s="65"/>
      <c r="P369" s="188">
        <f>O369*H369</f>
        <v>0</v>
      </c>
      <c r="Q369" s="188">
        <v>4.2709999999999998E-2</v>
      </c>
      <c r="R369" s="188">
        <f>Q369*H369</f>
        <v>10.156438</v>
      </c>
      <c r="S369" s="188">
        <v>0</v>
      </c>
      <c r="T369" s="18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90" t="s">
        <v>310</v>
      </c>
      <c r="AT369" s="190" t="s">
        <v>197</v>
      </c>
      <c r="AU369" s="190" t="s">
        <v>84</v>
      </c>
      <c r="AY369" s="18" t="s">
        <v>195</v>
      </c>
      <c r="BE369" s="191">
        <f>IF(N369="základní",J369,0)</f>
        <v>0</v>
      </c>
      <c r="BF369" s="191">
        <f>IF(N369="snížená",J369,0)</f>
        <v>0</v>
      </c>
      <c r="BG369" s="191">
        <f>IF(N369="zákl. přenesená",J369,0)</f>
        <v>0</v>
      </c>
      <c r="BH369" s="191">
        <f>IF(N369="sníž. přenesená",J369,0)</f>
        <v>0</v>
      </c>
      <c r="BI369" s="191">
        <f>IF(N369="nulová",J369,0)</f>
        <v>0</v>
      </c>
      <c r="BJ369" s="18" t="s">
        <v>82</v>
      </c>
      <c r="BK369" s="191">
        <f>ROUND(I369*H369,2)</f>
        <v>0</v>
      </c>
      <c r="BL369" s="18" t="s">
        <v>310</v>
      </c>
      <c r="BM369" s="190" t="s">
        <v>621</v>
      </c>
    </row>
    <row r="370" spans="1:65" s="2" customFormat="1" ht="19.5">
      <c r="A370" s="35"/>
      <c r="B370" s="36"/>
      <c r="C370" s="37"/>
      <c r="D370" s="192" t="s">
        <v>203</v>
      </c>
      <c r="E370" s="37"/>
      <c r="F370" s="193" t="s">
        <v>622</v>
      </c>
      <c r="G370" s="37"/>
      <c r="H370" s="37"/>
      <c r="I370" s="194"/>
      <c r="J370" s="37"/>
      <c r="K370" s="37"/>
      <c r="L370" s="40"/>
      <c r="M370" s="195"/>
      <c r="N370" s="196"/>
      <c r="O370" s="65"/>
      <c r="P370" s="65"/>
      <c r="Q370" s="65"/>
      <c r="R370" s="65"/>
      <c r="S370" s="65"/>
      <c r="T370" s="66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T370" s="18" t="s">
        <v>203</v>
      </c>
      <c r="AU370" s="18" t="s">
        <v>84</v>
      </c>
    </row>
    <row r="371" spans="1:65" s="2" customFormat="1" ht="11.25">
      <c r="A371" s="35"/>
      <c r="B371" s="36"/>
      <c r="C371" s="37"/>
      <c r="D371" s="197" t="s">
        <v>205</v>
      </c>
      <c r="E371" s="37"/>
      <c r="F371" s="198" t="s">
        <v>623</v>
      </c>
      <c r="G371" s="37"/>
      <c r="H371" s="37"/>
      <c r="I371" s="194"/>
      <c r="J371" s="37"/>
      <c r="K371" s="37"/>
      <c r="L371" s="40"/>
      <c r="M371" s="195"/>
      <c r="N371" s="196"/>
      <c r="O371" s="65"/>
      <c r="P371" s="65"/>
      <c r="Q371" s="65"/>
      <c r="R371" s="65"/>
      <c r="S371" s="65"/>
      <c r="T371" s="66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8" t="s">
        <v>205</v>
      </c>
      <c r="AU371" s="18" t="s">
        <v>84</v>
      </c>
    </row>
    <row r="372" spans="1:65" s="13" customFormat="1" ht="11.25">
      <c r="B372" s="199"/>
      <c r="C372" s="200"/>
      <c r="D372" s="192" t="s">
        <v>207</v>
      </c>
      <c r="E372" s="201" t="s">
        <v>19</v>
      </c>
      <c r="F372" s="202" t="s">
        <v>523</v>
      </c>
      <c r="G372" s="200"/>
      <c r="H372" s="203">
        <v>237.8</v>
      </c>
      <c r="I372" s="204"/>
      <c r="J372" s="200"/>
      <c r="K372" s="200"/>
      <c r="L372" s="205"/>
      <c r="M372" s="206"/>
      <c r="N372" s="207"/>
      <c r="O372" s="207"/>
      <c r="P372" s="207"/>
      <c r="Q372" s="207"/>
      <c r="R372" s="207"/>
      <c r="S372" s="207"/>
      <c r="T372" s="208"/>
      <c r="AT372" s="209" t="s">
        <v>207</v>
      </c>
      <c r="AU372" s="209" t="s">
        <v>84</v>
      </c>
      <c r="AV372" s="13" t="s">
        <v>84</v>
      </c>
      <c r="AW372" s="13" t="s">
        <v>35</v>
      </c>
      <c r="AX372" s="13" t="s">
        <v>82</v>
      </c>
      <c r="AY372" s="209" t="s">
        <v>195</v>
      </c>
    </row>
    <row r="373" spans="1:65" s="2" customFormat="1" ht="24.2" customHeight="1">
      <c r="A373" s="35"/>
      <c r="B373" s="36"/>
      <c r="C373" s="179" t="s">
        <v>624</v>
      </c>
      <c r="D373" s="179" t="s">
        <v>197</v>
      </c>
      <c r="E373" s="180" t="s">
        <v>625</v>
      </c>
      <c r="F373" s="181" t="s">
        <v>626</v>
      </c>
      <c r="G373" s="182" t="s">
        <v>227</v>
      </c>
      <c r="H373" s="183">
        <v>237.8</v>
      </c>
      <c r="I373" s="184"/>
      <c r="J373" s="185">
        <f>ROUND(I373*H373,2)</f>
        <v>0</v>
      </c>
      <c r="K373" s="181" t="s">
        <v>201</v>
      </c>
      <c r="L373" s="40"/>
      <c r="M373" s="186" t="s">
        <v>19</v>
      </c>
      <c r="N373" s="187" t="s">
        <v>45</v>
      </c>
      <c r="O373" s="65"/>
      <c r="P373" s="188">
        <f>O373*H373</f>
        <v>0</v>
      </c>
      <c r="Q373" s="188">
        <v>5.0000000000000001E-3</v>
      </c>
      <c r="R373" s="188">
        <f>Q373*H373</f>
        <v>1.1890000000000001</v>
      </c>
      <c r="S373" s="188">
        <v>0</v>
      </c>
      <c r="T373" s="18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190" t="s">
        <v>310</v>
      </c>
      <c r="AT373" s="190" t="s">
        <v>197</v>
      </c>
      <c r="AU373" s="190" t="s">
        <v>84</v>
      </c>
      <c r="AY373" s="18" t="s">
        <v>195</v>
      </c>
      <c r="BE373" s="191">
        <f>IF(N373="základní",J373,0)</f>
        <v>0</v>
      </c>
      <c r="BF373" s="191">
        <f>IF(N373="snížená",J373,0)</f>
        <v>0</v>
      </c>
      <c r="BG373" s="191">
        <f>IF(N373="zákl. přenesená",J373,0)</f>
        <v>0</v>
      </c>
      <c r="BH373" s="191">
        <f>IF(N373="sníž. přenesená",J373,0)</f>
        <v>0</v>
      </c>
      <c r="BI373" s="191">
        <f>IF(N373="nulová",J373,0)</f>
        <v>0</v>
      </c>
      <c r="BJ373" s="18" t="s">
        <v>82</v>
      </c>
      <c r="BK373" s="191">
        <f>ROUND(I373*H373,2)</f>
        <v>0</v>
      </c>
      <c r="BL373" s="18" t="s">
        <v>310</v>
      </c>
      <c r="BM373" s="190" t="s">
        <v>627</v>
      </c>
    </row>
    <row r="374" spans="1:65" s="2" customFormat="1" ht="19.5">
      <c r="A374" s="35"/>
      <c r="B374" s="36"/>
      <c r="C374" s="37"/>
      <c r="D374" s="192" t="s">
        <v>203</v>
      </c>
      <c r="E374" s="37"/>
      <c r="F374" s="193" t="s">
        <v>628</v>
      </c>
      <c r="G374" s="37"/>
      <c r="H374" s="37"/>
      <c r="I374" s="194"/>
      <c r="J374" s="37"/>
      <c r="K374" s="37"/>
      <c r="L374" s="40"/>
      <c r="M374" s="195"/>
      <c r="N374" s="196"/>
      <c r="O374" s="65"/>
      <c r="P374" s="65"/>
      <c r="Q374" s="65"/>
      <c r="R374" s="65"/>
      <c r="S374" s="65"/>
      <c r="T374" s="66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T374" s="18" t="s">
        <v>203</v>
      </c>
      <c r="AU374" s="18" t="s">
        <v>84</v>
      </c>
    </row>
    <row r="375" spans="1:65" s="2" customFormat="1" ht="11.25">
      <c r="A375" s="35"/>
      <c r="B375" s="36"/>
      <c r="C375" s="37"/>
      <c r="D375" s="197" t="s">
        <v>205</v>
      </c>
      <c r="E375" s="37"/>
      <c r="F375" s="198" t="s">
        <v>629</v>
      </c>
      <c r="G375" s="37"/>
      <c r="H375" s="37"/>
      <c r="I375" s="194"/>
      <c r="J375" s="37"/>
      <c r="K375" s="37"/>
      <c r="L375" s="40"/>
      <c r="M375" s="195"/>
      <c r="N375" s="196"/>
      <c r="O375" s="65"/>
      <c r="P375" s="65"/>
      <c r="Q375" s="65"/>
      <c r="R375" s="65"/>
      <c r="S375" s="65"/>
      <c r="T375" s="66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T375" s="18" t="s">
        <v>205</v>
      </c>
      <c r="AU375" s="18" t="s">
        <v>84</v>
      </c>
    </row>
    <row r="376" spans="1:65" s="2" customFormat="1" ht="24.2" customHeight="1">
      <c r="A376" s="35"/>
      <c r="B376" s="36"/>
      <c r="C376" s="179" t="s">
        <v>630</v>
      </c>
      <c r="D376" s="179" t="s">
        <v>197</v>
      </c>
      <c r="E376" s="180" t="s">
        <v>631</v>
      </c>
      <c r="F376" s="181" t="s">
        <v>632</v>
      </c>
      <c r="G376" s="182" t="s">
        <v>219</v>
      </c>
      <c r="H376" s="183">
        <v>25.263000000000002</v>
      </c>
      <c r="I376" s="184"/>
      <c r="J376" s="185">
        <f>ROUND(I376*H376,2)</f>
        <v>0</v>
      </c>
      <c r="K376" s="181" t="s">
        <v>201</v>
      </c>
      <c r="L376" s="40"/>
      <c r="M376" s="186" t="s">
        <v>19</v>
      </c>
      <c r="N376" s="187" t="s">
        <v>45</v>
      </c>
      <c r="O376" s="65"/>
      <c r="P376" s="188">
        <f>O376*H376</f>
        <v>0</v>
      </c>
      <c r="Q376" s="188">
        <v>0</v>
      </c>
      <c r="R376" s="188">
        <f>Q376*H376</f>
        <v>0</v>
      </c>
      <c r="S376" s="188">
        <v>0</v>
      </c>
      <c r="T376" s="189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90" t="s">
        <v>310</v>
      </c>
      <c r="AT376" s="190" t="s">
        <v>197</v>
      </c>
      <c r="AU376" s="190" t="s">
        <v>84</v>
      </c>
      <c r="AY376" s="18" t="s">
        <v>195</v>
      </c>
      <c r="BE376" s="191">
        <f>IF(N376="základní",J376,0)</f>
        <v>0</v>
      </c>
      <c r="BF376" s="191">
        <f>IF(N376="snížená",J376,0)</f>
        <v>0</v>
      </c>
      <c r="BG376" s="191">
        <f>IF(N376="zákl. přenesená",J376,0)</f>
        <v>0</v>
      </c>
      <c r="BH376" s="191">
        <f>IF(N376="sníž. přenesená",J376,0)</f>
        <v>0</v>
      </c>
      <c r="BI376" s="191">
        <f>IF(N376="nulová",J376,0)</f>
        <v>0</v>
      </c>
      <c r="BJ376" s="18" t="s">
        <v>82</v>
      </c>
      <c r="BK376" s="191">
        <f>ROUND(I376*H376,2)</f>
        <v>0</v>
      </c>
      <c r="BL376" s="18" t="s">
        <v>310</v>
      </c>
      <c r="BM376" s="190" t="s">
        <v>633</v>
      </c>
    </row>
    <row r="377" spans="1:65" s="2" customFormat="1" ht="48.75">
      <c r="A377" s="35"/>
      <c r="B377" s="36"/>
      <c r="C377" s="37"/>
      <c r="D377" s="192" t="s">
        <v>203</v>
      </c>
      <c r="E377" s="37"/>
      <c r="F377" s="193" t="s">
        <v>634</v>
      </c>
      <c r="G377" s="37"/>
      <c r="H377" s="37"/>
      <c r="I377" s="194"/>
      <c r="J377" s="37"/>
      <c r="K377" s="37"/>
      <c r="L377" s="40"/>
      <c r="M377" s="195"/>
      <c r="N377" s="196"/>
      <c r="O377" s="65"/>
      <c r="P377" s="65"/>
      <c r="Q377" s="65"/>
      <c r="R377" s="65"/>
      <c r="S377" s="65"/>
      <c r="T377" s="66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8" t="s">
        <v>203</v>
      </c>
      <c r="AU377" s="18" t="s">
        <v>84</v>
      </c>
    </row>
    <row r="378" spans="1:65" s="2" customFormat="1" ht="11.25">
      <c r="A378" s="35"/>
      <c r="B378" s="36"/>
      <c r="C378" s="37"/>
      <c r="D378" s="197" t="s">
        <v>205</v>
      </c>
      <c r="E378" s="37"/>
      <c r="F378" s="198" t="s">
        <v>635</v>
      </c>
      <c r="G378" s="37"/>
      <c r="H378" s="37"/>
      <c r="I378" s="194"/>
      <c r="J378" s="37"/>
      <c r="K378" s="37"/>
      <c r="L378" s="40"/>
      <c r="M378" s="195"/>
      <c r="N378" s="196"/>
      <c r="O378" s="65"/>
      <c r="P378" s="65"/>
      <c r="Q378" s="65"/>
      <c r="R378" s="65"/>
      <c r="S378" s="65"/>
      <c r="T378" s="66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T378" s="18" t="s">
        <v>205</v>
      </c>
      <c r="AU378" s="18" t="s">
        <v>84</v>
      </c>
    </row>
    <row r="379" spans="1:65" s="2" customFormat="1" ht="37.9" customHeight="1">
      <c r="A379" s="35"/>
      <c r="B379" s="36"/>
      <c r="C379" s="179" t="s">
        <v>636</v>
      </c>
      <c r="D379" s="179" t="s">
        <v>197</v>
      </c>
      <c r="E379" s="180" t="s">
        <v>637</v>
      </c>
      <c r="F379" s="181" t="s">
        <v>638</v>
      </c>
      <c r="G379" s="182" t="s">
        <v>219</v>
      </c>
      <c r="H379" s="183">
        <v>25.263000000000002</v>
      </c>
      <c r="I379" s="184"/>
      <c r="J379" s="185">
        <f>ROUND(I379*H379,2)</f>
        <v>0</v>
      </c>
      <c r="K379" s="181" t="s">
        <v>201</v>
      </c>
      <c r="L379" s="40"/>
      <c r="M379" s="186" t="s">
        <v>19</v>
      </c>
      <c r="N379" s="187" t="s">
        <v>45</v>
      </c>
      <c r="O379" s="65"/>
      <c r="P379" s="188">
        <f>O379*H379</f>
        <v>0</v>
      </c>
      <c r="Q379" s="188">
        <v>0</v>
      </c>
      <c r="R379" s="188">
        <f>Q379*H379</f>
        <v>0</v>
      </c>
      <c r="S379" s="188">
        <v>0</v>
      </c>
      <c r="T379" s="189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190" t="s">
        <v>310</v>
      </c>
      <c r="AT379" s="190" t="s">
        <v>197</v>
      </c>
      <c r="AU379" s="190" t="s">
        <v>84</v>
      </c>
      <c r="AY379" s="18" t="s">
        <v>195</v>
      </c>
      <c r="BE379" s="191">
        <f>IF(N379="základní",J379,0)</f>
        <v>0</v>
      </c>
      <c r="BF379" s="191">
        <f>IF(N379="snížená",J379,0)</f>
        <v>0</v>
      </c>
      <c r="BG379" s="191">
        <f>IF(N379="zákl. přenesená",J379,0)</f>
        <v>0</v>
      </c>
      <c r="BH379" s="191">
        <f>IF(N379="sníž. přenesená",J379,0)</f>
        <v>0</v>
      </c>
      <c r="BI379" s="191">
        <f>IF(N379="nulová",J379,0)</f>
        <v>0</v>
      </c>
      <c r="BJ379" s="18" t="s">
        <v>82</v>
      </c>
      <c r="BK379" s="191">
        <f>ROUND(I379*H379,2)</f>
        <v>0</v>
      </c>
      <c r="BL379" s="18" t="s">
        <v>310</v>
      </c>
      <c r="BM379" s="190" t="s">
        <v>639</v>
      </c>
    </row>
    <row r="380" spans="1:65" s="2" customFormat="1" ht="58.5">
      <c r="A380" s="35"/>
      <c r="B380" s="36"/>
      <c r="C380" s="37"/>
      <c r="D380" s="192" t="s">
        <v>203</v>
      </c>
      <c r="E380" s="37"/>
      <c r="F380" s="193" t="s">
        <v>640</v>
      </c>
      <c r="G380" s="37"/>
      <c r="H380" s="37"/>
      <c r="I380" s="194"/>
      <c r="J380" s="37"/>
      <c r="K380" s="37"/>
      <c r="L380" s="40"/>
      <c r="M380" s="195"/>
      <c r="N380" s="196"/>
      <c r="O380" s="65"/>
      <c r="P380" s="65"/>
      <c r="Q380" s="65"/>
      <c r="R380" s="65"/>
      <c r="S380" s="65"/>
      <c r="T380" s="66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18" t="s">
        <v>203</v>
      </c>
      <c r="AU380" s="18" t="s">
        <v>84</v>
      </c>
    </row>
    <row r="381" spans="1:65" s="2" customFormat="1" ht="11.25">
      <c r="A381" s="35"/>
      <c r="B381" s="36"/>
      <c r="C381" s="37"/>
      <c r="D381" s="197" t="s">
        <v>205</v>
      </c>
      <c r="E381" s="37"/>
      <c r="F381" s="198" t="s">
        <v>641</v>
      </c>
      <c r="G381" s="37"/>
      <c r="H381" s="37"/>
      <c r="I381" s="194"/>
      <c r="J381" s="37"/>
      <c r="K381" s="37"/>
      <c r="L381" s="40"/>
      <c r="M381" s="195"/>
      <c r="N381" s="196"/>
      <c r="O381" s="65"/>
      <c r="P381" s="65"/>
      <c r="Q381" s="65"/>
      <c r="R381" s="65"/>
      <c r="S381" s="65"/>
      <c r="T381" s="66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T381" s="18" t="s">
        <v>205</v>
      </c>
      <c r="AU381" s="18" t="s">
        <v>84</v>
      </c>
    </row>
    <row r="382" spans="1:65" s="12" customFormat="1" ht="22.9" customHeight="1">
      <c r="B382" s="163"/>
      <c r="C382" s="164"/>
      <c r="D382" s="165" t="s">
        <v>73</v>
      </c>
      <c r="E382" s="177" t="s">
        <v>642</v>
      </c>
      <c r="F382" s="177" t="s">
        <v>643</v>
      </c>
      <c r="G382" s="164"/>
      <c r="H382" s="164"/>
      <c r="I382" s="167"/>
      <c r="J382" s="178">
        <f>BK382</f>
        <v>0</v>
      </c>
      <c r="K382" s="164"/>
      <c r="L382" s="169"/>
      <c r="M382" s="170"/>
      <c r="N382" s="171"/>
      <c r="O382" s="171"/>
      <c r="P382" s="172">
        <f>SUM(P383:P504)</f>
        <v>0</v>
      </c>
      <c r="Q382" s="171"/>
      <c r="R382" s="172">
        <f>SUM(R383:R504)</f>
        <v>1.1869019999999999</v>
      </c>
      <c r="S382" s="171"/>
      <c r="T382" s="173">
        <f>SUM(T383:T504)</f>
        <v>1.3602128000000002</v>
      </c>
      <c r="AR382" s="174" t="s">
        <v>84</v>
      </c>
      <c r="AT382" s="175" t="s">
        <v>73</v>
      </c>
      <c r="AU382" s="175" t="s">
        <v>82</v>
      </c>
      <c r="AY382" s="174" t="s">
        <v>195</v>
      </c>
      <c r="BK382" s="176">
        <f>SUM(BK383:BK504)</f>
        <v>0</v>
      </c>
    </row>
    <row r="383" spans="1:65" s="2" customFormat="1" ht="16.5" customHeight="1">
      <c r="A383" s="35"/>
      <c r="B383" s="36"/>
      <c r="C383" s="179" t="s">
        <v>644</v>
      </c>
      <c r="D383" s="179" t="s">
        <v>197</v>
      </c>
      <c r="E383" s="180" t="s">
        <v>645</v>
      </c>
      <c r="F383" s="181" t="s">
        <v>646</v>
      </c>
      <c r="G383" s="182" t="s">
        <v>570</v>
      </c>
      <c r="H383" s="183">
        <v>71.400000000000006</v>
      </c>
      <c r="I383" s="184"/>
      <c r="J383" s="185">
        <f>ROUND(I383*H383,2)</f>
        <v>0</v>
      </c>
      <c r="K383" s="181" t="s">
        <v>201</v>
      </c>
      <c r="L383" s="40"/>
      <c r="M383" s="186" t="s">
        <v>19</v>
      </c>
      <c r="N383" s="187" t="s">
        <v>45</v>
      </c>
      <c r="O383" s="65"/>
      <c r="P383" s="188">
        <f>O383*H383</f>
        <v>0</v>
      </c>
      <c r="Q383" s="188">
        <v>0</v>
      </c>
      <c r="R383" s="188">
        <f>Q383*H383</f>
        <v>0</v>
      </c>
      <c r="S383" s="188">
        <v>1.2070000000000001E-2</v>
      </c>
      <c r="T383" s="189">
        <f>S383*H383</f>
        <v>0.86179800000000018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90" t="s">
        <v>310</v>
      </c>
      <c r="AT383" s="190" t="s">
        <v>197</v>
      </c>
      <c r="AU383" s="190" t="s">
        <v>84</v>
      </c>
      <c r="AY383" s="18" t="s">
        <v>195</v>
      </c>
      <c r="BE383" s="191">
        <f>IF(N383="základní",J383,0)</f>
        <v>0</v>
      </c>
      <c r="BF383" s="191">
        <f>IF(N383="snížená",J383,0)</f>
        <v>0</v>
      </c>
      <c r="BG383" s="191">
        <f>IF(N383="zákl. přenesená",J383,0)</f>
        <v>0</v>
      </c>
      <c r="BH383" s="191">
        <f>IF(N383="sníž. přenesená",J383,0)</f>
        <v>0</v>
      </c>
      <c r="BI383" s="191">
        <f>IF(N383="nulová",J383,0)</f>
        <v>0</v>
      </c>
      <c r="BJ383" s="18" t="s">
        <v>82</v>
      </c>
      <c r="BK383" s="191">
        <f>ROUND(I383*H383,2)</f>
        <v>0</v>
      </c>
      <c r="BL383" s="18" t="s">
        <v>310</v>
      </c>
      <c r="BM383" s="190" t="s">
        <v>647</v>
      </c>
    </row>
    <row r="384" spans="1:65" s="2" customFormat="1" ht="11.25">
      <c r="A384" s="35"/>
      <c r="B384" s="36"/>
      <c r="C384" s="37"/>
      <c r="D384" s="192" t="s">
        <v>203</v>
      </c>
      <c r="E384" s="37"/>
      <c r="F384" s="193" t="s">
        <v>648</v>
      </c>
      <c r="G384" s="37"/>
      <c r="H384" s="37"/>
      <c r="I384" s="194"/>
      <c r="J384" s="37"/>
      <c r="K384" s="37"/>
      <c r="L384" s="40"/>
      <c r="M384" s="195"/>
      <c r="N384" s="196"/>
      <c r="O384" s="65"/>
      <c r="P384" s="65"/>
      <c r="Q384" s="65"/>
      <c r="R384" s="65"/>
      <c r="S384" s="65"/>
      <c r="T384" s="66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18" t="s">
        <v>203</v>
      </c>
      <c r="AU384" s="18" t="s">
        <v>84</v>
      </c>
    </row>
    <row r="385" spans="1:65" s="2" customFormat="1" ht="11.25">
      <c r="A385" s="35"/>
      <c r="B385" s="36"/>
      <c r="C385" s="37"/>
      <c r="D385" s="197" t="s">
        <v>205</v>
      </c>
      <c r="E385" s="37"/>
      <c r="F385" s="198" t="s">
        <v>649</v>
      </c>
      <c r="G385" s="37"/>
      <c r="H385" s="37"/>
      <c r="I385" s="194"/>
      <c r="J385" s="37"/>
      <c r="K385" s="37"/>
      <c r="L385" s="40"/>
      <c r="M385" s="195"/>
      <c r="N385" s="196"/>
      <c r="O385" s="65"/>
      <c r="P385" s="65"/>
      <c r="Q385" s="65"/>
      <c r="R385" s="65"/>
      <c r="S385" s="65"/>
      <c r="T385" s="66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T385" s="18" t="s">
        <v>205</v>
      </c>
      <c r="AU385" s="18" t="s">
        <v>84</v>
      </c>
    </row>
    <row r="386" spans="1:65" s="13" customFormat="1" ht="11.25">
      <c r="B386" s="199"/>
      <c r="C386" s="200"/>
      <c r="D386" s="192" t="s">
        <v>207</v>
      </c>
      <c r="E386" s="201" t="s">
        <v>19</v>
      </c>
      <c r="F386" s="202" t="s">
        <v>650</v>
      </c>
      <c r="G386" s="200"/>
      <c r="H386" s="203">
        <v>71.400000000000006</v>
      </c>
      <c r="I386" s="204"/>
      <c r="J386" s="200"/>
      <c r="K386" s="200"/>
      <c r="L386" s="205"/>
      <c r="M386" s="206"/>
      <c r="N386" s="207"/>
      <c r="O386" s="207"/>
      <c r="P386" s="207"/>
      <c r="Q386" s="207"/>
      <c r="R386" s="207"/>
      <c r="S386" s="207"/>
      <c r="T386" s="208"/>
      <c r="AT386" s="209" t="s">
        <v>207</v>
      </c>
      <c r="AU386" s="209" t="s">
        <v>84</v>
      </c>
      <c r="AV386" s="13" t="s">
        <v>84</v>
      </c>
      <c r="AW386" s="13" t="s">
        <v>35</v>
      </c>
      <c r="AX386" s="13" t="s">
        <v>82</v>
      </c>
      <c r="AY386" s="209" t="s">
        <v>195</v>
      </c>
    </row>
    <row r="387" spans="1:65" s="2" customFormat="1" ht="16.5" customHeight="1">
      <c r="A387" s="35"/>
      <c r="B387" s="36"/>
      <c r="C387" s="179" t="s">
        <v>651</v>
      </c>
      <c r="D387" s="179" t="s">
        <v>197</v>
      </c>
      <c r="E387" s="180" t="s">
        <v>652</v>
      </c>
      <c r="F387" s="181" t="s">
        <v>653</v>
      </c>
      <c r="G387" s="182" t="s">
        <v>227</v>
      </c>
      <c r="H387" s="183">
        <v>26.26</v>
      </c>
      <c r="I387" s="184"/>
      <c r="J387" s="185">
        <f>ROUND(I387*H387,2)</f>
        <v>0</v>
      </c>
      <c r="K387" s="181" t="s">
        <v>201</v>
      </c>
      <c r="L387" s="40"/>
      <c r="M387" s="186" t="s">
        <v>19</v>
      </c>
      <c r="N387" s="187" t="s">
        <v>45</v>
      </c>
      <c r="O387" s="65"/>
      <c r="P387" s="188">
        <f>O387*H387</f>
        <v>0</v>
      </c>
      <c r="Q387" s="188">
        <v>0</v>
      </c>
      <c r="R387" s="188">
        <f>Q387*H387</f>
        <v>0</v>
      </c>
      <c r="S387" s="188">
        <v>1.098E-2</v>
      </c>
      <c r="T387" s="189">
        <f>S387*H387</f>
        <v>0.2883348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90" t="s">
        <v>310</v>
      </c>
      <c r="AT387" s="190" t="s">
        <v>197</v>
      </c>
      <c r="AU387" s="190" t="s">
        <v>84</v>
      </c>
      <c r="AY387" s="18" t="s">
        <v>195</v>
      </c>
      <c r="BE387" s="191">
        <f>IF(N387="základní",J387,0)</f>
        <v>0</v>
      </c>
      <c r="BF387" s="191">
        <f>IF(N387="snížená",J387,0)</f>
        <v>0</v>
      </c>
      <c r="BG387" s="191">
        <f>IF(N387="zákl. přenesená",J387,0)</f>
        <v>0</v>
      </c>
      <c r="BH387" s="191">
        <f>IF(N387="sníž. přenesená",J387,0)</f>
        <v>0</v>
      </c>
      <c r="BI387" s="191">
        <f>IF(N387="nulová",J387,0)</f>
        <v>0</v>
      </c>
      <c r="BJ387" s="18" t="s">
        <v>82</v>
      </c>
      <c r="BK387" s="191">
        <f>ROUND(I387*H387,2)</f>
        <v>0</v>
      </c>
      <c r="BL387" s="18" t="s">
        <v>310</v>
      </c>
      <c r="BM387" s="190" t="s">
        <v>654</v>
      </c>
    </row>
    <row r="388" spans="1:65" s="2" customFormat="1" ht="11.25">
      <c r="A388" s="35"/>
      <c r="B388" s="36"/>
      <c r="C388" s="37"/>
      <c r="D388" s="192" t="s">
        <v>203</v>
      </c>
      <c r="E388" s="37"/>
      <c r="F388" s="193" t="s">
        <v>655</v>
      </c>
      <c r="G388" s="37"/>
      <c r="H388" s="37"/>
      <c r="I388" s="194"/>
      <c r="J388" s="37"/>
      <c r="K388" s="37"/>
      <c r="L388" s="40"/>
      <c r="M388" s="195"/>
      <c r="N388" s="196"/>
      <c r="O388" s="65"/>
      <c r="P388" s="65"/>
      <c r="Q388" s="65"/>
      <c r="R388" s="65"/>
      <c r="S388" s="65"/>
      <c r="T388" s="66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T388" s="18" t="s">
        <v>203</v>
      </c>
      <c r="AU388" s="18" t="s">
        <v>84</v>
      </c>
    </row>
    <row r="389" spans="1:65" s="2" customFormat="1" ht="11.25">
      <c r="A389" s="35"/>
      <c r="B389" s="36"/>
      <c r="C389" s="37"/>
      <c r="D389" s="197" t="s">
        <v>205</v>
      </c>
      <c r="E389" s="37"/>
      <c r="F389" s="198" t="s">
        <v>656</v>
      </c>
      <c r="G389" s="37"/>
      <c r="H389" s="37"/>
      <c r="I389" s="194"/>
      <c r="J389" s="37"/>
      <c r="K389" s="37"/>
      <c r="L389" s="40"/>
      <c r="M389" s="195"/>
      <c r="N389" s="196"/>
      <c r="O389" s="65"/>
      <c r="P389" s="65"/>
      <c r="Q389" s="65"/>
      <c r="R389" s="65"/>
      <c r="S389" s="65"/>
      <c r="T389" s="66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8" t="s">
        <v>205</v>
      </c>
      <c r="AU389" s="18" t="s">
        <v>84</v>
      </c>
    </row>
    <row r="390" spans="1:65" s="13" customFormat="1" ht="11.25">
      <c r="B390" s="199"/>
      <c r="C390" s="200"/>
      <c r="D390" s="192" t="s">
        <v>207</v>
      </c>
      <c r="E390" s="201" t="s">
        <v>19</v>
      </c>
      <c r="F390" s="202" t="s">
        <v>657</v>
      </c>
      <c r="G390" s="200"/>
      <c r="H390" s="203">
        <v>26.26</v>
      </c>
      <c r="I390" s="204"/>
      <c r="J390" s="200"/>
      <c r="K390" s="200"/>
      <c r="L390" s="205"/>
      <c r="M390" s="206"/>
      <c r="N390" s="207"/>
      <c r="O390" s="207"/>
      <c r="P390" s="207"/>
      <c r="Q390" s="207"/>
      <c r="R390" s="207"/>
      <c r="S390" s="207"/>
      <c r="T390" s="208"/>
      <c r="AT390" s="209" t="s">
        <v>207</v>
      </c>
      <c r="AU390" s="209" t="s">
        <v>84</v>
      </c>
      <c r="AV390" s="13" t="s">
        <v>84</v>
      </c>
      <c r="AW390" s="13" t="s">
        <v>35</v>
      </c>
      <c r="AX390" s="13" t="s">
        <v>82</v>
      </c>
      <c r="AY390" s="209" t="s">
        <v>195</v>
      </c>
    </row>
    <row r="391" spans="1:65" s="2" customFormat="1" ht="24.2" customHeight="1">
      <c r="A391" s="35"/>
      <c r="B391" s="36"/>
      <c r="C391" s="179" t="s">
        <v>658</v>
      </c>
      <c r="D391" s="179" t="s">
        <v>197</v>
      </c>
      <c r="E391" s="180" t="s">
        <v>659</v>
      </c>
      <c r="F391" s="181" t="s">
        <v>660</v>
      </c>
      <c r="G391" s="182" t="s">
        <v>227</v>
      </c>
      <c r="H391" s="183">
        <v>26.26</v>
      </c>
      <c r="I391" s="184"/>
      <c r="J391" s="185">
        <f>ROUND(I391*H391,2)</f>
        <v>0</v>
      </c>
      <c r="K391" s="181" t="s">
        <v>201</v>
      </c>
      <c r="L391" s="40"/>
      <c r="M391" s="186" t="s">
        <v>19</v>
      </c>
      <c r="N391" s="187" t="s">
        <v>45</v>
      </c>
      <c r="O391" s="65"/>
      <c r="P391" s="188">
        <f>O391*H391</f>
        <v>0</v>
      </c>
      <c r="Q391" s="188">
        <v>0</v>
      </c>
      <c r="R391" s="188">
        <f>Q391*H391</f>
        <v>0</v>
      </c>
      <c r="S391" s="188">
        <v>8.0000000000000002E-3</v>
      </c>
      <c r="T391" s="189">
        <f>S391*H391</f>
        <v>0.21008000000000002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0" t="s">
        <v>310</v>
      </c>
      <c r="AT391" s="190" t="s">
        <v>197</v>
      </c>
      <c r="AU391" s="190" t="s">
        <v>84</v>
      </c>
      <c r="AY391" s="18" t="s">
        <v>195</v>
      </c>
      <c r="BE391" s="191">
        <f>IF(N391="základní",J391,0)</f>
        <v>0</v>
      </c>
      <c r="BF391" s="191">
        <f>IF(N391="snížená",J391,0)</f>
        <v>0</v>
      </c>
      <c r="BG391" s="191">
        <f>IF(N391="zákl. přenesená",J391,0)</f>
        <v>0</v>
      </c>
      <c r="BH391" s="191">
        <f>IF(N391="sníž. přenesená",J391,0)</f>
        <v>0</v>
      </c>
      <c r="BI391" s="191">
        <f>IF(N391="nulová",J391,0)</f>
        <v>0</v>
      </c>
      <c r="BJ391" s="18" t="s">
        <v>82</v>
      </c>
      <c r="BK391" s="191">
        <f>ROUND(I391*H391,2)</f>
        <v>0</v>
      </c>
      <c r="BL391" s="18" t="s">
        <v>310</v>
      </c>
      <c r="BM391" s="190" t="s">
        <v>661</v>
      </c>
    </row>
    <row r="392" spans="1:65" s="2" customFormat="1" ht="11.25">
      <c r="A392" s="35"/>
      <c r="B392" s="36"/>
      <c r="C392" s="37"/>
      <c r="D392" s="192" t="s">
        <v>203</v>
      </c>
      <c r="E392" s="37"/>
      <c r="F392" s="193" t="s">
        <v>662</v>
      </c>
      <c r="G392" s="37"/>
      <c r="H392" s="37"/>
      <c r="I392" s="194"/>
      <c r="J392" s="37"/>
      <c r="K392" s="37"/>
      <c r="L392" s="40"/>
      <c r="M392" s="195"/>
      <c r="N392" s="196"/>
      <c r="O392" s="65"/>
      <c r="P392" s="65"/>
      <c r="Q392" s="65"/>
      <c r="R392" s="65"/>
      <c r="S392" s="65"/>
      <c r="T392" s="66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T392" s="18" t="s">
        <v>203</v>
      </c>
      <c r="AU392" s="18" t="s">
        <v>84</v>
      </c>
    </row>
    <row r="393" spans="1:65" s="2" customFormat="1" ht="11.25">
      <c r="A393" s="35"/>
      <c r="B393" s="36"/>
      <c r="C393" s="37"/>
      <c r="D393" s="197" t="s">
        <v>205</v>
      </c>
      <c r="E393" s="37"/>
      <c r="F393" s="198" t="s">
        <v>663</v>
      </c>
      <c r="G393" s="37"/>
      <c r="H393" s="37"/>
      <c r="I393" s="194"/>
      <c r="J393" s="37"/>
      <c r="K393" s="37"/>
      <c r="L393" s="40"/>
      <c r="M393" s="195"/>
      <c r="N393" s="196"/>
      <c r="O393" s="65"/>
      <c r="P393" s="65"/>
      <c r="Q393" s="65"/>
      <c r="R393" s="65"/>
      <c r="S393" s="65"/>
      <c r="T393" s="66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T393" s="18" t="s">
        <v>205</v>
      </c>
      <c r="AU393" s="18" t="s">
        <v>84</v>
      </c>
    </row>
    <row r="394" spans="1:65" s="2" customFormat="1" ht="24.2" customHeight="1">
      <c r="A394" s="35"/>
      <c r="B394" s="36"/>
      <c r="C394" s="179" t="s">
        <v>664</v>
      </c>
      <c r="D394" s="179" t="s">
        <v>197</v>
      </c>
      <c r="E394" s="180" t="s">
        <v>665</v>
      </c>
      <c r="F394" s="181" t="s">
        <v>666</v>
      </c>
      <c r="G394" s="182" t="s">
        <v>319</v>
      </c>
      <c r="H394" s="183">
        <v>17</v>
      </c>
      <c r="I394" s="184"/>
      <c r="J394" s="185">
        <f>ROUND(I394*H394,2)</f>
        <v>0</v>
      </c>
      <c r="K394" s="181" t="s">
        <v>201</v>
      </c>
      <c r="L394" s="40"/>
      <c r="M394" s="186" t="s">
        <v>19</v>
      </c>
      <c r="N394" s="187" t="s">
        <v>45</v>
      </c>
      <c r="O394" s="65"/>
      <c r="P394" s="188">
        <f>O394*H394</f>
        <v>0</v>
      </c>
      <c r="Q394" s="188">
        <v>0</v>
      </c>
      <c r="R394" s="188">
        <f>Q394*H394</f>
        <v>0</v>
      </c>
      <c r="S394" s="188">
        <v>0</v>
      </c>
      <c r="T394" s="189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190" t="s">
        <v>310</v>
      </c>
      <c r="AT394" s="190" t="s">
        <v>197</v>
      </c>
      <c r="AU394" s="190" t="s">
        <v>84</v>
      </c>
      <c r="AY394" s="18" t="s">
        <v>195</v>
      </c>
      <c r="BE394" s="191">
        <f>IF(N394="základní",J394,0)</f>
        <v>0</v>
      </c>
      <c r="BF394" s="191">
        <f>IF(N394="snížená",J394,0)</f>
        <v>0</v>
      </c>
      <c r="BG394" s="191">
        <f>IF(N394="zákl. přenesená",J394,0)</f>
        <v>0</v>
      </c>
      <c r="BH394" s="191">
        <f>IF(N394="sníž. přenesená",J394,0)</f>
        <v>0</v>
      </c>
      <c r="BI394" s="191">
        <f>IF(N394="nulová",J394,0)</f>
        <v>0</v>
      </c>
      <c r="BJ394" s="18" t="s">
        <v>82</v>
      </c>
      <c r="BK394" s="191">
        <f>ROUND(I394*H394,2)</f>
        <v>0</v>
      </c>
      <c r="BL394" s="18" t="s">
        <v>310</v>
      </c>
      <c r="BM394" s="190" t="s">
        <v>667</v>
      </c>
    </row>
    <row r="395" spans="1:65" s="2" customFormat="1" ht="29.25">
      <c r="A395" s="35"/>
      <c r="B395" s="36"/>
      <c r="C395" s="37"/>
      <c r="D395" s="192" t="s">
        <v>203</v>
      </c>
      <c r="E395" s="37"/>
      <c r="F395" s="193" t="s">
        <v>668</v>
      </c>
      <c r="G395" s="37"/>
      <c r="H395" s="37"/>
      <c r="I395" s="194"/>
      <c r="J395" s="37"/>
      <c r="K395" s="37"/>
      <c r="L395" s="40"/>
      <c r="M395" s="195"/>
      <c r="N395" s="196"/>
      <c r="O395" s="65"/>
      <c r="P395" s="65"/>
      <c r="Q395" s="65"/>
      <c r="R395" s="65"/>
      <c r="S395" s="65"/>
      <c r="T395" s="66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T395" s="18" t="s">
        <v>203</v>
      </c>
      <c r="AU395" s="18" t="s">
        <v>84</v>
      </c>
    </row>
    <row r="396" spans="1:65" s="2" customFormat="1" ht="11.25">
      <c r="A396" s="35"/>
      <c r="B396" s="36"/>
      <c r="C396" s="37"/>
      <c r="D396" s="197" t="s">
        <v>205</v>
      </c>
      <c r="E396" s="37"/>
      <c r="F396" s="198" t="s">
        <v>669</v>
      </c>
      <c r="G396" s="37"/>
      <c r="H396" s="37"/>
      <c r="I396" s="194"/>
      <c r="J396" s="37"/>
      <c r="K396" s="37"/>
      <c r="L396" s="40"/>
      <c r="M396" s="195"/>
      <c r="N396" s="196"/>
      <c r="O396" s="65"/>
      <c r="P396" s="65"/>
      <c r="Q396" s="65"/>
      <c r="R396" s="65"/>
      <c r="S396" s="65"/>
      <c r="T396" s="66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T396" s="18" t="s">
        <v>205</v>
      </c>
      <c r="AU396" s="18" t="s">
        <v>84</v>
      </c>
    </row>
    <row r="397" spans="1:65" s="2" customFormat="1" ht="24.2" customHeight="1">
      <c r="A397" s="35"/>
      <c r="B397" s="36"/>
      <c r="C397" s="221" t="s">
        <v>670</v>
      </c>
      <c r="D397" s="221" t="s">
        <v>324</v>
      </c>
      <c r="E397" s="222" t="s">
        <v>671</v>
      </c>
      <c r="F397" s="223" t="s">
        <v>672</v>
      </c>
      <c r="G397" s="224" t="s">
        <v>319</v>
      </c>
      <c r="H397" s="225">
        <v>3</v>
      </c>
      <c r="I397" s="226"/>
      <c r="J397" s="227">
        <f>ROUND(I397*H397,2)</f>
        <v>0</v>
      </c>
      <c r="K397" s="223" t="s">
        <v>201</v>
      </c>
      <c r="L397" s="228"/>
      <c r="M397" s="229" t="s">
        <v>19</v>
      </c>
      <c r="N397" s="230" t="s">
        <v>45</v>
      </c>
      <c r="O397" s="65"/>
      <c r="P397" s="188">
        <f>O397*H397</f>
        <v>0</v>
      </c>
      <c r="Q397" s="188">
        <v>1.7500000000000002E-2</v>
      </c>
      <c r="R397" s="188">
        <f>Q397*H397</f>
        <v>5.2500000000000005E-2</v>
      </c>
      <c r="S397" s="188">
        <v>0</v>
      </c>
      <c r="T397" s="189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90" t="s">
        <v>416</v>
      </c>
      <c r="AT397" s="190" t="s">
        <v>324</v>
      </c>
      <c r="AU397" s="190" t="s">
        <v>84</v>
      </c>
      <c r="AY397" s="18" t="s">
        <v>195</v>
      </c>
      <c r="BE397" s="191">
        <f>IF(N397="základní",J397,0)</f>
        <v>0</v>
      </c>
      <c r="BF397" s="191">
        <f>IF(N397="snížená",J397,0)</f>
        <v>0</v>
      </c>
      <c r="BG397" s="191">
        <f>IF(N397="zákl. přenesená",J397,0)</f>
        <v>0</v>
      </c>
      <c r="BH397" s="191">
        <f>IF(N397="sníž. přenesená",J397,0)</f>
        <v>0</v>
      </c>
      <c r="BI397" s="191">
        <f>IF(N397="nulová",J397,0)</f>
        <v>0</v>
      </c>
      <c r="BJ397" s="18" t="s">
        <v>82</v>
      </c>
      <c r="BK397" s="191">
        <f>ROUND(I397*H397,2)</f>
        <v>0</v>
      </c>
      <c r="BL397" s="18" t="s">
        <v>310</v>
      </c>
      <c r="BM397" s="190" t="s">
        <v>673</v>
      </c>
    </row>
    <row r="398" spans="1:65" s="2" customFormat="1" ht="19.5">
      <c r="A398" s="35"/>
      <c r="B398" s="36"/>
      <c r="C398" s="37"/>
      <c r="D398" s="192" t="s">
        <v>203</v>
      </c>
      <c r="E398" s="37"/>
      <c r="F398" s="193" t="s">
        <v>672</v>
      </c>
      <c r="G398" s="37"/>
      <c r="H398" s="37"/>
      <c r="I398" s="194"/>
      <c r="J398" s="37"/>
      <c r="K398" s="37"/>
      <c r="L398" s="40"/>
      <c r="M398" s="195"/>
      <c r="N398" s="196"/>
      <c r="O398" s="65"/>
      <c r="P398" s="65"/>
      <c r="Q398" s="65"/>
      <c r="R398" s="65"/>
      <c r="S398" s="65"/>
      <c r="T398" s="66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T398" s="18" t="s">
        <v>203</v>
      </c>
      <c r="AU398" s="18" t="s">
        <v>84</v>
      </c>
    </row>
    <row r="399" spans="1:65" s="2" customFormat="1" ht="24.2" customHeight="1">
      <c r="A399" s="35"/>
      <c r="B399" s="36"/>
      <c r="C399" s="221" t="s">
        <v>674</v>
      </c>
      <c r="D399" s="221" t="s">
        <v>324</v>
      </c>
      <c r="E399" s="222" t="s">
        <v>675</v>
      </c>
      <c r="F399" s="223" t="s">
        <v>676</v>
      </c>
      <c r="G399" s="224" t="s">
        <v>319</v>
      </c>
      <c r="H399" s="225">
        <v>14</v>
      </c>
      <c r="I399" s="226"/>
      <c r="J399" s="227">
        <f>ROUND(I399*H399,2)</f>
        <v>0</v>
      </c>
      <c r="K399" s="223" t="s">
        <v>201</v>
      </c>
      <c r="L399" s="228"/>
      <c r="M399" s="229" t="s">
        <v>19</v>
      </c>
      <c r="N399" s="230" t="s">
        <v>45</v>
      </c>
      <c r="O399" s="65"/>
      <c r="P399" s="188">
        <f>O399*H399</f>
        <v>0</v>
      </c>
      <c r="Q399" s="188">
        <v>1.95E-2</v>
      </c>
      <c r="R399" s="188">
        <f>Q399*H399</f>
        <v>0.27300000000000002</v>
      </c>
      <c r="S399" s="188">
        <v>0</v>
      </c>
      <c r="T399" s="189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90" t="s">
        <v>416</v>
      </c>
      <c r="AT399" s="190" t="s">
        <v>324</v>
      </c>
      <c r="AU399" s="190" t="s">
        <v>84</v>
      </c>
      <c r="AY399" s="18" t="s">
        <v>195</v>
      </c>
      <c r="BE399" s="191">
        <f>IF(N399="základní",J399,0)</f>
        <v>0</v>
      </c>
      <c r="BF399" s="191">
        <f>IF(N399="snížená",J399,0)</f>
        <v>0</v>
      </c>
      <c r="BG399" s="191">
        <f>IF(N399="zákl. přenesená",J399,0)</f>
        <v>0</v>
      </c>
      <c r="BH399" s="191">
        <f>IF(N399="sníž. přenesená",J399,0)</f>
        <v>0</v>
      </c>
      <c r="BI399" s="191">
        <f>IF(N399="nulová",J399,0)</f>
        <v>0</v>
      </c>
      <c r="BJ399" s="18" t="s">
        <v>82</v>
      </c>
      <c r="BK399" s="191">
        <f>ROUND(I399*H399,2)</f>
        <v>0</v>
      </c>
      <c r="BL399" s="18" t="s">
        <v>310</v>
      </c>
      <c r="BM399" s="190" t="s">
        <v>677</v>
      </c>
    </row>
    <row r="400" spans="1:65" s="2" customFormat="1" ht="19.5">
      <c r="A400" s="35"/>
      <c r="B400" s="36"/>
      <c r="C400" s="37"/>
      <c r="D400" s="192" t="s">
        <v>203</v>
      </c>
      <c r="E400" s="37"/>
      <c r="F400" s="193" t="s">
        <v>676</v>
      </c>
      <c r="G400" s="37"/>
      <c r="H400" s="37"/>
      <c r="I400" s="194"/>
      <c r="J400" s="37"/>
      <c r="K400" s="37"/>
      <c r="L400" s="40"/>
      <c r="M400" s="195"/>
      <c r="N400" s="196"/>
      <c r="O400" s="65"/>
      <c r="P400" s="65"/>
      <c r="Q400" s="65"/>
      <c r="R400" s="65"/>
      <c r="S400" s="65"/>
      <c r="T400" s="66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T400" s="18" t="s">
        <v>203</v>
      </c>
      <c r="AU400" s="18" t="s">
        <v>84</v>
      </c>
    </row>
    <row r="401" spans="1:65" s="2" customFormat="1" ht="24.2" customHeight="1">
      <c r="A401" s="35"/>
      <c r="B401" s="36"/>
      <c r="C401" s="179" t="s">
        <v>678</v>
      </c>
      <c r="D401" s="179" t="s">
        <v>197</v>
      </c>
      <c r="E401" s="180" t="s">
        <v>679</v>
      </c>
      <c r="F401" s="181" t="s">
        <v>680</v>
      </c>
      <c r="G401" s="182" t="s">
        <v>319</v>
      </c>
      <c r="H401" s="183">
        <v>6</v>
      </c>
      <c r="I401" s="184"/>
      <c r="J401" s="185">
        <f>ROUND(I401*H401,2)</f>
        <v>0</v>
      </c>
      <c r="K401" s="181" t="s">
        <v>201</v>
      </c>
      <c r="L401" s="40"/>
      <c r="M401" s="186" t="s">
        <v>19</v>
      </c>
      <c r="N401" s="187" t="s">
        <v>45</v>
      </c>
      <c r="O401" s="65"/>
      <c r="P401" s="188">
        <f>O401*H401</f>
        <v>0</v>
      </c>
      <c r="Q401" s="188">
        <v>0</v>
      </c>
      <c r="R401" s="188">
        <f>Q401*H401</f>
        <v>0</v>
      </c>
      <c r="S401" s="188">
        <v>0</v>
      </c>
      <c r="T401" s="189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90" t="s">
        <v>310</v>
      </c>
      <c r="AT401" s="190" t="s">
        <v>197</v>
      </c>
      <c r="AU401" s="190" t="s">
        <v>84</v>
      </c>
      <c r="AY401" s="18" t="s">
        <v>195</v>
      </c>
      <c r="BE401" s="191">
        <f>IF(N401="základní",J401,0)</f>
        <v>0</v>
      </c>
      <c r="BF401" s="191">
        <f>IF(N401="snížená",J401,0)</f>
        <v>0</v>
      </c>
      <c r="BG401" s="191">
        <f>IF(N401="zákl. přenesená",J401,0)</f>
        <v>0</v>
      </c>
      <c r="BH401" s="191">
        <f>IF(N401="sníž. přenesená",J401,0)</f>
        <v>0</v>
      </c>
      <c r="BI401" s="191">
        <f>IF(N401="nulová",J401,0)</f>
        <v>0</v>
      </c>
      <c r="BJ401" s="18" t="s">
        <v>82</v>
      </c>
      <c r="BK401" s="191">
        <f>ROUND(I401*H401,2)</f>
        <v>0</v>
      </c>
      <c r="BL401" s="18" t="s">
        <v>310</v>
      </c>
      <c r="BM401" s="190" t="s">
        <v>681</v>
      </c>
    </row>
    <row r="402" spans="1:65" s="2" customFormat="1" ht="19.5">
      <c r="A402" s="35"/>
      <c r="B402" s="36"/>
      <c r="C402" s="37"/>
      <c r="D402" s="192" t="s">
        <v>203</v>
      </c>
      <c r="E402" s="37"/>
      <c r="F402" s="193" t="s">
        <v>682</v>
      </c>
      <c r="G402" s="37"/>
      <c r="H402" s="37"/>
      <c r="I402" s="194"/>
      <c r="J402" s="37"/>
      <c r="K402" s="37"/>
      <c r="L402" s="40"/>
      <c r="M402" s="195"/>
      <c r="N402" s="196"/>
      <c r="O402" s="65"/>
      <c r="P402" s="65"/>
      <c r="Q402" s="65"/>
      <c r="R402" s="65"/>
      <c r="S402" s="65"/>
      <c r="T402" s="66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T402" s="18" t="s">
        <v>203</v>
      </c>
      <c r="AU402" s="18" t="s">
        <v>84</v>
      </c>
    </row>
    <row r="403" spans="1:65" s="2" customFormat="1" ht="11.25">
      <c r="A403" s="35"/>
      <c r="B403" s="36"/>
      <c r="C403" s="37"/>
      <c r="D403" s="197" t="s">
        <v>205</v>
      </c>
      <c r="E403" s="37"/>
      <c r="F403" s="198" t="s">
        <v>683</v>
      </c>
      <c r="G403" s="37"/>
      <c r="H403" s="37"/>
      <c r="I403" s="194"/>
      <c r="J403" s="37"/>
      <c r="K403" s="37"/>
      <c r="L403" s="40"/>
      <c r="M403" s="195"/>
      <c r="N403" s="196"/>
      <c r="O403" s="65"/>
      <c r="P403" s="65"/>
      <c r="Q403" s="65"/>
      <c r="R403" s="65"/>
      <c r="S403" s="65"/>
      <c r="T403" s="66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T403" s="18" t="s">
        <v>205</v>
      </c>
      <c r="AU403" s="18" t="s">
        <v>84</v>
      </c>
    </row>
    <row r="404" spans="1:65" s="2" customFormat="1" ht="33" customHeight="1">
      <c r="A404" s="35"/>
      <c r="B404" s="36"/>
      <c r="C404" s="221" t="s">
        <v>684</v>
      </c>
      <c r="D404" s="221" t="s">
        <v>324</v>
      </c>
      <c r="E404" s="222" t="s">
        <v>685</v>
      </c>
      <c r="F404" s="223" t="s">
        <v>686</v>
      </c>
      <c r="G404" s="224" t="s">
        <v>319</v>
      </c>
      <c r="H404" s="225">
        <v>2</v>
      </c>
      <c r="I404" s="226"/>
      <c r="J404" s="227">
        <f>ROUND(I404*H404,2)</f>
        <v>0</v>
      </c>
      <c r="K404" s="223" t="s">
        <v>201</v>
      </c>
      <c r="L404" s="228"/>
      <c r="M404" s="229" t="s">
        <v>19</v>
      </c>
      <c r="N404" s="230" t="s">
        <v>45</v>
      </c>
      <c r="O404" s="65"/>
      <c r="P404" s="188">
        <f>O404*H404</f>
        <v>0</v>
      </c>
      <c r="Q404" s="188">
        <v>1.6199999999999999E-2</v>
      </c>
      <c r="R404" s="188">
        <f>Q404*H404</f>
        <v>3.2399999999999998E-2</v>
      </c>
      <c r="S404" s="188">
        <v>0</v>
      </c>
      <c r="T404" s="189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90" t="s">
        <v>416</v>
      </c>
      <c r="AT404" s="190" t="s">
        <v>324</v>
      </c>
      <c r="AU404" s="190" t="s">
        <v>84</v>
      </c>
      <c r="AY404" s="18" t="s">
        <v>195</v>
      </c>
      <c r="BE404" s="191">
        <f>IF(N404="základní",J404,0)</f>
        <v>0</v>
      </c>
      <c r="BF404" s="191">
        <f>IF(N404="snížená",J404,0)</f>
        <v>0</v>
      </c>
      <c r="BG404" s="191">
        <f>IF(N404="zákl. přenesená",J404,0)</f>
        <v>0</v>
      </c>
      <c r="BH404" s="191">
        <f>IF(N404="sníž. přenesená",J404,0)</f>
        <v>0</v>
      </c>
      <c r="BI404" s="191">
        <f>IF(N404="nulová",J404,0)</f>
        <v>0</v>
      </c>
      <c r="BJ404" s="18" t="s">
        <v>82</v>
      </c>
      <c r="BK404" s="191">
        <f>ROUND(I404*H404,2)</f>
        <v>0</v>
      </c>
      <c r="BL404" s="18" t="s">
        <v>310</v>
      </c>
      <c r="BM404" s="190" t="s">
        <v>687</v>
      </c>
    </row>
    <row r="405" spans="1:65" s="2" customFormat="1" ht="19.5">
      <c r="A405" s="35"/>
      <c r="B405" s="36"/>
      <c r="C405" s="37"/>
      <c r="D405" s="192" t="s">
        <v>203</v>
      </c>
      <c r="E405" s="37"/>
      <c r="F405" s="193" t="s">
        <v>686</v>
      </c>
      <c r="G405" s="37"/>
      <c r="H405" s="37"/>
      <c r="I405" s="194"/>
      <c r="J405" s="37"/>
      <c r="K405" s="37"/>
      <c r="L405" s="40"/>
      <c r="M405" s="195"/>
      <c r="N405" s="196"/>
      <c r="O405" s="65"/>
      <c r="P405" s="65"/>
      <c r="Q405" s="65"/>
      <c r="R405" s="65"/>
      <c r="S405" s="65"/>
      <c r="T405" s="66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8" t="s">
        <v>203</v>
      </c>
      <c r="AU405" s="18" t="s">
        <v>84</v>
      </c>
    </row>
    <row r="406" spans="1:65" s="2" customFormat="1" ht="33" customHeight="1">
      <c r="A406" s="35"/>
      <c r="B406" s="36"/>
      <c r="C406" s="221" t="s">
        <v>688</v>
      </c>
      <c r="D406" s="221" t="s">
        <v>324</v>
      </c>
      <c r="E406" s="222" t="s">
        <v>689</v>
      </c>
      <c r="F406" s="223" t="s">
        <v>690</v>
      </c>
      <c r="G406" s="224" t="s">
        <v>319</v>
      </c>
      <c r="H406" s="225">
        <v>1</v>
      </c>
      <c r="I406" s="226"/>
      <c r="J406" s="227">
        <f>ROUND(I406*H406,2)</f>
        <v>0</v>
      </c>
      <c r="K406" s="223" t="s">
        <v>201</v>
      </c>
      <c r="L406" s="228"/>
      <c r="M406" s="229" t="s">
        <v>19</v>
      </c>
      <c r="N406" s="230" t="s">
        <v>45</v>
      </c>
      <c r="O406" s="65"/>
      <c r="P406" s="188">
        <f>O406*H406</f>
        <v>0</v>
      </c>
      <c r="Q406" s="188">
        <v>1.89E-2</v>
      </c>
      <c r="R406" s="188">
        <f>Q406*H406</f>
        <v>1.89E-2</v>
      </c>
      <c r="S406" s="188">
        <v>0</v>
      </c>
      <c r="T406" s="189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90" t="s">
        <v>416</v>
      </c>
      <c r="AT406" s="190" t="s">
        <v>324</v>
      </c>
      <c r="AU406" s="190" t="s">
        <v>84</v>
      </c>
      <c r="AY406" s="18" t="s">
        <v>195</v>
      </c>
      <c r="BE406" s="191">
        <f>IF(N406="základní",J406,0)</f>
        <v>0</v>
      </c>
      <c r="BF406" s="191">
        <f>IF(N406="snížená",J406,0)</f>
        <v>0</v>
      </c>
      <c r="BG406" s="191">
        <f>IF(N406="zákl. přenesená",J406,0)</f>
        <v>0</v>
      </c>
      <c r="BH406" s="191">
        <f>IF(N406="sníž. přenesená",J406,0)</f>
        <v>0</v>
      </c>
      <c r="BI406" s="191">
        <f>IF(N406="nulová",J406,0)</f>
        <v>0</v>
      </c>
      <c r="BJ406" s="18" t="s">
        <v>82</v>
      </c>
      <c r="BK406" s="191">
        <f>ROUND(I406*H406,2)</f>
        <v>0</v>
      </c>
      <c r="BL406" s="18" t="s">
        <v>310</v>
      </c>
      <c r="BM406" s="190" t="s">
        <v>691</v>
      </c>
    </row>
    <row r="407" spans="1:65" s="2" customFormat="1" ht="19.5">
      <c r="A407" s="35"/>
      <c r="B407" s="36"/>
      <c r="C407" s="37"/>
      <c r="D407" s="192" t="s">
        <v>203</v>
      </c>
      <c r="E407" s="37"/>
      <c r="F407" s="193" t="s">
        <v>690</v>
      </c>
      <c r="G407" s="37"/>
      <c r="H407" s="37"/>
      <c r="I407" s="194"/>
      <c r="J407" s="37"/>
      <c r="K407" s="37"/>
      <c r="L407" s="40"/>
      <c r="M407" s="195"/>
      <c r="N407" s="196"/>
      <c r="O407" s="65"/>
      <c r="P407" s="65"/>
      <c r="Q407" s="65"/>
      <c r="R407" s="65"/>
      <c r="S407" s="65"/>
      <c r="T407" s="66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T407" s="18" t="s">
        <v>203</v>
      </c>
      <c r="AU407" s="18" t="s">
        <v>84</v>
      </c>
    </row>
    <row r="408" spans="1:65" s="2" customFormat="1" ht="33" customHeight="1">
      <c r="A408" s="35"/>
      <c r="B408" s="36"/>
      <c r="C408" s="221" t="s">
        <v>692</v>
      </c>
      <c r="D408" s="221" t="s">
        <v>324</v>
      </c>
      <c r="E408" s="222" t="s">
        <v>693</v>
      </c>
      <c r="F408" s="223" t="s">
        <v>694</v>
      </c>
      <c r="G408" s="224" t="s">
        <v>319</v>
      </c>
      <c r="H408" s="225">
        <v>3</v>
      </c>
      <c r="I408" s="226"/>
      <c r="J408" s="227">
        <f>ROUND(I408*H408,2)</f>
        <v>0</v>
      </c>
      <c r="K408" s="223" t="s">
        <v>201</v>
      </c>
      <c r="L408" s="228"/>
      <c r="M408" s="229" t="s">
        <v>19</v>
      </c>
      <c r="N408" s="230" t="s">
        <v>45</v>
      </c>
      <c r="O408" s="65"/>
      <c r="P408" s="188">
        <f>O408*H408</f>
        <v>0</v>
      </c>
      <c r="Q408" s="188">
        <v>2.1600000000000001E-2</v>
      </c>
      <c r="R408" s="188">
        <f>Q408*H408</f>
        <v>6.4799999999999996E-2</v>
      </c>
      <c r="S408" s="188">
        <v>0</v>
      </c>
      <c r="T408" s="189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90" t="s">
        <v>416</v>
      </c>
      <c r="AT408" s="190" t="s">
        <v>324</v>
      </c>
      <c r="AU408" s="190" t="s">
        <v>84</v>
      </c>
      <c r="AY408" s="18" t="s">
        <v>195</v>
      </c>
      <c r="BE408" s="191">
        <f>IF(N408="základní",J408,0)</f>
        <v>0</v>
      </c>
      <c r="BF408" s="191">
        <f>IF(N408="snížená",J408,0)</f>
        <v>0</v>
      </c>
      <c r="BG408" s="191">
        <f>IF(N408="zákl. přenesená",J408,0)</f>
        <v>0</v>
      </c>
      <c r="BH408" s="191">
        <f>IF(N408="sníž. přenesená",J408,0)</f>
        <v>0</v>
      </c>
      <c r="BI408" s="191">
        <f>IF(N408="nulová",J408,0)</f>
        <v>0</v>
      </c>
      <c r="BJ408" s="18" t="s">
        <v>82</v>
      </c>
      <c r="BK408" s="191">
        <f>ROUND(I408*H408,2)</f>
        <v>0</v>
      </c>
      <c r="BL408" s="18" t="s">
        <v>310</v>
      </c>
      <c r="BM408" s="190" t="s">
        <v>695</v>
      </c>
    </row>
    <row r="409" spans="1:65" s="2" customFormat="1" ht="19.5">
      <c r="A409" s="35"/>
      <c r="B409" s="36"/>
      <c r="C409" s="37"/>
      <c r="D409" s="192" t="s">
        <v>203</v>
      </c>
      <c r="E409" s="37"/>
      <c r="F409" s="193" t="s">
        <v>694</v>
      </c>
      <c r="G409" s="37"/>
      <c r="H409" s="37"/>
      <c r="I409" s="194"/>
      <c r="J409" s="37"/>
      <c r="K409" s="37"/>
      <c r="L409" s="40"/>
      <c r="M409" s="195"/>
      <c r="N409" s="196"/>
      <c r="O409" s="65"/>
      <c r="P409" s="65"/>
      <c r="Q409" s="65"/>
      <c r="R409" s="65"/>
      <c r="S409" s="65"/>
      <c r="T409" s="66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T409" s="18" t="s">
        <v>203</v>
      </c>
      <c r="AU409" s="18" t="s">
        <v>84</v>
      </c>
    </row>
    <row r="410" spans="1:65" s="2" customFormat="1" ht="24.2" customHeight="1">
      <c r="A410" s="35"/>
      <c r="B410" s="36"/>
      <c r="C410" s="179" t="s">
        <v>696</v>
      </c>
      <c r="D410" s="179" t="s">
        <v>197</v>
      </c>
      <c r="E410" s="180" t="s">
        <v>697</v>
      </c>
      <c r="F410" s="181" t="s">
        <v>698</v>
      </c>
      <c r="G410" s="182" t="s">
        <v>319</v>
      </c>
      <c r="H410" s="183">
        <v>5</v>
      </c>
      <c r="I410" s="184"/>
      <c r="J410" s="185">
        <f>ROUND(I410*H410,2)</f>
        <v>0</v>
      </c>
      <c r="K410" s="181" t="s">
        <v>201</v>
      </c>
      <c r="L410" s="40"/>
      <c r="M410" s="186" t="s">
        <v>19</v>
      </c>
      <c r="N410" s="187" t="s">
        <v>45</v>
      </c>
      <c r="O410" s="65"/>
      <c r="P410" s="188">
        <f>O410*H410</f>
        <v>0</v>
      </c>
      <c r="Q410" s="188">
        <v>0</v>
      </c>
      <c r="R410" s="188">
        <f>Q410*H410</f>
        <v>0</v>
      </c>
      <c r="S410" s="188">
        <v>0</v>
      </c>
      <c r="T410" s="189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90" t="s">
        <v>310</v>
      </c>
      <c r="AT410" s="190" t="s">
        <v>197</v>
      </c>
      <c r="AU410" s="190" t="s">
        <v>84</v>
      </c>
      <c r="AY410" s="18" t="s">
        <v>195</v>
      </c>
      <c r="BE410" s="191">
        <f>IF(N410="základní",J410,0)</f>
        <v>0</v>
      </c>
      <c r="BF410" s="191">
        <f>IF(N410="snížená",J410,0)</f>
        <v>0</v>
      </c>
      <c r="BG410" s="191">
        <f>IF(N410="zákl. přenesená",J410,0)</f>
        <v>0</v>
      </c>
      <c r="BH410" s="191">
        <f>IF(N410="sníž. přenesená",J410,0)</f>
        <v>0</v>
      </c>
      <c r="BI410" s="191">
        <f>IF(N410="nulová",J410,0)</f>
        <v>0</v>
      </c>
      <c r="BJ410" s="18" t="s">
        <v>82</v>
      </c>
      <c r="BK410" s="191">
        <f>ROUND(I410*H410,2)</f>
        <v>0</v>
      </c>
      <c r="BL410" s="18" t="s">
        <v>310</v>
      </c>
      <c r="BM410" s="190" t="s">
        <v>699</v>
      </c>
    </row>
    <row r="411" spans="1:65" s="2" customFormat="1" ht="19.5">
      <c r="A411" s="35"/>
      <c r="B411" s="36"/>
      <c r="C411" s="37"/>
      <c r="D411" s="192" t="s">
        <v>203</v>
      </c>
      <c r="E411" s="37"/>
      <c r="F411" s="193" t="s">
        <v>700</v>
      </c>
      <c r="G411" s="37"/>
      <c r="H411" s="37"/>
      <c r="I411" s="194"/>
      <c r="J411" s="37"/>
      <c r="K411" s="37"/>
      <c r="L411" s="40"/>
      <c r="M411" s="195"/>
      <c r="N411" s="196"/>
      <c r="O411" s="65"/>
      <c r="P411" s="65"/>
      <c r="Q411" s="65"/>
      <c r="R411" s="65"/>
      <c r="S411" s="65"/>
      <c r="T411" s="66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8" t="s">
        <v>203</v>
      </c>
      <c r="AU411" s="18" t="s">
        <v>84</v>
      </c>
    </row>
    <row r="412" spans="1:65" s="2" customFormat="1" ht="11.25">
      <c r="A412" s="35"/>
      <c r="B412" s="36"/>
      <c r="C412" s="37"/>
      <c r="D412" s="197" t="s">
        <v>205</v>
      </c>
      <c r="E412" s="37"/>
      <c r="F412" s="198" t="s">
        <v>701</v>
      </c>
      <c r="G412" s="37"/>
      <c r="H412" s="37"/>
      <c r="I412" s="194"/>
      <c r="J412" s="37"/>
      <c r="K412" s="37"/>
      <c r="L412" s="40"/>
      <c r="M412" s="195"/>
      <c r="N412" s="196"/>
      <c r="O412" s="65"/>
      <c r="P412" s="65"/>
      <c r="Q412" s="65"/>
      <c r="R412" s="65"/>
      <c r="S412" s="65"/>
      <c r="T412" s="66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T412" s="18" t="s">
        <v>205</v>
      </c>
      <c r="AU412" s="18" t="s">
        <v>84</v>
      </c>
    </row>
    <row r="413" spans="1:65" s="2" customFormat="1" ht="33" customHeight="1">
      <c r="A413" s="35"/>
      <c r="B413" s="36"/>
      <c r="C413" s="221" t="s">
        <v>702</v>
      </c>
      <c r="D413" s="221" t="s">
        <v>324</v>
      </c>
      <c r="E413" s="222" t="s">
        <v>703</v>
      </c>
      <c r="F413" s="223" t="s">
        <v>704</v>
      </c>
      <c r="G413" s="224" t="s">
        <v>319</v>
      </c>
      <c r="H413" s="225">
        <v>5</v>
      </c>
      <c r="I413" s="226"/>
      <c r="J413" s="227">
        <f>ROUND(I413*H413,2)</f>
        <v>0</v>
      </c>
      <c r="K413" s="223" t="s">
        <v>201</v>
      </c>
      <c r="L413" s="228"/>
      <c r="M413" s="229" t="s">
        <v>19</v>
      </c>
      <c r="N413" s="230" t="s">
        <v>45</v>
      </c>
      <c r="O413" s="65"/>
      <c r="P413" s="188">
        <f>O413*H413</f>
        <v>0</v>
      </c>
      <c r="Q413" s="188">
        <v>2.4299999999999999E-2</v>
      </c>
      <c r="R413" s="188">
        <f>Q413*H413</f>
        <v>0.1215</v>
      </c>
      <c r="S413" s="188">
        <v>0</v>
      </c>
      <c r="T413" s="189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90" t="s">
        <v>416</v>
      </c>
      <c r="AT413" s="190" t="s">
        <v>324</v>
      </c>
      <c r="AU413" s="190" t="s">
        <v>84</v>
      </c>
      <c r="AY413" s="18" t="s">
        <v>195</v>
      </c>
      <c r="BE413" s="191">
        <f>IF(N413="základní",J413,0)</f>
        <v>0</v>
      </c>
      <c r="BF413" s="191">
        <f>IF(N413="snížená",J413,0)</f>
        <v>0</v>
      </c>
      <c r="BG413" s="191">
        <f>IF(N413="zákl. přenesená",J413,0)</f>
        <v>0</v>
      </c>
      <c r="BH413" s="191">
        <f>IF(N413="sníž. přenesená",J413,0)</f>
        <v>0</v>
      </c>
      <c r="BI413" s="191">
        <f>IF(N413="nulová",J413,0)</f>
        <v>0</v>
      </c>
      <c r="BJ413" s="18" t="s">
        <v>82</v>
      </c>
      <c r="BK413" s="191">
        <f>ROUND(I413*H413,2)</f>
        <v>0</v>
      </c>
      <c r="BL413" s="18" t="s">
        <v>310</v>
      </c>
      <c r="BM413" s="190" t="s">
        <v>705</v>
      </c>
    </row>
    <row r="414" spans="1:65" s="2" customFormat="1" ht="19.5">
      <c r="A414" s="35"/>
      <c r="B414" s="36"/>
      <c r="C414" s="37"/>
      <c r="D414" s="192" t="s">
        <v>203</v>
      </c>
      <c r="E414" s="37"/>
      <c r="F414" s="193" t="s">
        <v>704</v>
      </c>
      <c r="G414" s="37"/>
      <c r="H414" s="37"/>
      <c r="I414" s="194"/>
      <c r="J414" s="37"/>
      <c r="K414" s="37"/>
      <c r="L414" s="40"/>
      <c r="M414" s="195"/>
      <c r="N414" s="196"/>
      <c r="O414" s="65"/>
      <c r="P414" s="65"/>
      <c r="Q414" s="65"/>
      <c r="R414" s="65"/>
      <c r="S414" s="65"/>
      <c r="T414" s="66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18" t="s">
        <v>203</v>
      </c>
      <c r="AU414" s="18" t="s">
        <v>84</v>
      </c>
    </row>
    <row r="415" spans="1:65" s="2" customFormat="1" ht="24.2" customHeight="1">
      <c r="A415" s="35"/>
      <c r="B415" s="36"/>
      <c r="C415" s="179" t="s">
        <v>706</v>
      </c>
      <c r="D415" s="179" t="s">
        <v>197</v>
      </c>
      <c r="E415" s="180" t="s">
        <v>707</v>
      </c>
      <c r="F415" s="181" t="s">
        <v>708</v>
      </c>
      <c r="G415" s="182" t="s">
        <v>319</v>
      </c>
      <c r="H415" s="183">
        <v>1</v>
      </c>
      <c r="I415" s="184"/>
      <c r="J415" s="185">
        <f>ROUND(I415*H415,2)</f>
        <v>0</v>
      </c>
      <c r="K415" s="181" t="s">
        <v>201</v>
      </c>
      <c r="L415" s="40"/>
      <c r="M415" s="186" t="s">
        <v>19</v>
      </c>
      <c r="N415" s="187" t="s">
        <v>45</v>
      </c>
      <c r="O415" s="65"/>
      <c r="P415" s="188">
        <f>O415*H415</f>
        <v>0</v>
      </c>
      <c r="Q415" s="188">
        <v>8.7000000000000001E-4</v>
      </c>
      <c r="R415" s="188">
        <f>Q415*H415</f>
        <v>8.7000000000000001E-4</v>
      </c>
      <c r="S415" s="188">
        <v>0</v>
      </c>
      <c r="T415" s="189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90" t="s">
        <v>310</v>
      </c>
      <c r="AT415" s="190" t="s">
        <v>197</v>
      </c>
      <c r="AU415" s="190" t="s">
        <v>84</v>
      </c>
      <c r="AY415" s="18" t="s">
        <v>195</v>
      </c>
      <c r="BE415" s="191">
        <f>IF(N415="základní",J415,0)</f>
        <v>0</v>
      </c>
      <c r="BF415" s="191">
        <f>IF(N415="snížená",J415,0)</f>
        <v>0</v>
      </c>
      <c r="BG415" s="191">
        <f>IF(N415="zákl. přenesená",J415,0)</f>
        <v>0</v>
      </c>
      <c r="BH415" s="191">
        <f>IF(N415="sníž. přenesená",J415,0)</f>
        <v>0</v>
      </c>
      <c r="BI415" s="191">
        <f>IF(N415="nulová",J415,0)</f>
        <v>0</v>
      </c>
      <c r="BJ415" s="18" t="s">
        <v>82</v>
      </c>
      <c r="BK415" s="191">
        <f>ROUND(I415*H415,2)</f>
        <v>0</v>
      </c>
      <c r="BL415" s="18" t="s">
        <v>310</v>
      </c>
      <c r="BM415" s="190" t="s">
        <v>709</v>
      </c>
    </row>
    <row r="416" spans="1:65" s="2" customFormat="1" ht="19.5">
      <c r="A416" s="35"/>
      <c r="B416" s="36"/>
      <c r="C416" s="37"/>
      <c r="D416" s="192" t="s">
        <v>203</v>
      </c>
      <c r="E416" s="37"/>
      <c r="F416" s="193" t="s">
        <v>710</v>
      </c>
      <c r="G416" s="37"/>
      <c r="H416" s="37"/>
      <c r="I416" s="194"/>
      <c r="J416" s="37"/>
      <c r="K416" s="37"/>
      <c r="L416" s="40"/>
      <c r="M416" s="195"/>
      <c r="N416" s="196"/>
      <c r="O416" s="65"/>
      <c r="P416" s="65"/>
      <c r="Q416" s="65"/>
      <c r="R416" s="65"/>
      <c r="S416" s="65"/>
      <c r="T416" s="66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8" t="s">
        <v>203</v>
      </c>
      <c r="AU416" s="18" t="s">
        <v>84</v>
      </c>
    </row>
    <row r="417" spans="1:65" s="2" customFormat="1" ht="11.25">
      <c r="A417" s="35"/>
      <c r="B417" s="36"/>
      <c r="C417" s="37"/>
      <c r="D417" s="197" t="s">
        <v>205</v>
      </c>
      <c r="E417" s="37"/>
      <c r="F417" s="198" t="s">
        <v>711</v>
      </c>
      <c r="G417" s="37"/>
      <c r="H417" s="37"/>
      <c r="I417" s="194"/>
      <c r="J417" s="37"/>
      <c r="K417" s="37"/>
      <c r="L417" s="40"/>
      <c r="M417" s="195"/>
      <c r="N417" s="196"/>
      <c r="O417" s="65"/>
      <c r="P417" s="65"/>
      <c r="Q417" s="65"/>
      <c r="R417" s="65"/>
      <c r="S417" s="65"/>
      <c r="T417" s="66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8" t="s">
        <v>205</v>
      </c>
      <c r="AU417" s="18" t="s">
        <v>84</v>
      </c>
    </row>
    <row r="418" spans="1:65" s="2" customFormat="1" ht="37.9" customHeight="1">
      <c r="A418" s="35"/>
      <c r="B418" s="36"/>
      <c r="C418" s="221" t="s">
        <v>712</v>
      </c>
      <c r="D418" s="221" t="s">
        <v>324</v>
      </c>
      <c r="E418" s="222" t="s">
        <v>713</v>
      </c>
      <c r="F418" s="223" t="s">
        <v>714</v>
      </c>
      <c r="G418" s="224" t="s">
        <v>715</v>
      </c>
      <c r="H418" s="225">
        <v>1</v>
      </c>
      <c r="I418" s="226"/>
      <c r="J418" s="227">
        <f>ROUND(I418*H418,2)</f>
        <v>0</v>
      </c>
      <c r="K418" s="223" t="s">
        <v>19</v>
      </c>
      <c r="L418" s="228"/>
      <c r="M418" s="229" t="s">
        <v>19</v>
      </c>
      <c r="N418" s="230" t="s">
        <v>45</v>
      </c>
      <c r="O418" s="65"/>
      <c r="P418" s="188">
        <f>O418*H418</f>
        <v>0</v>
      </c>
      <c r="Q418" s="188">
        <v>0</v>
      </c>
      <c r="R418" s="188">
        <f>Q418*H418</f>
        <v>0</v>
      </c>
      <c r="S418" s="188">
        <v>0</v>
      </c>
      <c r="T418" s="189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90" t="s">
        <v>416</v>
      </c>
      <c r="AT418" s="190" t="s">
        <v>324</v>
      </c>
      <c r="AU418" s="190" t="s">
        <v>84</v>
      </c>
      <c r="AY418" s="18" t="s">
        <v>195</v>
      </c>
      <c r="BE418" s="191">
        <f>IF(N418="základní",J418,0)</f>
        <v>0</v>
      </c>
      <c r="BF418" s="191">
        <f>IF(N418="snížená",J418,0)</f>
        <v>0</v>
      </c>
      <c r="BG418" s="191">
        <f>IF(N418="zákl. přenesená",J418,0)</f>
        <v>0</v>
      </c>
      <c r="BH418" s="191">
        <f>IF(N418="sníž. přenesená",J418,0)</f>
        <v>0</v>
      </c>
      <c r="BI418" s="191">
        <f>IF(N418="nulová",J418,0)</f>
        <v>0</v>
      </c>
      <c r="BJ418" s="18" t="s">
        <v>82</v>
      </c>
      <c r="BK418" s="191">
        <f>ROUND(I418*H418,2)</f>
        <v>0</v>
      </c>
      <c r="BL418" s="18" t="s">
        <v>310</v>
      </c>
      <c r="BM418" s="190" t="s">
        <v>716</v>
      </c>
    </row>
    <row r="419" spans="1:65" s="2" customFormat="1" ht="19.5">
      <c r="A419" s="35"/>
      <c r="B419" s="36"/>
      <c r="C419" s="37"/>
      <c r="D419" s="192" t="s">
        <v>203</v>
      </c>
      <c r="E419" s="37"/>
      <c r="F419" s="193" t="s">
        <v>714</v>
      </c>
      <c r="G419" s="37"/>
      <c r="H419" s="37"/>
      <c r="I419" s="194"/>
      <c r="J419" s="37"/>
      <c r="K419" s="37"/>
      <c r="L419" s="40"/>
      <c r="M419" s="195"/>
      <c r="N419" s="196"/>
      <c r="O419" s="65"/>
      <c r="P419" s="65"/>
      <c r="Q419" s="65"/>
      <c r="R419" s="65"/>
      <c r="S419" s="65"/>
      <c r="T419" s="66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T419" s="18" t="s">
        <v>203</v>
      </c>
      <c r="AU419" s="18" t="s">
        <v>84</v>
      </c>
    </row>
    <row r="420" spans="1:65" s="2" customFormat="1" ht="24.2" customHeight="1">
      <c r="A420" s="35"/>
      <c r="B420" s="36"/>
      <c r="C420" s="179" t="s">
        <v>717</v>
      </c>
      <c r="D420" s="179" t="s">
        <v>197</v>
      </c>
      <c r="E420" s="180" t="s">
        <v>718</v>
      </c>
      <c r="F420" s="181" t="s">
        <v>719</v>
      </c>
      <c r="G420" s="182" t="s">
        <v>319</v>
      </c>
      <c r="H420" s="183">
        <v>1</v>
      </c>
      <c r="I420" s="184"/>
      <c r="J420" s="185">
        <f>ROUND(I420*H420,2)</f>
        <v>0</v>
      </c>
      <c r="K420" s="181" t="s">
        <v>201</v>
      </c>
      <c r="L420" s="40"/>
      <c r="M420" s="186" t="s">
        <v>19</v>
      </c>
      <c r="N420" s="187" t="s">
        <v>45</v>
      </c>
      <c r="O420" s="65"/>
      <c r="P420" s="188">
        <f>O420*H420</f>
        <v>0</v>
      </c>
      <c r="Q420" s="188">
        <v>8.0999999999999996E-4</v>
      </c>
      <c r="R420" s="188">
        <f>Q420*H420</f>
        <v>8.0999999999999996E-4</v>
      </c>
      <c r="S420" s="188">
        <v>0</v>
      </c>
      <c r="T420" s="189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190" t="s">
        <v>310</v>
      </c>
      <c r="AT420" s="190" t="s">
        <v>197</v>
      </c>
      <c r="AU420" s="190" t="s">
        <v>84</v>
      </c>
      <c r="AY420" s="18" t="s">
        <v>195</v>
      </c>
      <c r="BE420" s="191">
        <f>IF(N420="základní",J420,0)</f>
        <v>0</v>
      </c>
      <c r="BF420" s="191">
        <f>IF(N420="snížená",J420,0)</f>
        <v>0</v>
      </c>
      <c r="BG420" s="191">
        <f>IF(N420="zákl. přenesená",J420,0)</f>
        <v>0</v>
      </c>
      <c r="BH420" s="191">
        <f>IF(N420="sníž. přenesená",J420,0)</f>
        <v>0</v>
      </c>
      <c r="BI420" s="191">
        <f>IF(N420="nulová",J420,0)</f>
        <v>0</v>
      </c>
      <c r="BJ420" s="18" t="s">
        <v>82</v>
      </c>
      <c r="BK420" s="191">
        <f>ROUND(I420*H420,2)</f>
        <v>0</v>
      </c>
      <c r="BL420" s="18" t="s">
        <v>310</v>
      </c>
      <c r="BM420" s="190" t="s">
        <v>720</v>
      </c>
    </row>
    <row r="421" spans="1:65" s="2" customFormat="1" ht="19.5">
      <c r="A421" s="35"/>
      <c r="B421" s="36"/>
      <c r="C421" s="37"/>
      <c r="D421" s="192" t="s">
        <v>203</v>
      </c>
      <c r="E421" s="37"/>
      <c r="F421" s="193" t="s">
        <v>721</v>
      </c>
      <c r="G421" s="37"/>
      <c r="H421" s="37"/>
      <c r="I421" s="194"/>
      <c r="J421" s="37"/>
      <c r="K421" s="37"/>
      <c r="L421" s="40"/>
      <c r="M421" s="195"/>
      <c r="N421" s="196"/>
      <c r="O421" s="65"/>
      <c r="P421" s="65"/>
      <c r="Q421" s="65"/>
      <c r="R421" s="65"/>
      <c r="S421" s="65"/>
      <c r="T421" s="66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T421" s="18" t="s">
        <v>203</v>
      </c>
      <c r="AU421" s="18" t="s">
        <v>84</v>
      </c>
    </row>
    <row r="422" spans="1:65" s="2" customFormat="1" ht="11.25">
      <c r="A422" s="35"/>
      <c r="B422" s="36"/>
      <c r="C422" s="37"/>
      <c r="D422" s="197" t="s">
        <v>205</v>
      </c>
      <c r="E422" s="37"/>
      <c r="F422" s="198" t="s">
        <v>722</v>
      </c>
      <c r="G422" s="37"/>
      <c r="H422" s="37"/>
      <c r="I422" s="194"/>
      <c r="J422" s="37"/>
      <c r="K422" s="37"/>
      <c r="L422" s="40"/>
      <c r="M422" s="195"/>
      <c r="N422" s="196"/>
      <c r="O422" s="65"/>
      <c r="P422" s="65"/>
      <c r="Q422" s="65"/>
      <c r="R422" s="65"/>
      <c r="S422" s="65"/>
      <c r="T422" s="66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T422" s="18" t="s">
        <v>205</v>
      </c>
      <c r="AU422" s="18" t="s">
        <v>84</v>
      </c>
    </row>
    <row r="423" spans="1:65" s="2" customFormat="1" ht="49.15" customHeight="1">
      <c r="A423" s="35"/>
      <c r="B423" s="36"/>
      <c r="C423" s="221" t="s">
        <v>723</v>
      </c>
      <c r="D423" s="221" t="s">
        <v>324</v>
      </c>
      <c r="E423" s="222" t="s">
        <v>724</v>
      </c>
      <c r="F423" s="223" t="s">
        <v>725</v>
      </c>
      <c r="G423" s="224" t="s">
        <v>19</v>
      </c>
      <c r="H423" s="225">
        <v>1</v>
      </c>
      <c r="I423" s="226"/>
      <c r="J423" s="227">
        <f>ROUND(I423*H423,2)</f>
        <v>0</v>
      </c>
      <c r="K423" s="223" t="s">
        <v>19</v>
      </c>
      <c r="L423" s="228"/>
      <c r="M423" s="229" t="s">
        <v>19</v>
      </c>
      <c r="N423" s="230" t="s">
        <v>45</v>
      </c>
      <c r="O423" s="65"/>
      <c r="P423" s="188">
        <f>O423*H423</f>
        <v>0</v>
      </c>
      <c r="Q423" s="188">
        <v>0</v>
      </c>
      <c r="R423" s="188">
        <f>Q423*H423</f>
        <v>0</v>
      </c>
      <c r="S423" s="188">
        <v>0</v>
      </c>
      <c r="T423" s="189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190" t="s">
        <v>416</v>
      </c>
      <c r="AT423" s="190" t="s">
        <v>324</v>
      </c>
      <c r="AU423" s="190" t="s">
        <v>84</v>
      </c>
      <c r="AY423" s="18" t="s">
        <v>195</v>
      </c>
      <c r="BE423" s="191">
        <f>IF(N423="základní",J423,0)</f>
        <v>0</v>
      </c>
      <c r="BF423" s="191">
        <f>IF(N423="snížená",J423,0)</f>
        <v>0</v>
      </c>
      <c r="BG423" s="191">
        <f>IF(N423="zákl. přenesená",J423,0)</f>
        <v>0</v>
      </c>
      <c r="BH423" s="191">
        <f>IF(N423="sníž. přenesená",J423,0)</f>
        <v>0</v>
      </c>
      <c r="BI423" s="191">
        <f>IF(N423="nulová",J423,0)</f>
        <v>0</v>
      </c>
      <c r="BJ423" s="18" t="s">
        <v>82</v>
      </c>
      <c r="BK423" s="191">
        <f>ROUND(I423*H423,2)</f>
        <v>0</v>
      </c>
      <c r="BL423" s="18" t="s">
        <v>310</v>
      </c>
      <c r="BM423" s="190" t="s">
        <v>726</v>
      </c>
    </row>
    <row r="424" spans="1:65" s="2" customFormat="1" ht="29.25">
      <c r="A424" s="35"/>
      <c r="B424" s="36"/>
      <c r="C424" s="37"/>
      <c r="D424" s="192" t="s">
        <v>203</v>
      </c>
      <c r="E424" s="37"/>
      <c r="F424" s="193" t="s">
        <v>725</v>
      </c>
      <c r="G424" s="37"/>
      <c r="H424" s="37"/>
      <c r="I424" s="194"/>
      <c r="J424" s="37"/>
      <c r="K424" s="37"/>
      <c r="L424" s="40"/>
      <c r="M424" s="195"/>
      <c r="N424" s="196"/>
      <c r="O424" s="65"/>
      <c r="P424" s="65"/>
      <c r="Q424" s="65"/>
      <c r="R424" s="65"/>
      <c r="S424" s="65"/>
      <c r="T424" s="66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T424" s="18" t="s">
        <v>203</v>
      </c>
      <c r="AU424" s="18" t="s">
        <v>84</v>
      </c>
    </row>
    <row r="425" spans="1:65" s="2" customFormat="1" ht="24.2" customHeight="1">
      <c r="A425" s="35"/>
      <c r="B425" s="36"/>
      <c r="C425" s="179" t="s">
        <v>727</v>
      </c>
      <c r="D425" s="179" t="s">
        <v>197</v>
      </c>
      <c r="E425" s="180" t="s">
        <v>728</v>
      </c>
      <c r="F425" s="181" t="s">
        <v>729</v>
      </c>
      <c r="G425" s="182" t="s">
        <v>319</v>
      </c>
      <c r="H425" s="183">
        <v>7</v>
      </c>
      <c r="I425" s="184"/>
      <c r="J425" s="185">
        <f>ROUND(I425*H425,2)</f>
        <v>0</v>
      </c>
      <c r="K425" s="181" t="s">
        <v>201</v>
      </c>
      <c r="L425" s="40"/>
      <c r="M425" s="186" t="s">
        <v>19</v>
      </c>
      <c r="N425" s="187" t="s">
        <v>45</v>
      </c>
      <c r="O425" s="65"/>
      <c r="P425" s="188">
        <f>O425*H425</f>
        <v>0</v>
      </c>
      <c r="Q425" s="188">
        <v>0</v>
      </c>
      <c r="R425" s="188">
        <f>Q425*H425</f>
        <v>0</v>
      </c>
      <c r="S425" s="188">
        <v>0</v>
      </c>
      <c r="T425" s="189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190" t="s">
        <v>310</v>
      </c>
      <c r="AT425" s="190" t="s">
        <v>197</v>
      </c>
      <c r="AU425" s="190" t="s">
        <v>84</v>
      </c>
      <c r="AY425" s="18" t="s">
        <v>195</v>
      </c>
      <c r="BE425" s="191">
        <f>IF(N425="základní",J425,0)</f>
        <v>0</v>
      </c>
      <c r="BF425" s="191">
        <f>IF(N425="snížená",J425,0)</f>
        <v>0</v>
      </c>
      <c r="BG425" s="191">
        <f>IF(N425="zákl. přenesená",J425,0)</f>
        <v>0</v>
      </c>
      <c r="BH425" s="191">
        <f>IF(N425="sníž. přenesená",J425,0)</f>
        <v>0</v>
      </c>
      <c r="BI425" s="191">
        <f>IF(N425="nulová",J425,0)</f>
        <v>0</v>
      </c>
      <c r="BJ425" s="18" t="s">
        <v>82</v>
      </c>
      <c r="BK425" s="191">
        <f>ROUND(I425*H425,2)</f>
        <v>0</v>
      </c>
      <c r="BL425" s="18" t="s">
        <v>310</v>
      </c>
      <c r="BM425" s="190" t="s">
        <v>730</v>
      </c>
    </row>
    <row r="426" spans="1:65" s="2" customFormat="1" ht="11.25">
      <c r="A426" s="35"/>
      <c r="B426" s="36"/>
      <c r="C426" s="37"/>
      <c r="D426" s="192" t="s">
        <v>203</v>
      </c>
      <c r="E426" s="37"/>
      <c r="F426" s="193" t="s">
        <v>731</v>
      </c>
      <c r="G426" s="37"/>
      <c r="H426" s="37"/>
      <c r="I426" s="194"/>
      <c r="J426" s="37"/>
      <c r="K426" s="37"/>
      <c r="L426" s="40"/>
      <c r="M426" s="195"/>
      <c r="N426" s="196"/>
      <c r="O426" s="65"/>
      <c r="P426" s="65"/>
      <c r="Q426" s="65"/>
      <c r="R426" s="65"/>
      <c r="S426" s="65"/>
      <c r="T426" s="66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8" t="s">
        <v>203</v>
      </c>
      <c r="AU426" s="18" t="s">
        <v>84</v>
      </c>
    </row>
    <row r="427" spans="1:65" s="2" customFormat="1" ht="11.25">
      <c r="A427" s="35"/>
      <c r="B427" s="36"/>
      <c r="C427" s="37"/>
      <c r="D427" s="197" t="s">
        <v>205</v>
      </c>
      <c r="E427" s="37"/>
      <c r="F427" s="198" t="s">
        <v>732</v>
      </c>
      <c r="G427" s="37"/>
      <c r="H427" s="37"/>
      <c r="I427" s="194"/>
      <c r="J427" s="37"/>
      <c r="K427" s="37"/>
      <c r="L427" s="40"/>
      <c r="M427" s="195"/>
      <c r="N427" s="196"/>
      <c r="O427" s="65"/>
      <c r="P427" s="65"/>
      <c r="Q427" s="65"/>
      <c r="R427" s="65"/>
      <c r="S427" s="65"/>
      <c r="T427" s="66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T427" s="18" t="s">
        <v>205</v>
      </c>
      <c r="AU427" s="18" t="s">
        <v>84</v>
      </c>
    </row>
    <row r="428" spans="1:65" s="2" customFormat="1" ht="16.5" customHeight="1">
      <c r="A428" s="35"/>
      <c r="B428" s="36"/>
      <c r="C428" s="221" t="s">
        <v>733</v>
      </c>
      <c r="D428" s="221" t="s">
        <v>324</v>
      </c>
      <c r="E428" s="222" t="s">
        <v>734</v>
      </c>
      <c r="F428" s="223" t="s">
        <v>735</v>
      </c>
      <c r="G428" s="224" t="s">
        <v>319</v>
      </c>
      <c r="H428" s="225">
        <v>7</v>
      </c>
      <c r="I428" s="226"/>
      <c r="J428" s="227">
        <f>ROUND(I428*H428,2)</f>
        <v>0</v>
      </c>
      <c r="K428" s="223" t="s">
        <v>201</v>
      </c>
      <c r="L428" s="228"/>
      <c r="M428" s="229" t="s">
        <v>19</v>
      </c>
      <c r="N428" s="230" t="s">
        <v>45</v>
      </c>
      <c r="O428" s="65"/>
      <c r="P428" s="188">
        <f>O428*H428</f>
        <v>0</v>
      </c>
      <c r="Q428" s="188">
        <v>2.3999999999999998E-3</v>
      </c>
      <c r="R428" s="188">
        <f>Q428*H428</f>
        <v>1.6799999999999999E-2</v>
      </c>
      <c r="S428" s="188">
        <v>0</v>
      </c>
      <c r="T428" s="189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190" t="s">
        <v>416</v>
      </c>
      <c r="AT428" s="190" t="s">
        <v>324</v>
      </c>
      <c r="AU428" s="190" t="s">
        <v>84</v>
      </c>
      <c r="AY428" s="18" t="s">
        <v>195</v>
      </c>
      <c r="BE428" s="191">
        <f>IF(N428="základní",J428,0)</f>
        <v>0</v>
      </c>
      <c r="BF428" s="191">
        <f>IF(N428="snížená",J428,0)</f>
        <v>0</v>
      </c>
      <c r="BG428" s="191">
        <f>IF(N428="zákl. přenesená",J428,0)</f>
        <v>0</v>
      </c>
      <c r="BH428" s="191">
        <f>IF(N428="sníž. přenesená",J428,0)</f>
        <v>0</v>
      </c>
      <c r="BI428" s="191">
        <f>IF(N428="nulová",J428,0)</f>
        <v>0</v>
      </c>
      <c r="BJ428" s="18" t="s">
        <v>82</v>
      </c>
      <c r="BK428" s="191">
        <f>ROUND(I428*H428,2)</f>
        <v>0</v>
      </c>
      <c r="BL428" s="18" t="s">
        <v>310</v>
      </c>
      <c r="BM428" s="190" t="s">
        <v>736</v>
      </c>
    </row>
    <row r="429" spans="1:65" s="2" customFormat="1" ht="11.25">
      <c r="A429" s="35"/>
      <c r="B429" s="36"/>
      <c r="C429" s="37"/>
      <c r="D429" s="192" t="s">
        <v>203</v>
      </c>
      <c r="E429" s="37"/>
      <c r="F429" s="193" t="s">
        <v>735</v>
      </c>
      <c r="G429" s="37"/>
      <c r="H429" s="37"/>
      <c r="I429" s="194"/>
      <c r="J429" s="37"/>
      <c r="K429" s="37"/>
      <c r="L429" s="40"/>
      <c r="M429" s="195"/>
      <c r="N429" s="196"/>
      <c r="O429" s="65"/>
      <c r="P429" s="65"/>
      <c r="Q429" s="65"/>
      <c r="R429" s="65"/>
      <c r="S429" s="65"/>
      <c r="T429" s="66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T429" s="18" t="s">
        <v>203</v>
      </c>
      <c r="AU429" s="18" t="s">
        <v>84</v>
      </c>
    </row>
    <row r="430" spans="1:65" s="2" customFormat="1" ht="21.75" customHeight="1">
      <c r="A430" s="35"/>
      <c r="B430" s="36"/>
      <c r="C430" s="179" t="s">
        <v>737</v>
      </c>
      <c r="D430" s="179" t="s">
        <v>197</v>
      </c>
      <c r="E430" s="180" t="s">
        <v>738</v>
      </c>
      <c r="F430" s="181" t="s">
        <v>739</v>
      </c>
      <c r="G430" s="182" t="s">
        <v>319</v>
      </c>
      <c r="H430" s="183">
        <v>18</v>
      </c>
      <c r="I430" s="184"/>
      <c r="J430" s="185">
        <f>ROUND(I430*H430,2)</f>
        <v>0</v>
      </c>
      <c r="K430" s="181" t="s">
        <v>201</v>
      </c>
      <c r="L430" s="40"/>
      <c r="M430" s="186" t="s">
        <v>19</v>
      </c>
      <c r="N430" s="187" t="s">
        <v>45</v>
      </c>
      <c r="O430" s="65"/>
      <c r="P430" s="188">
        <f>O430*H430</f>
        <v>0</v>
      </c>
      <c r="Q430" s="188">
        <v>0</v>
      </c>
      <c r="R430" s="188">
        <f>Q430*H430</f>
        <v>0</v>
      </c>
      <c r="S430" s="188">
        <v>0</v>
      </c>
      <c r="T430" s="189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90" t="s">
        <v>310</v>
      </c>
      <c r="AT430" s="190" t="s">
        <v>197</v>
      </c>
      <c r="AU430" s="190" t="s">
        <v>84</v>
      </c>
      <c r="AY430" s="18" t="s">
        <v>195</v>
      </c>
      <c r="BE430" s="191">
        <f>IF(N430="základní",J430,0)</f>
        <v>0</v>
      </c>
      <c r="BF430" s="191">
        <f>IF(N430="snížená",J430,0)</f>
        <v>0</v>
      </c>
      <c r="BG430" s="191">
        <f>IF(N430="zákl. přenesená",J430,0)</f>
        <v>0</v>
      </c>
      <c r="BH430" s="191">
        <f>IF(N430="sníž. přenesená",J430,0)</f>
        <v>0</v>
      </c>
      <c r="BI430" s="191">
        <f>IF(N430="nulová",J430,0)</f>
        <v>0</v>
      </c>
      <c r="BJ430" s="18" t="s">
        <v>82</v>
      </c>
      <c r="BK430" s="191">
        <f>ROUND(I430*H430,2)</f>
        <v>0</v>
      </c>
      <c r="BL430" s="18" t="s">
        <v>310</v>
      </c>
      <c r="BM430" s="190" t="s">
        <v>740</v>
      </c>
    </row>
    <row r="431" spans="1:65" s="2" customFormat="1" ht="19.5">
      <c r="A431" s="35"/>
      <c r="B431" s="36"/>
      <c r="C431" s="37"/>
      <c r="D431" s="192" t="s">
        <v>203</v>
      </c>
      <c r="E431" s="37"/>
      <c r="F431" s="193" t="s">
        <v>741</v>
      </c>
      <c r="G431" s="37"/>
      <c r="H431" s="37"/>
      <c r="I431" s="194"/>
      <c r="J431" s="37"/>
      <c r="K431" s="37"/>
      <c r="L431" s="40"/>
      <c r="M431" s="195"/>
      <c r="N431" s="196"/>
      <c r="O431" s="65"/>
      <c r="P431" s="65"/>
      <c r="Q431" s="65"/>
      <c r="R431" s="65"/>
      <c r="S431" s="65"/>
      <c r="T431" s="66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T431" s="18" t="s">
        <v>203</v>
      </c>
      <c r="AU431" s="18" t="s">
        <v>84</v>
      </c>
    </row>
    <row r="432" spans="1:65" s="2" customFormat="1" ht="11.25">
      <c r="A432" s="35"/>
      <c r="B432" s="36"/>
      <c r="C432" s="37"/>
      <c r="D432" s="197" t="s">
        <v>205</v>
      </c>
      <c r="E432" s="37"/>
      <c r="F432" s="198" t="s">
        <v>742</v>
      </c>
      <c r="G432" s="37"/>
      <c r="H432" s="37"/>
      <c r="I432" s="194"/>
      <c r="J432" s="37"/>
      <c r="K432" s="37"/>
      <c r="L432" s="40"/>
      <c r="M432" s="195"/>
      <c r="N432" s="196"/>
      <c r="O432" s="65"/>
      <c r="P432" s="65"/>
      <c r="Q432" s="65"/>
      <c r="R432" s="65"/>
      <c r="S432" s="65"/>
      <c r="T432" s="66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8" t="s">
        <v>205</v>
      </c>
      <c r="AU432" s="18" t="s">
        <v>84</v>
      </c>
    </row>
    <row r="433" spans="1:65" s="2" customFormat="1" ht="16.5" customHeight="1">
      <c r="A433" s="35"/>
      <c r="B433" s="36"/>
      <c r="C433" s="221" t="s">
        <v>743</v>
      </c>
      <c r="D433" s="221" t="s">
        <v>324</v>
      </c>
      <c r="E433" s="222" t="s">
        <v>744</v>
      </c>
      <c r="F433" s="223" t="s">
        <v>745</v>
      </c>
      <c r="G433" s="224" t="s">
        <v>319</v>
      </c>
      <c r="H433" s="225">
        <v>1</v>
      </c>
      <c r="I433" s="226"/>
      <c r="J433" s="227">
        <f>ROUND(I433*H433,2)</f>
        <v>0</v>
      </c>
      <c r="K433" s="223" t="s">
        <v>201</v>
      </c>
      <c r="L433" s="228"/>
      <c r="M433" s="229" t="s">
        <v>19</v>
      </c>
      <c r="N433" s="230" t="s">
        <v>45</v>
      </c>
      <c r="O433" s="65"/>
      <c r="P433" s="188">
        <f>O433*H433</f>
        <v>0</v>
      </c>
      <c r="Q433" s="188">
        <v>2.2000000000000001E-3</v>
      </c>
      <c r="R433" s="188">
        <f>Q433*H433</f>
        <v>2.2000000000000001E-3</v>
      </c>
      <c r="S433" s="188">
        <v>0</v>
      </c>
      <c r="T433" s="189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190" t="s">
        <v>416</v>
      </c>
      <c r="AT433" s="190" t="s">
        <v>324</v>
      </c>
      <c r="AU433" s="190" t="s">
        <v>84</v>
      </c>
      <c r="AY433" s="18" t="s">
        <v>195</v>
      </c>
      <c r="BE433" s="191">
        <f>IF(N433="základní",J433,0)</f>
        <v>0</v>
      </c>
      <c r="BF433" s="191">
        <f>IF(N433="snížená",J433,0)</f>
        <v>0</v>
      </c>
      <c r="BG433" s="191">
        <f>IF(N433="zákl. přenesená",J433,0)</f>
        <v>0</v>
      </c>
      <c r="BH433" s="191">
        <f>IF(N433="sníž. přenesená",J433,0)</f>
        <v>0</v>
      </c>
      <c r="BI433" s="191">
        <f>IF(N433="nulová",J433,0)</f>
        <v>0</v>
      </c>
      <c r="BJ433" s="18" t="s">
        <v>82</v>
      </c>
      <c r="BK433" s="191">
        <f>ROUND(I433*H433,2)</f>
        <v>0</v>
      </c>
      <c r="BL433" s="18" t="s">
        <v>310</v>
      </c>
      <c r="BM433" s="190" t="s">
        <v>746</v>
      </c>
    </row>
    <row r="434" spans="1:65" s="2" customFormat="1" ht="11.25">
      <c r="A434" s="35"/>
      <c r="B434" s="36"/>
      <c r="C434" s="37"/>
      <c r="D434" s="192" t="s">
        <v>203</v>
      </c>
      <c r="E434" s="37"/>
      <c r="F434" s="193" t="s">
        <v>745</v>
      </c>
      <c r="G434" s="37"/>
      <c r="H434" s="37"/>
      <c r="I434" s="194"/>
      <c r="J434" s="37"/>
      <c r="K434" s="37"/>
      <c r="L434" s="40"/>
      <c r="M434" s="195"/>
      <c r="N434" s="196"/>
      <c r="O434" s="65"/>
      <c r="P434" s="65"/>
      <c r="Q434" s="65"/>
      <c r="R434" s="65"/>
      <c r="S434" s="65"/>
      <c r="T434" s="66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T434" s="18" t="s">
        <v>203</v>
      </c>
      <c r="AU434" s="18" t="s">
        <v>84</v>
      </c>
    </row>
    <row r="435" spans="1:65" s="2" customFormat="1" ht="16.5" customHeight="1">
      <c r="A435" s="35"/>
      <c r="B435" s="36"/>
      <c r="C435" s="221" t="s">
        <v>747</v>
      </c>
      <c r="D435" s="221" t="s">
        <v>324</v>
      </c>
      <c r="E435" s="222" t="s">
        <v>748</v>
      </c>
      <c r="F435" s="223" t="s">
        <v>749</v>
      </c>
      <c r="G435" s="224" t="s">
        <v>319</v>
      </c>
      <c r="H435" s="225">
        <v>17</v>
      </c>
      <c r="I435" s="226"/>
      <c r="J435" s="227">
        <f>ROUND(I435*H435,2)</f>
        <v>0</v>
      </c>
      <c r="K435" s="223" t="s">
        <v>201</v>
      </c>
      <c r="L435" s="228"/>
      <c r="M435" s="229" t="s">
        <v>19</v>
      </c>
      <c r="N435" s="230" t="s">
        <v>45</v>
      </c>
      <c r="O435" s="65"/>
      <c r="P435" s="188">
        <f>O435*H435</f>
        <v>0</v>
      </c>
      <c r="Q435" s="188">
        <v>2.2000000000000001E-3</v>
      </c>
      <c r="R435" s="188">
        <f>Q435*H435</f>
        <v>3.7400000000000003E-2</v>
      </c>
      <c r="S435" s="188">
        <v>0</v>
      </c>
      <c r="T435" s="189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190" t="s">
        <v>416</v>
      </c>
      <c r="AT435" s="190" t="s">
        <v>324</v>
      </c>
      <c r="AU435" s="190" t="s">
        <v>84</v>
      </c>
      <c r="AY435" s="18" t="s">
        <v>195</v>
      </c>
      <c r="BE435" s="191">
        <f>IF(N435="základní",J435,0)</f>
        <v>0</v>
      </c>
      <c r="BF435" s="191">
        <f>IF(N435="snížená",J435,0)</f>
        <v>0</v>
      </c>
      <c r="BG435" s="191">
        <f>IF(N435="zákl. přenesená",J435,0)</f>
        <v>0</v>
      </c>
      <c r="BH435" s="191">
        <f>IF(N435="sníž. přenesená",J435,0)</f>
        <v>0</v>
      </c>
      <c r="BI435" s="191">
        <f>IF(N435="nulová",J435,0)</f>
        <v>0</v>
      </c>
      <c r="BJ435" s="18" t="s">
        <v>82</v>
      </c>
      <c r="BK435" s="191">
        <f>ROUND(I435*H435,2)</f>
        <v>0</v>
      </c>
      <c r="BL435" s="18" t="s">
        <v>310</v>
      </c>
      <c r="BM435" s="190" t="s">
        <v>750</v>
      </c>
    </row>
    <row r="436" spans="1:65" s="2" customFormat="1" ht="11.25">
      <c r="A436" s="35"/>
      <c r="B436" s="36"/>
      <c r="C436" s="37"/>
      <c r="D436" s="192" t="s">
        <v>203</v>
      </c>
      <c r="E436" s="37"/>
      <c r="F436" s="193" t="s">
        <v>749</v>
      </c>
      <c r="G436" s="37"/>
      <c r="H436" s="37"/>
      <c r="I436" s="194"/>
      <c r="J436" s="37"/>
      <c r="K436" s="37"/>
      <c r="L436" s="40"/>
      <c r="M436" s="195"/>
      <c r="N436" s="196"/>
      <c r="O436" s="65"/>
      <c r="P436" s="65"/>
      <c r="Q436" s="65"/>
      <c r="R436" s="65"/>
      <c r="S436" s="65"/>
      <c r="T436" s="66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T436" s="18" t="s">
        <v>203</v>
      </c>
      <c r="AU436" s="18" t="s">
        <v>84</v>
      </c>
    </row>
    <row r="437" spans="1:65" s="2" customFormat="1" ht="24.2" customHeight="1">
      <c r="A437" s="35"/>
      <c r="B437" s="36"/>
      <c r="C437" s="179" t="s">
        <v>751</v>
      </c>
      <c r="D437" s="179" t="s">
        <v>197</v>
      </c>
      <c r="E437" s="180" t="s">
        <v>752</v>
      </c>
      <c r="F437" s="181" t="s">
        <v>753</v>
      </c>
      <c r="G437" s="182" t="s">
        <v>319</v>
      </c>
      <c r="H437" s="183">
        <v>6</v>
      </c>
      <c r="I437" s="184"/>
      <c r="J437" s="185">
        <f>ROUND(I437*H437,2)</f>
        <v>0</v>
      </c>
      <c r="K437" s="181" t="s">
        <v>201</v>
      </c>
      <c r="L437" s="40"/>
      <c r="M437" s="186" t="s">
        <v>19</v>
      </c>
      <c r="N437" s="187" t="s">
        <v>45</v>
      </c>
      <c r="O437" s="65"/>
      <c r="P437" s="188">
        <f>O437*H437</f>
        <v>0</v>
      </c>
      <c r="Q437" s="188">
        <v>0</v>
      </c>
      <c r="R437" s="188">
        <f>Q437*H437</f>
        <v>0</v>
      </c>
      <c r="S437" s="188">
        <v>0</v>
      </c>
      <c r="T437" s="189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190" t="s">
        <v>310</v>
      </c>
      <c r="AT437" s="190" t="s">
        <v>197</v>
      </c>
      <c r="AU437" s="190" t="s">
        <v>84</v>
      </c>
      <c r="AY437" s="18" t="s">
        <v>195</v>
      </c>
      <c r="BE437" s="191">
        <f>IF(N437="základní",J437,0)</f>
        <v>0</v>
      </c>
      <c r="BF437" s="191">
        <f>IF(N437="snížená",J437,0)</f>
        <v>0</v>
      </c>
      <c r="BG437" s="191">
        <f>IF(N437="zákl. přenesená",J437,0)</f>
        <v>0</v>
      </c>
      <c r="BH437" s="191">
        <f>IF(N437="sníž. přenesená",J437,0)</f>
        <v>0</v>
      </c>
      <c r="BI437" s="191">
        <f>IF(N437="nulová",J437,0)</f>
        <v>0</v>
      </c>
      <c r="BJ437" s="18" t="s">
        <v>82</v>
      </c>
      <c r="BK437" s="191">
        <f>ROUND(I437*H437,2)</f>
        <v>0</v>
      </c>
      <c r="BL437" s="18" t="s">
        <v>310</v>
      </c>
      <c r="BM437" s="190" t="s">
        <v>754</v>
      </c>
    </row>
    <row r="438" spans="1:65" s="2" customFormat="1" ht="19.5">
      <c r="A438" s="35"/>
      <c r="B438" s="36"/>
      <c r="C438" s="37"/>
      <c r="D438" s="192" t="s">
        <v>203</v>
      </c>
      <c r="E438" s="37"/>
      <c r="F438" s="193" t="s">
        <v>755</v>
      </c>
      <c r="G438" s="37"/>
      <c r="H438" s="37"/>
      <c r="I438" s="194"/>
      <c r="J438" s="37"/>
      <c r="K438" s="37"/>
      <c r="L438" s="40"/>
      <c r="M438" s="195"/>
      <c r="N438" s="196"/>
      <c r="O438" s="65"/>
      <c r="P438" s="65"/>
      <c r="Q438" s="65"/>
      <c r="R438" s="65"/>
      <c r="S438" s="65"/>
      <c r="T438" s="66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T438" s="18" t="s">
        <v>203</v>
      </c>
      <c r="AU438" s="18" t="s">
        <v>84</v>
      </c>
    </row>
    <row r="439" spans="1:65" s="2" customFormat="1" ht="11.25">
      <c r="A439" s="35"/>
      <c r="B439" s="36"/>
      <c r="C439" s="37"/>
      <c r="D439" s="197" t="s">
        <v>205</v>
      </c>
      <c r="E439" s="37"/>
      <c r="F439" s="198" t="s">
        <v>756</v>
      </c>
      <c r="G439" s="37"/>
      <c r="H439" s="37"/>
      <c r="I439" s="194"/>
      <c r="J439" s="37"/>
      <c r="K439" s="37"/>
      <c r="L439" s="40"/>
      <c r="M439" s="195"/>
      <c r="N439" s="196"/>
      <c r="O439" s="65"/>
      <c r="P439" s="65"/>
      <c r="Q439" s="65"/>
      <c r="R439" s="65"/>
      <c r="S439" s="65"/>
      <c r="T439" s="66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T439" s="18" t="s">
        <v>205</v>
      </c>
      <c r="AU439" s="18" t="s">
        <v>84</v>
      </c>
    </row>
    <row r="440" spans="1:65" s="2" customFormat="1" ht="16.5" customHeight="1">
      <c r="A440" s="35"/>
      <c r="B440" s="36"/>
      <c r="C440" s="221" t="s">
        <v>757</v>
      </c>
      <c r="D440" s="221" t="s">
        <v>324</v>
      </c>
      <c r="E440" s="222" t="s">
        <v>758</v>
      </c>
      <c r="F440" s="223" t="s">
        <v>759</v>
      </c>
      <c r="G440" s="224" t="s">
        <v>319</v>
      </c>
      <c r="H440" s="225">
        <v>6</v>
      </c>
      <c r="I440" s="226"/>
      <c r="J440" s="227">
        <f>ROUND(I440*H440,2)</f>
        <v>0</v>
      </c>
      <c r="K440" s="223" t="s">
        <v>201</v>
      </c>
      <c r="L440" s="228"/>
      <c r="M440" s="229" t="s">
        <v>19</v>
      </c>
      <c r="N440" s="230" t="s">
        <v>45</v>
      </c>
      <c r="O440" s="65"/>
      <c r="P440" s="188">
        <f>O440*H440</f>
        <v>0</v>
      </c>
      <c r="Q440" s="188">
        <v>2.2000000000000001E-3</v>
      </c>
      <c r="R440" s="188">
        <f>Q440*H440</f>
        <v>1.32E-2</v>
      </c>
      <c r="S440" s="188">
        <v>0</v>
      </c>
      <c r="T440" s="189">
        <f>S440*H440</f>
        <v>0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190" t="s">
        <v>416</v>
      </c>
      <c r="AT440" s="190" t="s">
        <v>324</v>
      </c>
      <c r="AU440" s="190" t="s">
        <v>84</v>
      </c>
      <c r="AY440" s="18" t="s">
        <v>195</v>
      </c>
      <c r="BE440" s="191">
        <f>IF(N440="základní",J440,0)</f>
        <v>0</v>
      </c>
      <c r="BF440" s="191">
        <f>IF(N440="snížená",J440,0)</f>
        <v>0</v>
      </c>
      <c r="BG440" s="191">
        <f>IF(N440="zákl. přenesená",J440,0)</f>
        <v>0</v>
      </c>
      <c r="BH440" s="191">
        <f>IF(N440="sníž. přenesená",J440,0)</f>
        <v>0</v>
      </c>
      <c r="BI440" s="191">
        <f>IF(N440="nulová",J440,0)</f>
        <v>0</v>
      </c>
      <c r="BJ440" s="18" t="s">
        <v>82</v>
      </c>
      <c r="BK440" s="191">
        <f>ROUND(I440*H440,2)</f>
        <v>0</v>
      </c>
      <c r="BL440" s="18" t="s">
        <v>310</v>
      </c>
      <c r="BM440" s="190" t="s">
        <v>760</v>
      </c>
    </row>
    <row r="441" spans="1:65" s="2" customFormat="1" ht="11.25">
      <c r="A441" s="35"/>
      <c r="B441" s="36"/>
      <c r="C441" s="37"/>
      <c r="D441" s="192" t="s">
        <v>203</v>
      </c>
      <c r="E441" s="37"/>
      <c r="F441" s="193" t="s">
        <v>759</v>
      </c>
      <c r="G441" s="37"/>
      <c r="H441" s="37"/>
      <c r="I441" s="194"/>
      <c r="J441" s="37"/>
      <c r="K441" s="37"/>
      <c r="L441" s="40"/>
      <c r="M441" s="195"/>
      <c r="N441" s="196"/>
      <c r="O441" s="65"/>
      <c r="P441" s="65"/>
      <c r="Q441" s="65"/>
      <c r="R441" s="65"/>
      <c r="S441" s="65"/>
      <c r="T441" s="66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T441" s="18" t="s">
        <v>203</v>
      </c>
      <c r="AU441" s="18" t="s">
        <v>84</v>
      </c>
    </row>
    <row r="442" spans="1:65" s="2" customFormat="1" ht="21.75" customHeight="1">
      <c r="A442" s="35"/>
      <c r="B442" s="36"/>
      <c r="C442" s="179" t="s">
        <v>761</v>
      </c>
      <c r="D442" s="179" t="s">
        <v>197</v>
      </c>
      <c r="E442" s="180" t="s">
        <v>762</v>
      </c>
      <c r="F442" s="181" t="s">
        <v>763</v>
      </c>
      <c r="G442" s="182" t="s">
        <v>319</v>
      </c>
      <c r="H442" s="183">
        <v>4</v>
      </c>
      <c r="I442" s="184"/>
      <c r="J442" s="185">
        <f>ROUND(I442*H442,2)</f>
        <v>0</v>
      </c>
      <c r="K442" s="181" t="s">
        <v>201</v>
      </c>
      <c r="L442" s="40"/>
      <c r="M442" s="186" t="s">
        <v>19</v>
      </c>
      <c r="N442" s="187" t="s">
        <v>45</v>
      </c>
      <c r="O442" s="65"/>
      <c r="P442" s="188">
        <f>O442*H442</f>
        <v>0</v>
      </c>
      <c r="Q442" s="188">
        <v>0</v>
      </c>
      <c r="R442" s="188">
        <f>Q442*H442</f>
        <v>0</v>
      </c>
      <c r="S442" s="188">
        <v>0</v>
      </c>
      <c r="T442" s="189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190" t="s">
        <v>310</v>
      </c>
      <c r="AT442" s="190" t="s">
        <v>197</v>
      </c>
      <c r="AU442" s="190" t="s">
        <v>84</v>
      </c>
      <c r="AY442" s="18" t="s">
        <v>195</v>
      </c>
      <c r="BE442" s="191">
        <f>IF(N442="základní",J442,0)</f>
        <v>0</v>
      </c>
      <c r="BF442" s="191">
        <f>IF(N442="snížená",J442,0)</f>
        <v>0</v>
      </c>
      <c r="BG442" s="191">
        <f>IF(N442="zákl. přenesená",J442,0)</f>
        <v>0</v>
      </c>
      <c r="BH442" s="191">
        <f>IF(N442="sníž. přenesená",J442,0)</f>
        <v>0</v>
      </c>
      <c r="BI442" s="191">
        <f>IF(N442="nulová",J442,0)</f>
        <v>0</v>
      </c>
      <c r="BJ442" s="18" t="s">
        <v>82</v>
      </c>
      <c r="BK442" s="191">
        <f>ROUND(I442*H442,2)</f>
        <v>0</v>
      </c>
      <c r="BL442" s="18" t="s">
        <v>310</v>
      </c>
      <c r="BM442" s="190" t="s">
        <v>764</v>
      </c>
    </row>
    <row r="443" spans="1:65" s="2" customFormat="1" ht="19.5">
      <c r="A443" s="35"/>
      <c r="B443" s="36"/>
      <c r="C443" s="37"/>
      <c r="D443" s="192" t="s">
        <v>203</v>
      </c>
      <c r="E443" s="37"/>
      <c r="F443" s="193" t="s">
        <v>765</v>
      </c>
      <c r="G443" s="37"/>
      <c r="H443" s="37"/>
      <c r="I443" s="194"/>
      <c r="J443" s="37"/>
      <c r="K443" s="37"/>
      <c r="L443" s="40"/>
      <c r="M443" s="195"/>
      <c r="N443" s="196"/>
      <c r="O443" s="65"/>
      <c r="P443" s="65"/>
      <c r="Q443" s="65"/>
      <c r="R443" s="65"/>
      <c r="S443" s="65"/>
      <c r="T443" s="66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T443" s="18" t="s">
        <v>203</v>
      </c>
      <c r="AU443" s="18" t="s">
        <v>84</v>
      </c>
    </row>
    <row r="444" spans="1:65" s="2" customFormat="1" ht="11.25">
      <c r="A444" s="35"/>
      <c r="B444" s="36"/>
      <c r="C444" s="37"/>
      <c r="D444" s="197" t="s">
        <v>205</v>
      </c>
      <c r="E444" s="37"/>
      <c r="F444" s="198" t="s">
        <v>766</v>
      </c>
      <c r="G444" s="37"/>
      <c r="H444" s="37"/>
      <c r="I444" s="194"/>
      <c r="J444" s="37"/>
      <c r="K444" s="37"/>
      <c r="L444" s="40"/>
      <c r="M444" s="195"/>
      <c r="N444" s="196"/>
      <c r="O444" s="65"/>
      <c r="P444" s="65"/>
      <c r="Q444" s="65"/>
      <c r="R444" s="65"/>
      <c r="S444" s="65"/>
      <c r="T444" s="66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8" t="s">
        <v>205</v>
      </c>
      <c r="AU444" s="18" t="s">
        <v>84</v>
      </c>
    </row>
    <row r="445" spans="1:65" s="2" customFormat="1" ht="24.2" customHeight="1">
      <c r="A445" s="35"/>
      <c r="B445" s="36"/>
      <c r="C445" s="221" t="s">
        <v>767</v>
      </c>
      <c r="D445" s="221" t="s">
        <v>324</v>
      </c>
      <c r="E445" s="222" t="s">
        <v>768</v>
      </c>
      <c r="F445" s="223" t="s">
        <v>769</v>
      </c>
      <c r="G445" s="224" t="s">
        <v>319</v>
      </c>
      <c r="H445" s="225">
        <v>4</v>
      </c>
      <c r="I445" s="226"/>
      <c r="J445" s="227">
        <f>ROUND(I445*H445,2)</f>
        <v>0</v>
      </c>
      <c r="K445" s="223" t="s">
        <v>201</v>
      </c>
      <c r="L445" s="228"/>
      <c r="M445" s="229" t="s">
        <v>19</v>
      </c>
      <c r="N445" s="230" t="s">
        <v>45</v>
      </c>
      <c r="O445" s="65"/>
      <c r="P445" s="188">
        <f>O445*H445</f>
        <v>0</v>
      </c>
      <c r="Q445" s="188">
        <v>2.2000000000000001E-3</v>
      </c>
      <c r="R445" s="188">
        <f>Q445*H445</f>
        <v>8.8000000000000005E-3</v>
      </c>
      <c r="S445" s="188">
        <v>0</v>
      </c>
      <c r="T445" s="189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190" t="s">
        <v>416</v>
      </c>
      <c r="AT445" s="190" t="s">
        <v>324</v>
      </c>
      <c r="AU445" s="190" t="s">
        <v>84</v>
      </c>
      <c r="AY445" s="18" t="s">
        <v>195</v>
      </c>
      <c r="BE445" s="191">
        <f>IF(N445="základní",J445,0)</f>
        <v>0</v>
      </c>
      <c r="BF445" s="191">
        <f>IF(N445="snížená",J445,0)</f>
        <v>0</v>
      </c>
      <c r="BG445" s="191">
        <f>IF(N445="zákl. přenesená",J445,0)</f>
        <v>0</v>
      </c>
      <c r="BH445" s="191">
        <f>IF(N445="sníž. přenesená",J445,0)</f>
        <v>0</v>
      </c>
      <c r="BI445" s="191">
        <f>IF(N445="nulová",J445,0)</f>
        <v>0</v>
      </c>
      <c r="BJ445" s="18" t="s">
        <v>82</v>
      </c>
      <c r="BK445" s="191">
        <f>ROUND(I445*H445,2)</f>
        <v>0</v>
      </c>
      <c r="BL445" s="18" t="s">
        <v>310</v>
      </c>
      <c r="BM445" s="190" t="s">
        <v>770</v>
      </c>
    </row>
    <row r="446" spans="1:65" s="2" customFormat="1" ht="11.25">
      <c r="A446" s="35"/>
      <c r="B446" s="36"/>
      <c r="C446" s="37"/>
      <c r="D446" s="192" t="s">
        <v>203</v>
      </c>
      <c r="E446" s="37"/>
      <c r="F446" s="193" t="s">
        <v>769</v>
      </c>
      <c r="G446" s="37"/>
      <c r="H446" s="37"/>
      <c r="I446" s="194"/>
      <c r="J446" s="37"/>
      <c r="K446" s="37"/>
      <c r="L446" s="40"/>
      <c r="M446" s="195"/>
      <c r="N446" s="196"/>
      <c r="O446" s="65"/>
      <c r="P446" s="65"/>
      <c r="Q446" s="65"/>
      <c r="R446" s="65"/>
      <c r="S446" s="65"/>
      <c r="T446" s="66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8" t="s">
        <v>203</v>
      </c>
      <c r="AU446" s="18" t="s">
        <v>84</v>
      </c>
    </row>
    <row r="447" spans="1:65" s="2" customFormat="1" ht="21.75" customHeight="1">
      <c r="A447" s="35"/>
      <c r="B447" s="36"/>
      <c r="C447" s="179" t="s">
        <v>771</v>
      </c>
      <c r="D447" s="179" t="s">
        <v>197</v>
      </c>
      <c r="E447" s="180" t="s">
        <v>772</v>
      </c>
      <c r="F447" s="181" t="s">
        <v>773</v>
      </c>
      <c r="G447" s="182" t="s">
        <v>319</v>
      </c>
      <c r="H447" s="183">
        <v>8</v>
      </c>
      <c r="I447" s="184"/>
      <c r="J447" s="185">
        <f>ROUND(I447*H447,2)</f>
        <v>0</v>
      </c>
      <c r="K447" s="181" t="s">
        <v>201</v>
      </c>
      <c r="L447" s="40"/>
      <c r="M447" s="186" t="s">
        <v>19</v>
      </c>
      <c r="N447" s="187" t="s">
        <v>45</v>
      </c>
      <c r="O447" s="65"/>
      <c r="P447" s="188">
        <f>O447*H447</f>
        <v>0</v>
      </c>
      <c r="Q447" s="188">
        <v>0</v>
      </c>
      <c r="R447" s="188">
        <f>Q447*H447</f>
        <v>0</v>
      </c>
      <c r="S447" s="188">
        <v>0</v>
      </c>
      <c r="T447" s="189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90" t="s">
        <v>310</v>
      </c>
      <c r="AT447" s="190" t="s">
        <v>197</v>
      </c>
      <c r="AU447" s="190" t="s">
        <v>84</v>
      </c>
      <c r="AY447" s="18" t="s">
        <v>195</v>
      </c>
      <c r="BE447" s="191">
        <f>IF(N447="základní",J447,0)</f>
        <v>0</v>
      </c>
      <c r="BF447" s="191">
        <f>IF(N447="snížená",J447,0)</f>
        <v>0</v>
      </c>
      <c r="BG447" s="191">
        <f>IF(N447="zákl. přenesená",J447,0)</f>
        <v>0</v>
      </c>
      <c r="BH447" s="191">
        <f>IF(N447="sníž. přenesená",J447,0)</f>
        <v>0</v>
      </c>
      <c r="BI447" s="191">
        <f>IF(N447="nulová",J447,0)</f>
        <v>0</v>
      </c>
      <c r="BJ447" s="18" t="s">
        <v>82</v>
      </c>
      <c r="BK447" s="191">
        <f>ROUND(I447*H447,2)</f>
        <v>0</v>
      </c>
      <c r="BL447" s="18" t="s">
        <v>310</v>
      </c>
      <c r="BM447" s="190" t="s">
        <v>774</v>
      </c>
    </row>
    <row r="448" spans="1:65" s="2" customFormat="1" ht="19.5">
      <c r="A448" s="35"/>
      <c r="B448" s="36"/>
      <c r="C448" s="37"/>
      <c r="D448" s="192" t="s">
        <v>203</v>
      </c>
      <c r="E448" s="37"/>
      <c r="F448" s="193" t="s">
        <v>775</v>
      </c>
      <c r="G448" s="37"/>
      <c r="H448" s="37"/>
      <c r="I448" s="194"/>
      <c r="J448" s="37"/>
      <c r="K448" s="37"/>
      <c r="L448" s="40"/>
      <c r="M448" s="195"/>
      <c r="N448" s="196"/>
      <c r="O448" s="65"/>
      <c r="P448" s="65"/>
      <c r="Q448" s="65"/>
      <c r="R448" s="65"/>
      <c r="S448" s="65"/>
      <c r="T448" s="66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T448" s="18" t="s">
        <v>203</v>
      </c>
      <c r="AU448" s="18" t="s">
        <v>84</v>
      </c>
    </row>
    <row r="449" spans="1:65" s="2" customFormat="1" ht="11.25">
      <c r="A449" s="35"/>
      <c r="B449" s="36"/>
      <c r="C449" s="37"/>
      <c r="D449" s="197" t="s">
        <v>205</v>
      </c>
      <c r="E449" s="37"/>
      <c r="F449" s="198" t="s">
        <v>776</v>
      </c>
      <c r="G449" s="37"/>
      <c r="H449" s="37"/>
      <c r="I449" s="194"/>
      <c r="J449" s="37"/>
      <c r="K449" s="37"/>
      <c r="L449" s="40"/>
      <c r="M449" s="195"/>
      <c r="N449" s="196"/>
      <c r="O449" s="65"/>
      <c r="P449" s="65"/>
      <c r="Q449" s="65"/>
      <c r="R449" s="65"/>
      <c r="S449" s="65"/>
      <c r="T449" s="66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T449" s="18" t="s">
        <v>205</v>
      </c>
      <c r="AU449" s="18" t="s">
        <v>84</v>
      </c>
    </row>
    <row r="450" spans="1:65" s="2" customFormat="1" ht="16.5" customHeight="1">
      <c r="A450" s="35"/>
      <c r="B450" s="36"/>
      <c r="C450" s="221" t="s">
        <v>777</v>
      </c>
      <c r="D450" s="221" t="s">
        <v>324</v>
      </c>
      <c r="E450" s="222" t="s">
        <v>778</v>
      </c>
      <c r="F450" s="223" t="s">
        <v>779</v>
      </c>
      <c r="G450" s="224" t="s">
        <v>319</v>
      </c>
      <c r="H450" s="225">
        <v>8</v>
      </c>
      <c r="I450" s="226"/>
      <c r="J450" s="227">
        <f>ROUND(I450*H450,2)</f>
        <v>0</v>
      </c>
      <c r="K450" s="223" t="s">
        <v>201</v>
      </c>
      <c r="L450" s="228"/>
      <c r="M450" s="229" t="s">
        <v>19</v>
      </c>
      <c r="N450" s="230" t="s">
        <v>45</v>
      </c>
      <c r="O450" s="65"/>
      <c r="P450" s="188">
        <f>O450*H450</f>
        <v>0</v>
      </c>
      <c r="Q450" s="188">
        <v>1.4999999999999999E-4</v>
      </c>
      <c r="R450" s="188">
        <f>Q450*H450</f>
        <v>1.1999999999999999E-3</v>
      </c>
      <c r="S450" s="188">
        <v>0</v>
      </c>
      <c r="T450" s="189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90" t="s">
        <v>416</v>
      </c>
      <c r="AT450" s="190" t="s">
        <v>324</v>
      </c>
      <c r="AU450" s="190" t="s">
        <v>84</v>
      </c>
      <c r="AY450" s="18" t="s">
        <v>195</v>
      </c>
      <c r="BE450" s="191">
        <f>IF(N450="základní",J450,0)</f>
        <v>0</v>
      </c>
      <c r="BF450" s="191">
        <f>IF(N450="snížená",J450,0)</f>
        <v>0</v>
      </c>
      <c r="BG450" s="191">
        <f>IF(N450="zákl. přenesená",J450,0)</f>
        <v>0</v>
      </c>
      <c r="BH450" s="191">
        <f>IF(N450="sníž. přenesená",J450,0)</f>
        <v>0</v>
      </c>
      <c r="BI450" s="191">
        <f>IF(N450="nulová",J450,0)</f>
        <v>0</v>
      </c>
      <c r="BJ450" s="18" t="s">
        <v>82</v>
      </c>
      <c r="BK450" s="191">
        <f>ROUND(I450*H450,2)</f>
        <v>0</v>
      </c>
      <c r="BL450" s="18" t="s">
        <v>310</v>
      </c>
      <c r="BM450" s="190" t="s">
        <v>780</v>
      </c>
    </row>
    <row r="451" spans="1:65" s="2" customFormat="1" ht="11.25">
      <c r="A451" s="35"/>
      <c r="B451" s="36"/>
      <c r="C451" s="37"/>
      <c r="D451" s="192" t="s">
        <v>203</v>
      </c>
      <c r="E451" s="37"/>
      <c r="F451" s="193" t="s">
        <v>779</v>
      </c>
      <c r="G451" s="37"/>
      <c r="H451" s="37"/>
      <c r="I451" s="194"/>
      <c r="J451" s="37"/>
      <c r="K451" s="37"/>
      <c r="L451" s="40"/>
      <c r="M451" s="195"/>
      <c r="N451" s="196"/>
      <c r="O451" s="65"/>
      <c r="P451" s="65"/>
      <c r="Q451" s="65"/>
      <c r="R451" s="65"/>
      <c r="S451" s="65"/>
      <c r="T451" s="66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T451" s="18" t="s">
        <v>203</v>
      </c>
      <c r="AU451" s="18" t="s">
        <v>84</v>
      </c>
    </row>
    <row r="452" spans="1:65" s="2" customFormat="1" ht="24.2" customHeight="1">
      <c r="A452" s="35"/>
      <c r="B452" s="36"/>
      <c r="C452" s="179" t="s">
        <v>781</v>
      </c>
      <c r="D452" s="179" t="s">
        <v>197</v>
      </c>
      <c r="E452" s="180" t="s">
        <v>782</v>
      </c>
      <c r="F452" s="181" t="s">
        <v>783</v>
      </c>
      <c r="G452" s="182" t="s">
        <v>319</v>
      </c>
      <c r="H452" s="183">
        <v>4</v>
      </c>
      <c r="I452" s="184"/>
      <c r="J452" s="185">
        <f>ROUND(I452*H452,2)</f>
        <v>0</v>
      </c>
      <c r="K452" s="181" t="s">
        <v>201</v>
      </c>
      <c r="L452" s="40"/>
      <c r="M452" s="186" t="s">
        <v>19</v>
      </c>
      <c r="N452" s="187" t="s">
        <v>45</v>
      </c>
      <c r="O452" s="65"/>
      <c r="P452" s="188">
        <f>O452*H452</f>
        <v>0</v>
      </c>
      <c r="Q452" s="188">
        <v>0</v>
      </c>
      <c r="R452" s="188">
        <f>Q452*H452</f>
        <v>0</v>
      </c>
      <c r="S452" s="188">
        <v>0</v>
      </c>
      <c r="T452" s="189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190" t="s">
        <v>310</v>
      </c>
      <c r="AT452" s="190" t="s">
        <v>197</v>
      </c>
      <c r="AU452" s="190" t="s">
        <v>84</v>
      </c>
      <c r="AY452" s="18" t="s">
        <v>195</v>
      </c>
      <c r="BE452" s="191">
        <f>IF(N452="základní",J452,0)</f>
        <v>0</v>
      </c>
      <c r="BF452" s="191">
        <f>IF(N452="snížená",J452,0)</f>
        <v>0</v>
      </c>
      <c r="BG452" s="191">
        <f>IF(N452="zákl. přenesená",J452,0)</f>
        <v>0</v>
      </c>
      <c r="BH452" s="191">
        <f>IF(N452="sníž. přenesená",J452,0)</f>
        <v>0</v>
      </c>
      <c r="BI452" s="191">
        <f>IF(N452="nulová",J452,0)</f>
        <v>0</v>
      </c>
      <c r="BJ452" s="18" t="s">
        <v>82</v>
      </c>
      <c r="BK452" s="191">
        <f>ROUND(I452*H452,2)</f>
        <v>0</v>
      </c>
      <c r="BL452" s="18" t="s">
        <v>310</v>
      </c>
      <c r="BM452" s="190" t="s">
        <v>784</v>
      </c>
    </row>
    <row r="453" spans="1:65" s="2" customFormat="1" ht="19.5">
      <c r="A453" s="35"/>
      <c r="B453" s="36"/>
      <c r="C453" s="37"/>
      <c r="D453" s="192" t="s">
        <v>203</v>
      </c>
      <c r="E453" s="37"/>
      <c r="F453" s="193" t="s">
        <v>785</v>
      </c>
      <c r="G453" s="37"/>
      <c r="H453" s="37"/>
      <c r="I453" s="194"/>
      <c r="J453" s="37"/>
      <c r="K453" s="37"/>
      <c r="L453" s="40"/>
      <c r="M453" s="195"/>
      <c r="N453" s="196"/>
      <c r="O453" s="65"/>
      <c r="P453" s="65"/>
      <c r="Q453" s="65"/>
      <c r="R453" s="65"/>
      <c r="S453" s="65"/>
      <c r="T453" s="66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T453" s="18" t="s">
        <v>203</v>
      </c>
      <c r="AU453" s="18" t="s">
        <v>84</v>
      </c>
    </row>
    <row r="454" spans="1:65" s="2" customFormat="1" ht="11.25">
      <c r="A454" s="35"/>
      <c r="B454" s="36"/>
      <c r="C454" s="37"/>
      <c r="D454" s="197" t="s">
        <v>205</v>
      </c>
      <c r="E454" s="37"/>
      <c r="F454" s="198" t="s">
        <v>786</v>
      </c>
      <c r="G454" s="37"/>
      <c r="H454" s="37"/>
      <c r="I454" s="194"/>
      <c r="J454" s="37"/>
      <c r="K454" s="37"/>
      <c r="L454" s="40"/>
      <c r="M454" s="195"/>
      <c r="N454" s="196"/>
      <c r="O454" s="65"/>
      <c r="P454" s="65"/>
      <c r="Q454" s="65"/>
      <c r="R454" s="65"/>
      <c r="S454" s="65"/>
      <c r="T454" s="66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T454" s="18" t="s">
        <v>205</v>
      </c>
      <c r="AU454" s="18" t="s">
        <v>84</v>
      </c>
    </row>
    <row r="455" spans="1:65" s="2" customFormat="1" ht="16.5" customHeight="1">
      <c r="A455" s="35"/>
      <c r="B455" s="36"/>
      <c r="C455" s="221" t="s">
        <v>787</v>
      </c>
      <c r="D455" s="221" t="s">
        <v>324</v>
      </c>
      <c r="E455" s="222" t="s">
        <v>788</v>
      </c>
      <c r="F455" s="223" t="s">
        <v>789</v>
      </c>
      <c r="G455" s="224" t="s">
        <v>319</v>
      </c>
      <c r="H455" s="225">
        <v>4</v>
      </c>
      <c r="I455" s="226"/>
      <c r="J455" s="227">
        <f>ROUND(I455*H455,2)</f>
        <v>0</v>
      </c>
      <c r="K455" s="223" t="s">
        <v>201</v>
      </c>
      <c r="L455" s="228"/>
      <c r="M455" s="229" t="s">
        <v>19</v>
      </c>
      <c r="N455" s="230" t="s">
        <v>45</v>
      </c>
      <c r="O455" s="65"/>
      <c r="P455" s="188">
        <f>O455*H455</f>
        <v>0</v>
      </c>
      <c r="Q455" s="188">
        <v>1.4999999999999999E-4</v>
      </c>
      <c r="R455" s="188">
        <f>Q455*H455</f>
        <v>5.9999999999999995E-4</v>
      </c>
      <c r="S455" s="188">
        <v>0</v>
      </c>
      <c r="T455" s="189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90" t="s">
        <v>416</v>
      </c>
      <c r="AT455" s="190" t="s">
        <v>324</v>
      </c>
      <c r="AU455" s="190" t="s">
        <v>84</v>
      </c>
      <c r="AY455" s="18" t="s">
        <v>195</v>
      </c>
      <c r="BE455" s="191">
        <f>IF(N455="základní",J455,0)</f>
        <v>0</v>
      </c>
      <c r="BF455" s="191">
        <f>IF(N455="snížená",J455,0)</f>
        <v>0</v>
      </c>
      <c r="BG455" s="191">
        <f>IF(N455="zákl. přenesená",J455,0)</f>
        <v>0</v>
      </c>
      <c r="BH455" s="191">
        <f>IF(N455="sníž. přenesená",J455,0)</f>
        <v>0</v>
      </c>
      <c r="BI455" s="191">
        <f>IF(N455="nulová",J455,0)</f>
        <v>0</v>
      </c>
      <c r="BJ455" s="18" t="s">
        <v>82</v>
      </c>
      <c r="BK455" s="191">
        <f>ROUND(I455*H455,2)</f>
        <v>0</v>
      </c>
      <c r="BL455" s="18" t="s">
        <v>310</v>
      </c>
      <c r="BM455" s="190" t="s">
        <v>790</v>
      </c>
    </row>
    <row r="456" spans="1:65" s="2" customFormat="1" ht="11.25">
      <c r="A456" s="35"/>
      <c r="B456" s="36"/>
      <c r="C456" s="37"/>
      <c r="D456" s="192" t="s">
        <v>203</v>
      </c>
      <c r="E456" s="37"/>
      <c r="F456" s="193" t="s">
        <v>789</v>
      </c>
      <c r="G456" s="37"/>
      <c r="H456" s="37"/>
      <c r="I456" s="194"/>
      <c r="J456" s="37"/>
      <c r="K456" s="37"/>
      <c r="L456" s="40"/>
      <c r="M456" s="195"/>
      <c r="N456" s="196"/>
      <c r="O456" s="65"/>
      <c r="P456" s="65"/>
      <c r="Q456" s="65"/>
      <c r="R456" s="65"/>
      <c r="S456" s="65"/>
      <c r="T456" s="66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8" t="s">
        <v>203</v>
      </c>
      <c r="AU456" s="18" t="s">
        <v>84</v>
      </c>
    </row>
    <row r="457" spans="1:65" s="2" customFormat="1" ht="24.2" customHeight="1">
      <c r="A457" s="35"/>
      <c r="B457" s="36"/>
      <c r="C457" s="179" t="s">
        <v>791</v>
      </c>
      <c r="D457" s="179" t="s">
        <v>197</v>
      </c>
      <c r="E457" s="180" t="s">
        <v>792</v>
      </c>
      <c r="F457" s="181" t="s">
        <v>793</v>
      </c>
      <c r="G457" s="182" t="s">
        <v>319</v>
      </c>
      <c r="H457" s="183">
        <v>17</v>
      </c>
      <c r="I457" s="184"/>
      <c r="J457" s="185">
        <f>ROUND(I457*H457,2)</f>
        <v>0</v>
      </c>
      <c r="K457" s="181" t="s">
        <v>201</v>
      </c>
      <c r="L457" s="40"/>
      <c r="M457" s="186" t="s">
        <v>19</v>
      </c>
      <c r="N457" s="187" t="s">
        <v>45</v>
      </c>
      <c r="O457" s="65"/>
      <c r="P457" s="188">
        <f>O457*H457</f>
        <v>0</v>
      </c>
      <c r="Q457" s="188">
        <v>4.4999999999999999E-4</v>
      </c>
      <c r="R457" s="188">
        <f>Q457*H457</f>
        <v>7.6499999999999997E-3</v>
      </c>
      <c r="S457" s="188">
        <v>0</v>
      </c>
      <c r="T457" s="189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190" t="s">
        <v>310</v>
      </c>
      <c r="AT457" s="190" t="s">
        <v>197</v>
      </c>
      <c r="AU457" s="190" t="s">
        <v>84</v>
      </c>
      <c r="AY457" s="18" t="s">
        <v>195</v>
      </c>
      <c r="BE457" s="191">
        <f>IF(N457="základní",J457,0)</f>
        <v>0</v>
      </c>
      <c r="BF457" s="191">
        <f>IF(N457="snížená",J457,0)</f>
        <v>0</v>
      </c>
      <c r="BG457" s="191">
        <f>IF(N457="zákl. přenesená",J457,0)</f>
        <v>0</v>
      </c>
      <c r="BH457" s="191">
        <f>IF(N457="sníž. přenesená",J457,0)</f>
        <v>0</v>
      </c>
      <c r="BI457" s="191">
        <f>IF(N457="nulová",J457,0)</f>
        <v>0</v>
      </c>
      <c r="BJ457" s="18" t="s">
        <v>82</v>
      </c>
      <c r="BK457" s="191">
        <f>ROUND(I457*H457,2)</f>
        <v>0</v>
      </c>
      <c r="BL457" s="18" t="s">
        <v>310</v>
      </c>
      <c r="BM457" s="190" t="s">
        <v>794</v>
      </c>
    </row>
    <row r="458" spans="1:65" s="2" customFormat="1" ht="19.5">
      <c r="A458" s="35"/>
      <c r="B458" s="36"/>
      <c r="C458" s="37"/>
      <c r="D458" s="192" t="s">
        <v>203</v>
      </c>
      <c r="E458" s="37"/>
      <c r="F458" s="193" t="s">
        <v>795</v>
      </c>
      <c r="G458" s="37"/>
      <c r="H458" s="37"/>
      <c r="I458" s="194"/>
      <c r="J458" s="37"/>
      <c r="K458" s="37"/>
      <c r="L458" s="40"/>
      <c r="M458" s="195"/>
      <c r="N458" s="196"/>
      <c r="O458" s="65"/>
      <c r="P458" s="65"/>
      <c r="Q458" s="65"/>
      <c r="R458" s="65"/>
      <c r="S458" s="65"/>
      <c r="T458" s="66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8" t="s">
        <v>203</v>
      </c>
      <c r="AU458" s="18" t="s">
        <v>84</v>
      </c>
    </row>
    <row r="459" spans="1:65" s="2" customFormat="1" ht="11.25">
      <c r="A459" s="35"/>
      <c r="B459" s="36"/>
      <c r="C459" s="37"/>
      <c r="D459" s="197" t="s">
        <v>205</v>
      </c>
      <c r="E459" s="37"/>
      <c r="F459" s="198" t="s">
        <v>796</v>
      </c>
      <c r="G459" s="37"/>
      <c r="H459" s="37"/>
      <c r="I459" s="194"/>
      <c r="J459" s="37"/>
      <c r="K459" s="37"/>
      <c r="L459" s="40"/>
      <c r="M459" s="195"/>
      <c r="N459" s="196"/>
      <c r="O459" s="65"/>
      <c r="P459" s="65"/>
      <c r="Q459" s="65"/>
      <c r="R459" s="65"/>
      <c r="S459" s="65"/>
      <c r="T459" s="66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T459" s="18" t="s">
        <v>205</v>
      </c>
      <c r="AU459" s="18" t="s">
        <v>84</v>
      </c>
    </row>
    <row r="460" spans="1:65" s="2" customFormat="1" ht="37.9" customHeight="1">
      <c r="A460" s="35"/>
      <c r="B460" s="36"/>
      <c r="C460" s="221" t="s">
        <v>797</v>
      </c>
      <c r="D460" s="221" t="s">
        <v>324</v>
      </c>
      <c r="E460" s="222" t="s">
        <v>798</v>
      </c>
      <c r="F460" s="223" t="s">
        <v>799</v>
      </c>
      <c r="G460" s="224" t="s">
        <v>319</v>
      </c>
      <c r="H460" s="225">
        <v>17</v>
      </c>
      <c r="I460" s="226"/>
      <c r="J460" s="227">
        <f>ROUND(I460*H460,2)</f>
        <v>0</v>
      </c>
      <c r="K460" s="223" t="s">
        <v>201</v>
      </c>
      <c r="L460" s="228"/>
      <c r="M460" s="229" t="s">
        <v>19</v>
      </c>
      <c r="N460" s="230" t="s">
        <v>45</v>
      </c>
      <c r="O460" s="65"/>
      <c r="P460" s="188">
        <f>O460*H460</f>
        <v>0</v>
      </c>
      <c r="Q460" s="188">
        <v>1.6E-2</v>
      </c>
      <c r="R460" s="188">
        <f>Q460*H460</f>
        <v>0.27200000000000002</v>
      </c>
      <c r="S460" s="188">
        <v>0</v>
      </c>
      <c r="T460" s="189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190" t="s">
        <v>416</v>
      </c>
      <c r="AT460" s="190" t="s">
        <v>324</v>
      </c>
      <c r="AU460" s="190" t="s">
        <v>84</v>
      </c>
      <c r="AY460" s="18" t="s">
        <v>195</v>
      </c>
      <c r="BE460" s="191">
        <f>IF(N460="základní",J460,0)</f>
        <v>0</v>
      </c>
      <c r="BF460" s="191">
        <f>IF(N460="snížená",J460,0)</f>
        <v>0</v>
      </c>
      <c r="BG460" s="191">
        <f>IF(N460="zákl. přenesená",J460,0)</f>
        <v>0</v>
      </c>
      <c r="BH460" s="191">
        <f>IF(N460="sníž. přenesená",J460,0)</f>
        <v>0</v>
      </c>
      <c r="BI460" s="191">
        <f>IF(N460="nulová",J460,0)</f>
        <v>0</v>
      </c>
      <c r="BJ460" s="18" t="s">
        <v>82</v>
      </c>
      <c r="BK460" s="191">
        <f>ROUND(I460*H460,2)</f>
        <v>0</v>
      </c>
      <c r="BL460" s="18" t="s">
        <v>310</v>
      </c>
      <c r="BM460" s="190" t="s">
        <v>800</v>
      </c>
    </row>
    <row r="461" spans="1:65" s="2" customFormat="1" ht="19.5">
      <c r="A461" s="35"/>
      <c r="B461" s="36"/>
      <c r="C461" s="37"/>
      <c r="D461" s="192" t="s">
        <v>203</v>
      </c>
      <c r="E461" s="37"/>
      <c r="F461" s="193" t="s">
        <v>799</v>
      </c>
      <c r="G461" s="37"/>
      <c r="H461" s="37"/>
      <c r="I461" s="194"/>
      <c r="J461" s="37"/>
      <c r="K461" s="37"/>
      <c r="L461" s="40"/>
      <c r="M461" s="195"/>
      <c r="N461" s="196"/>
      <c r="O461" s="65"/>
      <c r="P461" s="65"/>
      <c r="Q461" s="65"/>
      <c r="R461" s="65"/>
      <c r="S461" s="65"/>
      <c r="T461" s="66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T461" s="18" t="s">
        <v>203</v>
      </c>
      <c r="AU461" s="18" t="s">
        <v>84</v>
      </c>
    </row>
    <row r="462" spans="1:65" s="2" customFormat="1" ht="24.2" customHeight="1">
      <c r="A462" s="35"/>
      <c r="B462" s="36"/>
      <c r="C462" s="179" t="s">
        <v>801</v>
      </c>
      <c r="D462" s="179" t="s">
        <v>197</v>
      </c>
      <c r="E462" s="180" t="s">
        <v>802</v>
      </c>
      <c r="F462" s="181" t="s">
        <v>803</v>
      </c>
      <c r="G462" s="182" t="s">
        <v>319</v>
      </c>
      <c r="H462" s="183">
        <v>20</v>
      </c>
      <c r="I462" s="184"/>
      <c r="J462" s="185">
        <f>ROUND(I462*H462,2)</f>
        <v>0</v>
      </c>
      <c r="K462" s="181" t="s">
        <v>201</v>
      </c>
      <c r="L462" s="40"/>
      <c r="M462" s="186" t="s">
        <v>19</v>
      </c>
      <c r="N462" s="187" t="s">
        <v>45</v>
      </c>
      <c r="O462" s="65"/>
      <c r="P462" s="188">
        <f>O462*H462</f>
        <v>0</v>
      </c>
      <c r="Q462" s="188">
        <v>0</v>
      </c>
      <c r="R462" s="188">
        <f>Q462*H462</f>
        <v>0</v>
      </c>
      <c r="S462" s="188">
        <v>0</v>
      </c>
      <c r="T462" s="189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190" t="s">
        <v>310</v>
      </c>
      <c r="AT462" s="190" t="s">
        <v>197</v>
      </c>
      <c r="AU462" s="190" t="s">
        <v>84</v>
      </c>
      <c r="AY462" s="18" t="s">
        <v>195</v>
      </c>
      <c r="BE462" s="191">
        <f>IF(N462="základní",J462,0)</f>
        <v>0</v>
      </c>
      <c r="BF462" s="191">
        <f>IF(N462="snížená",J462,0)</f>
        <v>0</v>
      </c>
      <c r="BG462" s="191">
        <f>IF(N462="zákl. přenesená",J462,0)</f>
        <v>0</v>
      </c>
      <c r="BH462" s="191">
        <f>IF(N462="sníž. přenesená",J462,0)</f>
        <v>0</v>
      </c>
      <c r="BI462" s="191">
        <f>IF(N462="nulová",J462,0)</f>
        <v>0</v>
      </c>
      <c r="BJ462" s="18" t="s">
        <v>82</v>
      </c>
      <c r="BK462" s="191">
        <f>ROUND(I462*H462,2)</f>
        <v>0</v>
      </c>
      <c r="BL462" s="18" t="s">
        <v>310</v>
      </c>
      <c r="BM462" s="190" t="s">
        <v>804</v>
      </c>
    </row>
    <row r="463" spans="1:65" s="2" customFormat="1" ht="19.5">
      <c r="A463" s="35"/>
      <c r="B463" s="36"/>
      <c r="C463" s="37"/>
      <c r="D463" s="192" t="s">
        <v>203</v>
      </c>
      <c r="E463" s="37"/>
      <c r="F463" s="193" t="s">
        <v>805</v>
      </c>
      <c r="G463" s="37"/>
      <c r="H463" s="37"/>
      <c r="I463" s="194"/>
      <c r="J463" s="37"/>
      <c r="K463" s="37"/>
      <c r="L463" s="40"/>
      <c r="M463" s="195"/>
      <c r="N463" s="196"/>
      <c r="O463" s="65"/>
      <c r="P463" s="65"/>
      <c r="Q463" s="65"/>
      <c r="R463" s="65"/>
      <c r="S463" s="65"/>
      <c r="T463" s="66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T463" s="18" t="s">
        <v>203</v>
      </c>
      <c r="AU463" s="18" t="s">
        <v>84</v>
      </c>
    </row>
    <row r="464" spans="1:65" s="2" customFormat="1" ht="11.25">
      <c r="A464" s="35"/>
      <c r="B464" s="36"/>
      <c r="C464" s="37"/>
      <c r="D464" s="197" t="s">
        <v>205</v>
      </c>
      <c r="E464" s="37"/>
      <c r="F464" s="198" t="s">
        <v>806</v>
      </c>
      <c r="G464" s="37"/>
      <c r="H464" s="37"/>
      <c r="I464" s="194"/>
      <c r="J464" s="37"/>
      <c r="K464" s="37"/>
      <c r="L464" s="40"/>
      <c r="M464" s="195"/>
      <c r="N464" s="196"/>
      <c r="O464" s="65"/>
      <c r="P464" s="65"/>
      <c r="Q464" s="65"/>
      <c r="R464" s="65"/>
      <c r="S464" s="65"/>
      <c r="T464" s="66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T464" s="18" t="s">
        <v>205</v>
      </c>
      <c r="AU464" s="18" t="s">
        <v>84</v>
      </c>
    </row>
    <row r="465" spans="1:65" s="2" customFormat="1" ht="24.2" customHeight="1">
      <c r="A465" s="35"/>
      <c r="B465" s="36"/>
      <c r="C465" s="179" t="s">
        <v>807</v>
      </c>
      <c r="D465" s="179" t="s">
        <v>197</v>
      </c>
      <c r="E465" s="180" t="s">
        <v>808</v>
      </c>
      <c r="F465" s="181" t="s">
        <v>809</v>
      </c>
      <c r="G465" s="182" t="s">
        <v>319</v>
      </c>
      <c r="H465" s="183">
        <v>4</v>
      </c>
      <c r="I465" s="184"/>
      <c r="J465" s="185">
        <f>ROUND(I465*H465,2)</f>
        <v>0</v>
      </c>
      <c r="K465" s="181" t="s">
        <v>201</v>
      </c>
      <c r="L465" s="40"/>
      <c r="M465" s="186" t="s">
        <v>19</v>
      </c>
      <c r="N465" s="187" t="s">
        <v>45</v>
      </c>
      <c r="O465" s="65"/>
      <c r="P465" s="188">
        <f>O465*H465</f>
        <v>0</v>
      </c>
      <c r="Q465" s="188">
        <v>0</v>
      </c>
      <c r="R465" s="188">
        <f>Q465*H465</f>
        <v>0</v>
      </c>
      <c r="S465" s="188">
        <v>0</v>
      </c>
      <c r="T465" s="189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90" t="s">
        <v>310</v>
      </c>
      <c r="AT465" s="190" t="s">
        <v>197</v>
      </c>
      <c r="AU465" s="190" t="s">
        <v>84</v>
      </c>
      <c r="AY465" s="18" t="s">
        <v>195</v>
      </c>
      <c r="BE465" s="191">
        <f>IF(N465="základní",J465,0)</f>
        <v>0</v>
      </c>
      <c r="BF465" s="191">
        <f>IF(N465="snížená",J465,0)</f>
        <v>0</v>
      </c>
      <c r="BG465" s="191">
        <f>IF(N465="zákl. přenesená",J465,0)</f>
        <v>0</v>
      </c>
      <c r="BH465" s="191">
        <f>IF(N465="sníž. přenesená",J465,0)</f>
        <v>0</v>
      </c>
      <c r="BI465" s="191">
        <f>IF(N465="nulová",J465,0)</f>
        <v>0</v>
      </c>
      <c r="BJ465" s="18" t="s">
        <v>82</v>
      </c>
      <c r="BK465" s="191">
        <f>ROUND(I465*H465,2)</f>
        <v>0</v>
      </c>
      <c r="BL465" s="18" t="s">
        <v>310</v>
      </c>
      <c r="BM465" s="190" t="s">
        <v>810</v>
      </c>
    </row>
    <row r="466" spans="1:65" s="2" customFormat="1" ht="19.5">
      <c r="A466" s="35"/>
      <c r="B466" s="36"/>
      <c r="C466" s="37"/>
      <c r="D466" s="192" t="s">
        <v>203</v>
      </c>
      <c r="E466" s="37"/>
      <c r="F466" s="193" t="s">
        <v>811</v>
      </c>
      <c r="G466" s="37"/>
      <c r="H466" s="37"/>
      <c r="I466" s="194"/>
      <c r="J466" s="37"/>
      <c r="K466" s="37"/>
      <c r="L466" s="40"/>
      <c r="M466" s="195"/>
      <c r="N466" s="196"/>
      <c r="O466" s="65"/>
      <c r="P466" s="65"/>
      <c r="Q466" s="65"/>
      <c r="R466" s="65"/>
      <c r="S466" s="65"/>
      <c r="T466" s="66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T466" s="18" t="s">
        <v>203</v>
      </c>
      <c r="AU466" s="18" t="s">
        <v>84</v>
      </c>
    </row>
    <row r="467" spans="1:65" s="2" customFormat="1" ht="11.25">
      <c r="A467" s="35"/>
      <c r="B467" s="36"/>
      <c r="C467" s="37"/>
      <c r="D467" s="197" t="s">
        <v>205</v>
      </c>
      <c r="E467" s="37"/>
      <c r="F467" s="198" t="s">
        <v>812</v>
      </c>
      <c r="G467" s="37"/>
      <c r="H467" s="37"/>
      <c r="I467" s="194"/>
      <c r="J467" s="37"/>
      <c r="K467" s="37"/>
      <c r="L467" s="40"/>
      <c r="M467" s="195"/>
      <c r="N467" s="196"/>
      <c r="O467" s="65"/>
      <c r="P467" s="65"/>
      <c r="Q467" s="65"/>
      <c r="R467" s="65"/>
      <c r="S467" s="65"/>
      <c r="T467" s="66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T467" s="18" t="s">
        <v>205</v>
      </c>
      <c r="AU467" s="18" t="s">
        <v>84</v>
      </c>
    </row>
    <row r="468" spans="1:65" s="2" customFormat="1" ht="24.2" customHeight="1">
      <c r="A468" s="35"/>
      <c r="B468" s="36"/>
      <c r="C468" s="179" t="s">
        <v>813</v>
      </c>
      <c r="D468" s="179" t="s">
        <v>197</v>
      </c>
      <c r="E468" s="180" t="s">
        <v>814</v>
      </c>
      <c r="F468" s="181" t="s">
        <v>815</v>
      </c>
      <c r="G468" s="182" t="s">
        <v>319</v>
      </c>
      <c r="H468" s="183">
        <v>4</v>
      </c>
      <c r="I468" s="184"/>
      <c r="J468" s="185">
        <f>ROUND(I468*H468,2)</f>
        <v>0</v>
      </c>
      <c r="K468" s="181" t="s">
        <v>201</v>
      </c>
      <c r="L468" s="40"/>
      <c r="M468" s="186" t="s">
        <v>19</v>
      </c>
      <c r="N468" s="187" t="s">
        <v>45</v>
      </c>
      <c r="O468" s="65"/>
      <c r="P468" s="188">
        <f>O468*H468</f>
        <v>0</v>
      </c>
      <c r="Q468" s="188">
        <v>0</v>
      </c>
      <c r="R468" s="188">
        <f>Q468*H468</f>
        <v>0</v>
      </c>
      <c r="S468" s="188">
        <v>0</v>
      </c>
      <c r="T468" s="189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190" t="s">
        <v>310</v>
      </c>
      <c r="AT468" s="190" t="s">
        <v>197</v>
      </c>
      <c r="AU468" s="190" t="s">
        <v>84</v>
      </c>
      <c r="AY468" s="18" t="s">
        <v>195</v>
      </c>
      <c r="BE468" s="191">
        <f>IF(N468="základní",J468,0)</f>
        <v>0</v>
      </c>
      <c r="BF468" s="191">
        <f>IF(N468="snížená",J468,0)</f>
        <v>0</v>
      </c>
      <c r="BG468" s="191">
        <f>IF(N468="zákl. přenesená",J468,0)</f>
        <v>0</v>
      </c>
      <c r="BH468" s="191">
        <f>IF(N468="sníž. přenesená",J468,0)</f>
        <v>0</v>
      </c>
      <c r="BI468" s="191">
        <f>IF(N468="nulová",J468,0)</f>
        <v>0</v>
      </c>
      <c r="BJ468" s="18" t="s">
        <v>82</v>
      </c>
      <c r="BK468" s="191">
        <f>ROUND(I468*H468,2)</f>
        <v>0</v>
      </c>
      <c r="BL468" s="18" t="s">
        <v>310</v>
      </c>
      <c r="BM468" s="190" t="s">
        <v>816</v>
      </c>
    </row>
    <row r="469" spans="1:65" s="2" customFormat="1" ht="19.5">
      <c r="A469" s="35"/>
      <c r="B469" s="36"/>
      <c r="C469" s="37"/>
      <c r="D469" s="192" t="s">
        <v>203</v>
      </c>
      <c r="E469" s="37"/>
      <c r="F469" s="193" t="s">
        <v>817</v>
      </c>
      <c r="G469" s="37"/>
      <c r="H469" s="37"/>
      <c r="I469" s="194"/>
      <c r="J469" s="37"/>
      <c r="K469" s="37"/>
      <c r="L469" s="40"/>
      <c r="M469" s="195"/>
      <c r="N469" s="196"/>
      <c r="O469" s="65"/>
      <c r="P469" s="65"/>
      <c r="Q469" s="65"/>
      <c r="R469" s="65"/>
      <c r="S469" s="65"/>
      <c r="T469" s="66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T469" s="18" t="s">
        <v>203</v>
      </c>
      <c r="AU469" s="18" t="s">
        <v>84</v>
      </c>
    </row>
    <row r="470" spans="1:65" s="2" customFormat="1" ht="11.25">
      <c r="A470" s="35"/>
      <c r="B470" s="36"/>
      <c r="C470" s="37"/>
      <c r="D470" s="197" t="s">
        <v>205</v>
      </c>
      <c r="E470" s="37"/>
      <c r="F470" s="198" t="s">
        <v>818</v>
      </c>
      <c r="G470" s="37"/>
      <c r="H470" s="37"/>
      <c r="I470" s="194"/>
      <c r="J470" s="37"/>
      <c r="K470" s="37"/>
      <c r="L470" s="40"/>
      <c r="M470" s="195"/>
      <c r="N470" s="196"/>
      <c r="O470" s="65"/>
      <c r="P470" s="65"/>
      <c r="Q470" s="65"/>
      <c r="R470" s="65"/>
      <c r="S470" s="65"/>
      <c r="T470" s="66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T470" s="18" t="s">
        <v>205</v>
      </c>
      <c r="AU470" s="18" t="s">
        <v>84</v>
      </c>
    </row>
    <row r="471" spans="1:65" s="2" customFormat="1" ht="24.2" customHeight="1">
      <c r="A471" s="35"/>
      <c r="B471" s="36"/>
      <c r="C471" s="179" t="s">
        <v>819</v>
      </c>
      <c r="D471" s="179" t="s">
        <v>197</v>
      </c>
      <c r="E471" s="180" t="s">
        <v>820</v>
      </c>
      <c r="F471" s="181" t="s">
        <v>821</v>
      </c>
      <c r="G471" s="182" t="s">
        <v>319</v>
      </c>
      <c r="H471" s="183">
        <v>20</v>
      </c>
      <c r="I471" s="184"/>
      <c r="J471" s="185">
        <f>ROUND(I471*H471,2)</f>
        <v>0</v>
      </c>
      <c r="K471" s="181" t="s">
        <v>201</v>
      </c>
      <c r="L471" s="40"/>
      <c r="M471" s="186" t="s">
        <v>19</v>
      </c>
      <c r="N471" s="187" t="s">
        <v>45</v>
      </c>
      <c r="O471" s="65"/>
      <c r="P471" s="188">
        <f>O471*H471</f>
        <v>0</v>
      </c>
      <c r="Q471" s="188">
        <v>0</v>
      </c>
      <c r="R471" s="188">
        <f>Q471*H471</f>
        <v>0</v>
      </c>
      <c r="S471" s="188">
        <v>0</v>
      </c>
      <c r="T471" s="189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190" t="s">
        <v>310</v>
      </c>
      <c r="AT471" s="190" t="s">
        <v>197</v>
      </c>
      <c r="AU471" s="190" t="s">
        <v>84</v>
      </c>
      <c r="AY471" s="18" t="s">
        <v>195</v>
      </c>
      <c r="BE471" s="191">
        <f>IF(N471="základní",J471,0)</f>
        <v>0</v>
      </c>
      <c r="BF471" s="191">
        <f>IF(N471="snížená",J471,0)</f>
        <v>0</v>
      </c>
      <c r="BG471" s="191">
        <f>IF(N471="zákl. přenesená",J471,0)</f>
        <v>0</v>
      </c>
      <c r="BH471" s="191">
        <f>IF(N471="sníž. přenesená",J471,0)</f>
        <v>0</v>
      </c>
      <c r="BI471" s="191">
        <f>IF(N471="nulová",J471,0)</f>
        <v>0</v>
      </c>
      <c r="BJ471" s="18" t="s">
        <v>82</v>
      </c>
      <c r="BK471" s="191">
        <f>ROUND(I471*H471,2)</f>
        <v>0</v>
      </c>
      <c r="BL471" s="18" t="s">
        <v>310</v>
      </c>
      <c r="BM471" s="190" t="s">
        <v>822</v>
      </c>
    </row>
    <row r="472" spans="1:65" s="2" customFormat="1" ht="19.5">
      <c r="A472" s="35"/>
      <c r="B472" s="36"/>
      <c r="C472" s="37"/>
      <c r="D472" s="192" t="s">
        <v>203</v>
      </c>
      <c r="E472" s="37"/>
      <c r="F472" s="193" t="s">
        <v>823</v>
      </c>
      <c r="G472" s="37"/>
      <c r="H472" s="37"/>
      <c r="I472" s="194"/>
      <c r="J472" s="37"/>
      <c r="K472" s="37"/>
      <c r="L472" s="40"/>
      <c r="M472" s="195"/>
      <c r="N472" s="196"/>
      <c r="O472" s="65"/>
      <c r="P472" s="65"/>
      <c r="Q472" s="65"/>
      <c r="R472" s="65"/>
      <c r="S472" s="65"/>
      <c r="T472" s="66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T472" s="18" t="s">
        <v>203</v>
      </c>
      <c r="AU472" s="18" t="s">
        <v>84</v>
      </c>
    </row>
    <row r="473" spans="1:65" s="2" customFormat="1" ht="11.25">
      <c r="A473" s="35"/>
      <c r="B473" s="36"/>
      <c r="C473" s="37"/>
      <c r="D473" s="197" t="s">
        <v>205</v>
      </c>
      <c r="E473" s="37"/>
      <c r="F473" s="198" t="s">
        <v>824</v>
      </c>
      <c r="G473" s="37"/>
      <c r="H473" s="37"/>
      <c r="I473" s="194"/>
      <c r="J473" s="37"/>
      <c r="K473" s="37"/>
      <c r="L473" s="40"/>
      <c r="M473" s="195"/>
      <c r="N473" s="196"/>
      <c r="O473" s="65"/>
      <c r="P473" s="65"/>
      <c r="Q473" s="65"/>
      <c r="R473" s="65"/>
      <c r="S473" s="65"/>
      <c r="T473" s="66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T473" s="18" t="s">
        <v>205</v>
      </c>
      <c r="AU473" s="18" t="s">
        <v>84</v>
      </c>
    </row>
    <row r="474" spans="1:65" s="2" customFormat="1" ht="44.25" customHeight="1">
      <c r="A474" s="35"/>
      <c r="B474" s="36"/>
      <c r="C474" s="221" t="s">
        <v>825</v>
      </c>
      <c r="D474" s="221" t="s">
        <v>324</v>
      </c>
      <c r="E474" s="222" t="s">
        <v>826</v>
      </c>
      <c r="F474" s="223" t="s">
        <v>827</v>
      </c>
      <c r="G474" s="224" t="s">
        <v>828</v>
      </c>
      <c r="H474" s="225">
        <v>4</v>
      </c>
      <c r="I474" s="226"/>
      <c r="J474" s="227">
        <f>ROUND(I474*H474,2)</f>
        <v>0</v>
      </c>
      <c r="K474" s="223" t="s">
        <v>19</v>
      </c>
      <c r="L474" s="228"/>
      <c r="M474" s="229" t="s">
        <v>19</v>
      </c>
      <c r="N474" s="230" t="s">
        <v>45</v>
      </c>
      <c r="O474" s="65"/>
      <c r="P474" s="188">
        <f>O474*H474</f>
        <v>0</v>
      </c>
      <c r="Q474" s="188">
        <v>0</v>
      </c>
      <c r="R474" s="188">
        <f>Q474*H474</f>
        <v>0</v>
      </c>
      <c r="S474" s="188">
        <v>0</v>
      </c>
      <c r="T474" s="189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90" t="s">
        <v>416</v>
      </c>
      <c r="AT474" s="190" t="s">
        <v>324</v>
      </c>
      <c r="AU474" s="190" t="s">
        <v>84</v>
      </c>
      <c r="AY474" s="18" t="s">
        <v>195</v>
      </c>
      <c r="BE474" s="191">
        <f>IF(N474="základní",J474,0)</f>
        <v>0</v>
      </c>
      <c r="BF474" s="191">
        <f>IF(N474="snížená",J474,0)</f>
        <v>0</v>
      </c>
      <c r="BG474" s="191">
        <f>IF(N474="zákl. přenesená",J474,0)</f>
        <v>0</v>
      </c>
      <c r="BH474" s="191">
        <f>IF(N474="sníž. přenesená",J474,0)</f>
        <v>0</v>
      </c>
      <c r="BI474" s="191">
        <f>IF(N474="nulová",J474,0)</f>
        <v>0</v>
      </c>
      <c r="BJ474" s="18" t="s">
        <v>82</v>
      </c>
      <c r="BK474" s="191">
        <f>ROUND(I474*H474,2)</f>
        <v>0</v>
      </c>
      <c r="BL474" s="18" t="s">
        <v>310</v>
      </c>
      <c r="BM474" s="190" t="s">
        <v>829</v>
      </c>
    </row>
    <row r="475" spans="1:65" s="2" customFormat="1" ht="29.25">
      <c r="A475" s="35"/>
      <c r="B475" s="36"/>
      <c r="C475" s="37"/>
      <c r="D475" s="192" t="s">
        <v>203</v>
      </c>
      <c r="E475" s="37"/>
      <c r="F475" s="193" t="s">
        <v>827</v>
      </c>
      <c r="G475" s="37"/>
      <c r="H475" s="37"/>
      <c r="I475" s="194"/>
      <c r="J475" s="37"/>
      <c r="K475" s="37"/>
      <c r="L475" s="40"/>
      <c r="M475" s="195"/>
      <c r="N475" s="196"/>
      <c r="O475" s="65"/>
      <c r="P475" s="65"/>
      <c r="Q475" s="65"/>
      <c r="R475" s="65"/>
      <c r="S475" s="65"/>
      <c r="T475" s="66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T475" s="18" t="s">
        <v>203</v>
      </c>
      <c r="AU475" s="18" t="s">
        <v>84</v>
      </c>
    </row>
    <row r="476" spans="1:65" s="2" customFormat="1" ht="24.2" customHeight="1">
      <c r="A476" s="35"/>
      <c r="B476" s="36"/>
      <c r="C476" s="179" t="s">
        <v>830</v>
      </c>
      <c r="D476" s="179" t="s">
        <v>197</v>
      </c>
      <c r="E476" s="180" t="s">
        <v>831</v>
      </c>
      <c r="F476" s="181" t="s">
        <v>832</v>
      </c>
      <c r="G476" s="182" t="s">
        <v>319</v>
      </c>
      <c r="H476" s="183">
        <v>11.6</v>
      </c>
      <c r="I476" s="184"/>
      <c r="J476" s="185">
        <f>ROUND(I476*H476,2)</f>
        <v>0</v>
      </c>
      <c r="K476" s="181" t="s">
        <v>201</v>
      </c>
      <c r="L476" s="40"/>
      <c r="M476" s="186" t="s">
        <v>19</v>
      </c>
      <c r="N476" s="187" t="s">
        <v>45</v>
      </c>
      <c r="O476" s="65"/>
      <c r="P476" s="188">
        <f>O476*H476</f>
        <v>0</v>
      </c>
      <c r="Q476" s="188">
        <v>0</v>
      </c>
      <c r="R476" s="188">
        <f>Q476*H476</f>
        <v>0</v>
      </c>
      <c r="S476" s="188">
        <v>0</v>
      </c>
      <c r="T476" s="189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190" t="s">
        <v>310</v>
      </c>
      <c r="AT476" s="190" t="s">
        <v>197</v>
      </c>
      <c r="AU476" s="190" t="s">
        <v>84</v>
      </c>
      <c r="AY476" s="18" t="s">
        <v>195</v>
      </c>
      <c r="BE476" s="191">
        <f>IF(N476="základní",J476,0)</f>
        <v>0</v>
      </c>
      <c r="BF476" s="191">
        <f>IF(N476="snížená",J476,0)</f>
        <v>0</v>
      </c>
      <c r="BG476" s="191">
        <f>IF(N476="zákl. přenesená",J476,0)</f>
        <v>0</v>
      </c>
      <c r="BH476" s="191">
        <f>IF(N476="sníž. přenesená",J476,0)</f>
        <v>0</v>
      </c>
      <c r="BI476" s="191">
        <f>IF(N476="nulová",J476,0)</f>
        <v>0</v>
      </c>
      <c r="BJ476" s="18" t="s">
        <v>82</v>
      </c>
      <c r="BK476" s="191">
        <f>ROUND(I476*H476,2)</f>
        <v>0</v>
      </c>
      <c r="BL476" s="18" t="s">
        <v>310</v>
      </c>
      <c r="BM476" s="190" t="s">
        <v>833</v>
      </c>
    </row>
    <row r="477" spans="1:65" s="2" customFormat="1" ht="19.5">
      <c r="A477" s="35"/>
      <c r="B477" s="36"/>
      <c r="C477" s="37"/>
      <c r="D477" s="192" t="s">
        <v>203</v>
      </c>
      <c r="E477" s="37"/>
      <c r="F477" s="193" t="s">
        <v>834</v>
      </c>
      <c r="G477" s="37"/>
      <c r="H477" s="37"/>
      <c r="I477" s="194"/>
      <c r="J477" s="37"/>
      <c r="K477" s="37"/>
      <c r="L477" s="40"/>
      <c r="M477" s="195"/>
      <c r="N477" s="196"/>
      <c r="O477" s="65"/>
      <c r="P477" s="65"/>
      <c r="Q477" s="65"/>
      <c r="R477" s="65"/>
      <c r="S477" s="65"/>
      <c r="T477" s="66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T477" s="18" t="s">
        <v>203</v>
      </c>
      <c r="AU477" s="18" t="s">
        <v>84</v>
      </c>
    </row>
    <row r="478" spans="1:65" s="2" customFormat="1" ht="11.25">
      <c r="A478" s="35"/>
      <c r="B478" s="36"/>
      <c r="C478" s="37"/>
      <c r="D478" s="197" t="s">
        <v>205</v>
      </c>
      <c r="E478" s="37"/>
      <c r="F478" s="198" t="s">
        <v>835</v>
      </c>
      <c r="G478" s="37"/>
      <c r="H478" s="37"/>
      <c r="I478" s="194"/>
      <c r="J478" s="37"/>
      <c r="K478" s="37"/>
      <c r="L478" s="40"/>
      <c r="M478" s="195"/>
      <c r="N478" s="196"/>
      <c r="O478" s="65"/>
      <c r="P478" s="65"/>
      <c r="Q478" s="65"/>
      <c r="R478" s="65"/>
      <c r="S478" s="65"/>
      <c r="T478" s="66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T478" s="18" t="s">
        <v>205</v>
      </c>
      <c r="AU478" s="18" t="s">
        <v>84</v>
      </c>
    </row>
    <row r="479" spans="1:65" s="13" customFormat="1" ht="11.25">
      <c r="B479" s="199"/>
      <c r="C479" s="200"/>
      <c r="D479" s="192" t="s">
        <v>207</v>
      </c>
      <c r="E479" s="201" t="s">
        <v>19</v>
      </c>
      <c r="F479" s="202" t="s">
        <v>836</v>
      </c>
      <c r="G479" s="200"/>
      <c r="H479" s="203">
        <v>11.6</v>
      </c>
      <c r="I479" s="204"/>
      <c r="J479" s="200"/>
      <c r="K479" s="200"/>
      <c r="L479" s="205"/>
      <c r="M479" s="206"/>
      <c r="N479" s="207"/>
      <c r="O479" s="207"/>
      <c r="P479" s="207"/>
      <c r="Q479" s="207"/>
      <c r="R479" s="207"/>
      <c r="S479" s="207"/>
      <c r="T479" s="208"/>
      <c r="AT479" s="209" t="s">
        <v>207</v>
      </c>
      <c r="AU479" s="209" t="s">
        <v>84</v>
      </c>
      <c r="AV479" s="13" t="s">
        <v>84</v>
      </c>
      <c r="AW479" s="13" t="s">
        <v>35</v>
      </c>
      <c r="AX479" s="13" t="s">
        <v>82</v>
      </c>
      <c r="AY479" s="209" t="s">
        <v>195</v>
      </c>
    </row>
    <row r="480" spans="1:65" s="2" customFormat="1" ht="21.75" customHeight="1">
      <c r="A480" s="35"/>
      <c r="B480" s="36"/>
      <c r="C480" s="221" t="s">
        <v>837</v>
      </c>
      <c r="D480" s="221" t="s">
        <v>324</v>
      </c>
      <c r="E480" s="222" t="s">
        <v>838</v>
      </c>
      <c r="F480" s="223" t="s">
        <v>839</v>
      </c>
      <c r="G480" s="224" t="s">
        <v>570</v>
      </c>
      <c r="H480" s="225">
        <v>11.6</v>
      </c>
      <c r="I480" s="226"/>
      <c r="J480" s="227">
        <f>ROUND(I480*H480,2)</f>
        <v>0</v>
      </c>
      <c r="K480" s="223" t="s">
        <v>19</v>
      </c>
      <c r="L480" s="228"/>
      <c r="M480" s="229" t="s">
        <v>19</v>
      </c>
      <c r="N480" s="230" t="s">
        <v>45</v>
      </c>
      <c r="O480" s="65"/>
      <c r="P480" s="188">
        <f>O480*H480</f>
        <v>0</v>
      </c>
      <c r="Q480" s="188">
        <v>1.8620000000000001E-2</v>
      </c>
      <c r="R480" s="188">
        <f>Q480*H480</f>
        <v>0.21599200000000002</v>
      </c>
      <c r="S480" s="188">
        <v>0</v>
      </c>
      <c r="T480" s="189">
        <f>S480*H480</f>
        <v>0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190" t="s">
        <v>416</v>
      </c>
      <c r="AT480" s="190" t="s">
        <v>324</v>
      </c>
      <c r="AU480" s="190" t="s">
        <v>84</v>
      </c>
      <c r="AY480" s="18" t="s">
        <v>195</v>
      </c>
      <c r="BE480" s="191">
        <f>IF(N480="základní",J480,0)</f>
        <v>0</v>
      </c>
      <c r="BF480" s="191">
        <f>IF(N480="snížená",J480,0)</f>
        <v>0</v>
      </c>
      <c r="BG480" s="191">
        <f>IF(N480="zákl. přenesená",J480,0)</f>
        <v>0</v>
      </c>
      <c r="BH480" s="191">
        <f>IF(N480="sníž. přenesená",J480,0)</f>
        <v>0</v>
      </c>
      <c r="BI480" s="191">
        <f>IF(N480="nulová",J480,0)</f>
        <v>0</v>
      </c>
      <c r="BJ480" s="18" t="s">
        <v>82</v>
      </c>
      <c r="BK480" s="191">
        <f>ROUND(I480*H480,2)</f>
        <v>0</v>
      </c>
      <c r="BL480" s="18" t="s">
        <v>310</v>
      </c>
      <c r="BM480" s="190" t="s">
        <v>840</v>
      </c>
    </row>
    <row r="481" spans="1:65" s="2" customFormat="1" ht="11.25">
      <c r="A481" s="35"/>
      <c r="B481" s="36"/>
      <c r="C481" s="37"/>
      <c r="D481" s="192" t="s">
        <v>203</v>
      </c>
      <c r="E481" s="37"/>
      <c r="F481" s="193" t="s">
        <v>841</v>
      </c>
      <c r="G481" s="37"/>
      <c r="H481" s="37"/>
      <c r="I481" s="194"/>
      <c r="J481" s="37"/>
      <c r="K481" s="37"/>
      <c r="L481" s="40"/>
      <c r="M481" s="195"/>
      <c r="N481" s="196"/>
      <c r="O481" s="65"/>
      <c r="P481" s="65"/>
      <c r="Q481" s="65"/>
      <c r="R481" s="65"/>
      <c r="S481" s="65"/>
      <c r="T481" s="66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T481" s="18" t="s">
        <v>203</v>
      </c>
      <c r="AU481" s="18" t="s">
        <v>84</v>
      </c>
    </row>
    <row r="482" spans="1:65" s="2" customFormat="1" ht="24.2" customHeight="1">
      <c r="A482" s="35"/>
      <c r="B482" s="36"/>
      <c r="C482" s="179" t="s">
        <v>842</v>
      </c>
      <c r="D482" s="179" t="s">
        <v>197</v>
      </c>
      <c r="E482" s="180" t="s">
        <v>843</v>
      </c>
      <c r="F482" s="181" t="s">
        <v>844</v>
      </c>
      <c r="G482" s="182" t="s">
        <v>319</v>
      </c>
      <c r="H482" s="183">
        <v>8</v>
      </c>
      <c r="I482" s="184"/>
      <c r="J482" s="185">
        <f>ROUND(I482*H482,2)</f>
        <v>0</v>
      </c>
      <c r="K482" s="181" t="s">
        <v>201</v>
      </c>
      <c r="L482" s="40"/>
      <c r="M482" s="186" t="s">
        <v>19</v>
      </c>
      <c r="N482" s="187" t="s">
        <v>45</v>
      </c>
      <c r="O482" s="65"/>
      <c r="P482" s="188">
        <f>O482*H482</f>
        <v>0</v>
      </c>
      <c r="Q482" s="188">
        <v>0</v>
      </c>
      <c r="R482" s="188">
        <f>Q482*H482</f>
        <v>0</v>
      </c>
      <c r="S482" s="188">
        <v>0</v>
      </c>
      <c r="T482" s="189">
        <f>S482*H482</f>
        <v>0</v>
      </c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R482" s="190" t="s">
        <v>310</v>
      </c>
      <c r="AT482" s="190" t="s">
        <v>197</v>
      </c>
      <c r="AU482" s="190" t="s">
        <v>84</v>
      </c>
      <c r="AY482" s="18" t="s">
        <v>195</v>
      </c>
      <c r="BE482" s="191">
        <f>IF(N482="základní",J482,0)</f>
        <v>0</v>
      </c>
      <c r="BF482" s="191">
        <f>IF(N482="snížená",J482,0)</f>
        <v>0</v>
      </c>
      <c r="BG482" s="191">
        <f>IF(N482="zákl. přenesená",J482,0)</f>
        <v>0</v>
      </c>
      <c r="BH482" s="191">
        <f>IF(N482="sníž. přenesená",J482,0)</f>
        <v>0</v>
      </c>
      <c r="BI482" s="191">
        <f>IF(N482="nulová",J482,0)</f>
        <v>0</v>
      </c>
      <c r="BJ482" s="18" t="s">
        <v>82</v>
      </c>
      <c r="BK482" s="191">
        <f>ROUND(I482*H482,2)</f>
        <v>0</v>
      </c>
      <c r="BL482" s="18" t="s">
        <v>310</v>
      </c>
      <c r="BM482" s="190" t="s">
        <v>845</v>
      </c>
    </row>
    <row r="483" spans="1:65" s="2" customFormat="1" ht="19.5">
      <c r="A483" s="35"/>
      <c r="B483" s="36"/>
      <c r="C483" s="37"/>
      <c r="D483" s="192" t="s">
        <v>203</v>
      </c>
      <c r="E483" s="37"/>
      <c r="F483" s="193" t="s">
        <v>846</v>
      </c>
      <c r="G483" s="37"/>
      <c r="H483" s="37"/>
      <c r="I483" s="194"/>
      <c r="J483" s="37"/>
      <c r="K483" s="37"/>
      <c r="L483" s="40"/>
      <c r="M483" s="195"/>
      <c r="N483" s="196"/>
      <c r="O483" s="65"/>
      <c r="P483" s="65"/>
      <c r="Q483" s="65"/>
      <c r="R483" s="65"/>
      <c r="S483" s="65"/>
      <c r="T483" s="66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T483" s="18" t="s">
        <v>203</v>
      </c>
      <c r="AU483" s="18" t="s">
        <v>84</v>
      </c>
    </row>
    <row r="484" spans="1:65" s="2" customFormat="1" ht="11.25">
      <c r="A484" s="35"/>
      <c r="B484" s="36"/>
      <c r="C484" s="37"/>
      <c r="D484" s="197" t="s">
        <v>205</v>
      </c>
      <c r="E484" s="37"/>
      <c r="F484" s="198" t="s">
        <v>847</v>
      </c>
      <c r="G484" s="37"/>
      <c r="H484" s="37"/>
      <c r="I484" s="194"/>
      <c r="J484" s="37"/>
      <c r="K484" s="37"/>
      <c r="L484" s="40"/>
      <c r="M484" s="195"/>
      <c r="N484" s="196"/>
      <c r="O484" s="65"/>
      <c r="P484" s="65"/>
      <c r="Q484" s="65"/>
      <c r="R484" s="65"/>
      <c r="S484" s="65"/>
      <c r="T484" s="66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T484" s="18" t="s">
        <v>205</v>
      </c>
      <c r="AU484" s="18" t="s">
        <v>84</v>
      </c>
    </row>
    <row r="485" spans="1:65" s="2" customFormat="1" ht="24.2" customHeight="1">
      <c r="A485" s="35"/>
      <c r="B485" s="36"/>
      <c r="C485" s="179" t="s">
        <v>848</v>
      </c>
      <c r="D485" s="179" t="s">
        <v>197</v>
      </c>
      <c r="E485" s="180" t="s">
        <v>849</v>
      </c>
      <c r="F485" s="181" t="s">
        <v>850</v>
      </c>
      <c r="G485" s="182" t="s">
        <v>319</v>
      </c>
      <c r="H485" s="183">
        <v>4</v>
      </c>
      <c r="I485" s="184"/>
      <c r="J485" s="185">
        <f>ROUND(I485*H485,2)</f>
        <v>0</v>
      </c>
      <c r="K485" s="181" t="s">
        <v>201</v>
      </c>
      <c r="L485" s="40"/>
      <c r="M485" s="186" t="s">
        <v>19</v>
      </c>
      <c r="N485" s="187" t="s">
        <v>45</v>
      </c>
      <c r="O485" s="65"/>
      <c r="P485" s="188">
        <f>O485*H485</f>
        <v>0</v>
      </c>
      <c r="Q485" s="188">
        <v>3.4000000000000002E-4</v>
      </c>
      <c r="R485" s="188">
        <f>Q485*H485</f>
        <v>1.3600000000000001E-3</v>
      </c>
      <c r="S485" s="188">
        <v>0</v>
      </c>
      <c r="T485" s="189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190" t="s">
        <v>310</v>
      </c>
      <c r="AT485" s="190" t="s">
        <v>197</v>
      </c>
      <c r="AU485" s="190" t="s">
        <v>84</v>
      </c>
      <c r="AY485" s="18" t="s">
        <v>195</v>
      </c>
      <c r="BE485" s="191">
        <f>IF(N485="základní",J485,0)</f>
        <v>0</v>
      </c>
      <c r="BF485" s="191">
        <f>IF(N485="snížená",J485,0)</f>
        <v>0</v>
      </c>
      <c r="BG485" s="191">
        <f>IF(N485="zákl. přenesená",J485,0)</f>
        <v>0</v>
      </c>
      <c r="BH485" s="191">
        <f>IF(N485="sníž. přenesená",J485,0)</f>
        <v>0</v>
      </c>
      <c r="BI485" s="191">
        <f>IF(N485="nulová",J485,0)</f>
        <v>0</v>
      </c>
      <c r="BJ485" s="18" t="s">
        <v>82</v>
      </c>
      <c r="BK485" s="191">
        <f>ROUND(I485*H485,2)</f>
        <v>0</v>
      </c>
      <c r="BL485" s="18" t="s">
        <v>310</v>
      </c>
      <c r="BM485" s="190" t="s">
        <v>851</v>
      </c>
    </row>
    <row r="486" spans="1:65" s="2" customFormat="1" ht="19.5">
      <c r="A486" s="35"/>
      <c r="B486" s="36"/>
      <c r="C486" s="37"/>
      <c r="D486" s="192" t="s">
        <v>203</v>
      </c>
      <c r="E486" s="37"/>
      <c r="F486" s="193" t="s">
        <v>852</v>
      </c>
      <c r="G486" s="37"/>
      <c r="H486" s="37"/>
      <c r="I486" s="194"/>
      <c r="J486" s="37"/>
      <c r="K486" s="37"/>
      <c r="L486" s="40"/>
      <c r="M486" s="195"/>
      <c r="N486" s="196"/>
      <c r="O486" s="65"/>
      <c r="P486" s="65"/>
      <c r="Q486" s="65"/>
      <c r="R486" s="65"/>
      <c r="S486" s="65"/>
      <c r="T486" s="66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T486" s="18" t="s">
        <v>203</v>
      </c>
      <c r="AU486" s="18" t="s">
        <v>84</v>
      </c>
    </row>
    <row r="487" spans="1:65" s="2" customFormat="1" ht="11.25">
      <c r="A487" s="35"/>
      <c r="B487" s="36"/>
      <c r="C487" s="37"/>
      <c r="D487" s="197" t="s">
        <v>205</v>
      </c>
      <c r="E487" s="37"/>
      <c r="F487" s="198" t="s">
        <v>853</v>
      </c>
      <c r="G487" s="37"/>
      <c r="H487" s="37"/>
      <c r="I487" s="194"/>
      <c r="J487" s="37"/>
      <c r="K487" s="37"/>
      <c r="L487" s="40"/>
      <c r="M487" s="195"/>
      <c r="N487" s="196"/>
      <c r="O487" s="65"/>
      <c r="P487" s="65"/>
      <c r="Q487" s="65"/>
      <c r="R487" s="65"/>
      <c r="S487" s="65"/>
      <c r="T487" s="66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T487" s="18" t="s">
        <v>205</v>
      </c>
      <c r="AU487" s="18" t="s">
        <v>84</v>
      </c>
    </row>
    <row r="488" spans="1:65" s="2" customFormat="1" ht="24.2" customHeight="1">
      <c r="A488" s="35"/>
      <c r="B488" s="36"/>
      <c r="C488" s="179" t="s">
        <v>854</v>
      </c>
      <c r="D488" s="179" t="s">
        <v>197</v>
      </c>
      <c r="E488" s="180" t="s">
        <v>855</v>
      </c>
      <c r="F488" s="181" t="s">
        <v>856</v>
      </c>
      <c r="G488" s="182" t="s">
        <v>319</v>
      </c>
      <c r="H488" s="183">
        <v>4</v>
      </c>
      <c r="I488" s="184"/>
      <c r="J488" s="185">
        <f>ROUND(I488*H488,2)</f>
        <v>0</v>
      </c>
      <c r="K488" s="181" t="s">
        <v>201</v>
      </c>
      <c r="L488" s="40"/>
      <c r="M488" s="186" t="s">
        <v>19</v>
      </c>
      <c r="N488" s="187" t="s">
        <v>45</v>
      </c>
      <c r="O488" s="65"/>
      <c r="P488" s="188">
        <f>O488*H488</f>
        <v>0</v>
      </c>
      <c r="Q488" s="188">
        <v>2.1000000000000001E-4</v>
      </c>
      <c r="R488" s="188">
        <f>Q488*H488</f>
        <v>8.4000000000000003E-4</v>
      </c>
      <c r="S488" s="188">
        <v>0</v>
      </c>
      <c r="T488" s="189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190" t="s">
        <v>310</v>
      </c>
      <c r="AT488" s="190" t="s">
        <v>197</v>
      </c>
      <c r="AU488" s="190" t="s">
        <v>84</v>
      </c>
      <c r="AY488" s="18" t="s">
        <v>195</v>
      </c>
      <c r="BE488" s="191">
        <f>IF(N488="základní",J488,0)</f>
        <v>0</v>
      </c>
      <c r="BF488" s="191">
        <f>IF(N488="snížená",J488,0)</f>
        <v>0</v>
      </c>
      <c r="BG488" s="191">
        <f>IF(N488="zákl. přenesená",J488,0)</f>
        <v>0</v>
      </c>
      <c r="BH488" s="191">
        <f>IF(N488="sníž. přenesená",J488,0)</f>
        <v>0</v>
      </c>
      <c r="BI488" s="191">
        <f>IF(N488="nulová",J488,0)</f>
        <v>0</v>
      </c>
      <c r="BJ488" s="18" t="s">
        <v>82</v>
      </c>
      <c r="BK488" s="191">
        <f>ROUND(I488*H488,2)</f>
        <v>0</v>
      </c>
      <c r="BL488" s="18" t="s">
        <v>310</v>
      </c>
      <c r="BM488" s="190" t="s">
        <v>857</v>
      </c>
    </row>
    <row r="489" spans="1:65" s="2" customFormat="1" ht="19.5">
      <c r="A489" s="35"/>
      <c r="B489" s="36"/>
      <c r="C489" s="37"/>
      <c r="D489" s="192" t="s">
        <v>203</v>
      </c>
      <c r="E489" s="37"/>
      <c r="F489" s="193" t="s">
        <v>858</v>
      </c>
      <c r="G489" s="37"/>
      <c r="H489" s="37"/>
      <c r="I489" s="194"/>
      <c r="J489" s="37"/>
      <c r="K489" s="37"/>
      <c r="L489" s="40"/>
      <c r="M489" s="195"/>
      <c r="N489" s="196"/>
      <c r="O489" s="65"/>
      <c r="P489" s="65"/>
      <c r="Q489" s="65"/>
      <c r="R489" s="65"/>
      <c r="S489" s="65"/>
      <c r="T489" s="66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T489" s="18" t="s">
        <v>203</v>
      </c>
      <c r="AU489" s="18" t="s">
        <v>84</v>
      </c>
    </row>
    <row r="490" spans="1:65" s="2" customFormat="1" ht="11.25">
      <c r="A490" s="35"/>
      <c r="B490" s="36"/>
      <c r="C490" s="37"/>
      <c r="D490" s="197" t="s">
        <v>205</v>
      </c>
      <c r="E490" s="37"/>
      <c r="F490" s="198" t="s">
        <v>859</v>
      </c>
      <c r="G490" s="37"/>
      <c r="H490" s="37"/>
      <c r="I490" s="194"/>
      <c r="J490" s="37"/>
      <c r="K490" s="37"/>
      <c r="L490" s="40"/>
      <c r="M490" s="195"/>
      <c r="N490" s="196"/>
      <c r="O490" s="65"/>
      <c r="P490" s="65"/>
      <c r="Q490" s="65"/>
      <c r="R490" s="65"/>
      <c r="S490" s="65"/>
      <c r="T490" s="66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T490" s="18" t="s">
        <v>205</v>
      </c>
      <c r="AU490" s="18" t="s">
        <v>84</v>
      </c>
    </row>
    <row r="491" spans="1:65" s="2" customFormat="1" ht="24.2" customHeight="1">
      <c r="A491" s="35"/>
      <c r="B491" s="36"/>
      <c r="C491" s="179" t="s">
        <v>860</v>
      </c>
      <c r="D491" s="179" t="s">
        <v>197</v>
      </c>
      <c r="E491" s="180" t="s">
        <v>861</v>
      </c>
      <c r="F491" s="181" t="s">
        <v>862</v>
      </c>
      <c r="G491" s="182" t="s">
        <v>319</v>
      </c>
      <c r="H491" s="183">
        <v>4</v>
      </c>
      <c r="I491" s="184"/>
      <c r="J491" s="185">
        <f>ROUND(I491*H491,2)</f>
        <v>0</v>
      </c>
      <c r="K491" s="181" t="s">
        <v>201</v>
      </c>
      <c r="L491" s="40"/>
      <c r="M491" s="186" t="s">
        <v>19</v>
      </c>
      <c r="N491" s="187" t="s">
        <v>45</v>
      </c>
      <c r="O491" s="65"/>
      <c r="P491" s="188">
        <f>O491*H491</f>
        <v>0</v>
      </c>
      <c r="Q491" s="188">
        <v>0</v>
      </c>
      <c r="R491" s="188">
        <f>Q491*H491</f>
        <v>0</v>
      </c>
      <c r="S491" s="188">
        <v>0</v>
      </c>
      <c r="T491" s="189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190" t="s">
        <v>310</v>
      </c>
      <c r="AT491" s="190" t="s">
        <v>197</v>
      </c>
      <c r="AU491" s="190" t="s">
        <v>84</v>
      </c>
      <c r="AY491" s="18" t="s">
        <v>195</v>
      </c>
      <c r="BE491" s="191">
        <f>IF(N491="základní",J491,0)</f>
        <v>0</v>
      </c>
      <c r="BF491" s="191">
        <f>IF(N491="snížená",J491,0)</f>
        <v>0</v>
      </c>
      <c r="BG491" s="191">
        <f>IF(N491="zákl. přenesená",J491,0)</f>
        <v>0</v>
      </c>
      <c r="BH491" s="191">
        <f>IF(N491="sníž. přenesená",J491,0)</f>
        <v>0</v>
      </c>
      <c r="BI491" s="191">
        <f>IF(N491="nulová",J491,0)</f>
        <v>0</v>
      </c>
      <c r="BJ491" s="18" t="s">
        <v>82</v>
      </c>
      <c r="BK491" s="191">
        <f>ROUND(I491*H491,2)</f>
        <v>0</v>
      </c>
      <c r="BL491" s="18" t="s">
        <v>310</v>
      </c>
      <c r="BM491" s="190" t="s">
        <v>863</v>
      </c>
    </row>
    <row r="492" spans="1:65" s="2" customFormat="1" ht="19.5">
      <c r="A492" s="35"/>
      <c r="B492" s="36"/>
      <c r="C492" s="37"/>
      <c r="D492" s="192" t="s">
        <v>203</v>
      </c>
      <c r="E492" s="37"/>
      <c r="F492" s="193" t="s">
        <v>864</v>
      </c>
      <c r="G492" s="37"/>
      <c r="H492" s="37"/>
      <c r="I492" s="194"/>
      <c r="J492" s="37"/>
      <c r="K492" s="37"/>
      <c r="L492" s="40"/>
      <c r="M492" s="195"/>
      <c r="N492" s="196"/>
      <c r="O492" s="65"/>
      <c r="P492" s="65"/>
      <c r="Q492" s="65"/>
      <c r="R492" s="65"/>
      <c r="S492" s="65"/>
      <c r="T492" s="66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T492" s="18" t="s">
        <v>203</v>
      </c>
      <c r="AU492" s="18" t="s">
        <v>84</v>
      </c>
    </row>
    <row r="493" spans="1:65" s="2" customFormat="1" ht="11.25">
      <c r="A493" s="35"/>
      <c r="B493" s="36"/>
      <c r="C493" s="37"/>
      <c r="D493" s="197" t="s">
        <v>205</v>
      </c>
      <c r="E493" s="37"/>
      <c r="F493" s="198" t="s">
        <v>865</v>
      </c>
      <c r="G493" s="37"/>
      <c r="H493" s="37"/>
      <c r="I493" s="194"/>
      <c r="J493" s="37"/>
      <c r="K493" s="37"/>
      <c r="L493" s="40"/>
      <c r="M493" s="195"/>
      <c r="N493" s="196"/>
      <c r="O493" s="65"/>
      <c r="P493" s="65"/>
      <c r="Q493" s="65"/>
      <c r="R493" s="65"/>
      <c r="S493" s="65"/>
      <c r="T493" s="66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T493" s="18" t="s">
        <v>205</v>
      </c>
      <c r="AU493" s="18" t="s">
        <v>84</v>
      </c>
    </row>
    <row r="494" spans="1:65" s="2" customFormat="1" ht="24.2" customHeight="1">
      <c r="A494" s="35"/>
      <c r="B494" s="36"/>
      <c r="C494" s="221" t="s">
        <v>866</v>
      </c>
      <c r="D494" s="221" t="s">
        <v>324</v>
      </c>
      <c r="E494" s="222" t="s">
        <v>867</v>
      </c>
      <c r="F494" s="223" t="s">
        <v>868</v>
      </c>
      <c r="G494" s="224" t="s">
        <v>227</v>
      </c>
      <c r="H494" s="225">
        <v>4</v>
      </c>
      <c r="I494" s="226"/>
      <c r="J494" s="227">
        <f>ROUND(I494*H494,2)</f>
        <v>0</v>
      </c>
      <c r="K494" s="223" t="s">
        <v>201</v>
      </c>
      <c r="L494" s="228"/>
      <c r="M494" s="229" t="s">
        <v>19</v>
      </c>
      <c r="N494" s="230" t="s">
        <v>45</v>
      </c>
      <c r="O494" s="65"/>
      <c r="P494" s="188">
        <f>O494*H494</f>
        <v>0</v>
      </c>
      <c r="Q494" s="188">
        <v>1.102E-2</v>
      </c>
      <c r="R494" s="188">
        <f>Q494*H494</f>
        <v>4.4080000000000001E-2</v>
      </c>
      <c r="S494" s="188">
        <v>0</v>
      </c>
      <c r="T494" s="189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190" t="s">
        <v>416</v>
      </c>
      <c r="AT494" s="190" t="s">
        <v>324</v>
      </c>
      <c r="AU494" s="190" t="s">
        <v>84</v>
      </c>
      <c r="AY494" s="18" t="s">
        <v>195</v>
      </c>
      <c r="BE494" s="191">
        <f>IF(N494="základní",J494,0)</f>
        <v>0</v>
      </c>
      <c r="BF494" s="191">
        <f>IF(N494="snížená",J494,0)</f>
        <v>0</v>
      </c>
      <c r="BG494" s="191">
        <f>IF(N494="zákl. přenesená",J494,0)</f>
        <v>0</v>
      </c>
      <c r="BH494" s="191">
        <f>IF(N494="sníž. přenesená",J494,0)</f>
        <v>0</v>
      </c>
      <c r="BI494" s="191">
        <f>IF(N494="nulová",J494,0)</f>
        <v>0</v>
      </c>
      <c r="BJ494" s="18" t="s">
        <v>82</v>
      </c>
      <c r="BK494" s="191">
        <f>ROUND(I494*H494,2)</f>
        <v>0</v>
      </c>
      <c r="BL494" s="18" t="s">
        <v>310</v>
      </c>
      <c r="BM494" s="190" t="s">
        <v>869</v>
      </c>
    </row>
    <row r="495" spans="1:65" s="2" customFormat="1" ht="19.5">
      <c r="A495" s="35"/>
      <c r="B495" s="36"/>
      <c r="C495" s="37"/>
      <c r="D495" s="192" t="s">
        <v>203</v>
      </c>
      <c r="E495" s="37"/>
      <c r="F495" s="193" t="s">
        <v>868</v>
      </c>
      <c r="G495" s="37"/>
      <c r="H495" s="37"/>
      <c r="I495" s="194"/>
      <c r="J495" s="37"/>
      <c r="K495" s="37"/>
      <c r="L495" s="40"/>
      <c r="M495" s="195"/>
      <c r="N495" s="196"/>
      <c r="O495" s="65"/>
      <c r="P495" s="65"/>
      <c r="Q495" s="65"/>
      <c r="R495" s="65"/>
      <c r="S495" s="65"/>
      <c r="T495" s="66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T495" s="18" t="s">
        <v>203</v>
      </c>
      <c r="AU495" s="18" t="s">
        <v>84</v>
      </c>
    </row>
    <row r="496" spans="1:65" s="2" customFormat="1" ht="24.2" customHeight="1">
      <c r="A496" s="35"/>
      <c r="B496" s="36"/>
      <c r="C496" s="179" t="s">
        <v>870</v>
      </c>
      <c r="D496" s="179" t="s">
        <v>197</v>
      </c>
      <c r="E496" s="180" t="s">
        <v>871</v>
      </c>
      <c r="F496" s="181" t="s">
        <v>872</v>
      </c>
      <c r="G496" s="182" t="s">
        <v>319</v>
      </c>
      <c r="H496" s="183">
        <v>16</v>
      </c>
      <c r="I496" s="184"/>
      <c r="J496" s="185">
        <f>ROUND(I496*H496,2)</f>
        <v>0</v>
      </c>
      <c r="K496" s="181" t="s">
        <v>201</v>
      </c>
      <c r="L496" s="40"/>
      <c r="M496" s="186" t="s">
        <v>19</v>
      </c>
      <c r="N496" s="187" t="s">
        <v>45</v>
      </c>
      <c r="O496" s="65"/>
      <c r="P496" s="188">
        <f>O496*H496</f>
        <v>0</v>
      </c>
      <c r="Q496" s="188">
        <v>0</v>
      </c>
      <c r="R496" s="188">
        <f>Q496*H496</f>
        <v>0</v>
      </c>
      <c r="S496" s="188">
        <v>0</v>
      </c>
      <c r="T496" s="189">
        <f>S496*H496</f>
        <v>0</v>
      </c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R496" s="190" t="s">
        <v>310</v>
      </c>
      <c r="AT496" s="190" t="s">
        <v>197</v>
      </c>
      <c r="AU496" s="190" t="s">
        <v>84</v>
      </c>
      <c r="AY496" s="18" t="s">
        <v>195</v>
      </c>
      <c r="BE496" s="191">
        <f>IF(N496="základní",J496,0)</f>
        <v>0</v>
      </c>
      <c r="BF496" s="191">
        <f>IF(N496="snížená",J496,0)</f>
        <v>0</v>
      </c>
      <c r="BG496" s="191">
        <f>IF(N496="zákl. přenesená",J496,0)</f>
        <v>0</v>
      </c>
      <c r="BH496" s="191">
        <f>IF(N496="sníž. přenesená",J496,0)</f>
        <v>0</v>
      </c>
      <c r="BI496" s="191">
        <f>IF(N496="nulová",J496,0)</f>
        <v>0</v>
      </c>
      <c r="BJ496" s="18" t="s">
        <v>82</v>
      </c>
      <c r="BK496" s="191">
        <f>ROUND(I496*H496,2)</f>
        <v>0</v>
      </c>
      <c r="BL496" s="18" t="s">
        <v>310</v>
      </c>
      <c r="BM496" s="190" t="s">
        <v>873</v>
      </c>
    </row>
    <row r="497" spans="1:65" s="2" customFormat="1" ht="19.5">
      <c r="A497" s="35"/>
      <c r="B497" s="36"/>
      <c r="C497" s="37"/>
      <c r="D497" s="192" t="s">
        <v>203</v>
      </c>
      <c r="E497" s="37"/>
      <c r="F497" s="193" t="s">
        <v>874</v>
      </c>
      <c r="G497" s="37"/>
      <c r="H497" s="37"/>
      <c r="I497" s="194"/>
      <c r="J497" s="37"/>
      <c r="K497" s="37"/>
      <c r="L497" s="40"/>
      <c r="M497" s="195"/>
      <c r="N497" s="196"/>
      <c r="O497" s="65"/>
      <c r="P497" s="65"/>
      <c r="Q497" s="65"/>
      <c r="R497" s="65"/>
      <c r="S497" s="65"/>
      <c r="T497" s="66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T497" s="18" t="s">
        <v>203</v>
      </c>
      <c r="AU497" s="18" t="s">
        <v>84</v>
      </c>
    </row>
    <row r="498" spans="1:65" s="2" customFormat="1" ht="11.25">
      <c r="A498" s="35"/>
      <c r="B498" s="36"/>
      <c r="C498" s="37"/>
      <c r="D498" s="197" t="s">
        <v>205</v>
      </c>
      <c r="E498" s="37"/>
      <c r="F498" s="198" t="s">
        <v>875</v>
      </c>
      <c r="G498" s="37"/>
      <c r="H498" s="37"/>
      <c r="I498" s="194"/>
      <c r="J498" s="37"/>
      <c r="K498" s="37"/>
      <c r="L498" s="40"/>
      <c r="M498" s="195"/>
      <c r="N498" s="196"/>
      <c r="O498" s="65"/>
      <c r="P498" s="65"/>
      <c r="Q498" s="65"/>
      <c r="R498" s="65"/>
      <c r="S498" s="65"/>
      <c r="T498" s="66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T498" s="18" t="s">
        <v>205</v>
      </c>
      <c r="AU498" s="18" t="s">
        <v>84</v>
      </c>
    </row>
    <row r="499" spans="1:65" s="2" customFormat="1" ht="24.2" customHeight="1">
      <c r="A499" s="35"/>
      <c r="B499" s="36"/>
      <c r="C499" s="179" t="s">
        <v>876</v>
      </c>
      <c r="D499" s="179" t="s">
        <v>197</v>
      </c>
      <c r="E499" s="180" t="s">
        <v>877</v>
      </c>
      <c r="F499" s="181" t="s">
        <v>878</v>
      </c>
      <c r="G499" s="182" t="s">
        <v>219</v>
      </c>
      <c r="H499" s="183">
        <v>1.1870000000000001</v>
      </c>
      <c r="I499" s="184"/>
      <c r="J499" s="185">
        <f>ROUND(I499*H499,2)</f>
        <v>0</v>
      </c>
      <c r="K499" s="181" t="s">
        <v>201</v>
      </c>
      <c r="L499" s="40"/>
      <c r="M499" s="186" t="s">
        <v>19</v>
      </c>
      <c r="N499" s="187" t="s">
        <v>45</v>
      </c>
      <c r="O499" s="65"/>
      <c r="P499" s="188">
        <f>O499*H499</f>
        <v>0</v>
      </c>
      <c r="Q499" s="188">
        <v>0</v>
      </c>
      <c r="R499" s="188">
        <f>Q499*H499</f>
        <v>0</v>
      </c>
      <c r="S499" s="188">
        <v>0</v>
      </c>
      <c r="T499" s="189">
        <f>S499*H499</f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190" t="s">
        <v>310</v>
      </c>
      <c r="AT499" s="190" t="s">
        <v>197</v>
      </c>
      <c r="AU499" s="190" t="s">
        <v>84</v>
      </c>
      <c r="AY499" s="18" t="s">
        <v>195</v>
      </c>
      <c r="BE499" s="191">
        <f>IF(N499="základní",J499,0)</f>
        <v>0</v>
      </c>
      <c r="BF499" s="191">
        <f>IF(N499="snížená",J499,0)</f>
        <v>0</v>
      </c>
      <c r="BG499" s="191">
        <f>IF(N499="zákl. přenesená",J499,0)</f>
        <v>0</v>
      </c>
      <c r="BH499" s="191">
        <f>IF(N499="sníž. přenesená",J499,0)</f>
        <v>0</v>
      </c>
      <c r="BI499" s="191">
        <f>IF(N499="nulová",J499,0)</f>
        <v>0</v>
      </c>
      <c r="BJ499" s="18" t="s">
        <v>82</v>
      </c>
      <c r="BK499" s="191">
        <f>ROUND(I499*H499,2)</f>
        <v>0</v>
      </c>
      <c r="BL499" s="18" t="s">
        <v>310</v>
      </c>
      <c r="BM499" s="190" t="s">
        <v>879</v>
      </c>
    </row>
    <row r="500" spans="1:65" s="2" customFormat="1" ht="29.25">
      <c r="A500" s="35"/>
      <c r="B500" s="36"/>
      <c r="C500" s="37"/>
      <c r="D500" s="192" t="s">
        <v>203</v>
      </c>
      <c r="E500" s="37"/>
      <c r="F500" s="193" t="s">
        <v>880</v>
      </c>
      <c r="G500" s="37"/>
      <c r="H500" s="37"/>
      <c r="I500" s="194"/>
      <c r="J500" s="37"/>
      <c r="K500" s="37"/>
      <c r="L500" s="40"/>
      <c r="M500" s="195"/>
      <c r="N500" s="196"/>
      <c r="O500" s="65"/>
      <c r="P500" s="65"/>
      <c r="Q500" s="65"/>
      <c r="R500" s="65"/>
      <c r="S500" s="65"/>
      <c r="T500" s="66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T500" s="18" t="s">
        <v>203</v>
      </c>
      <c r="AU500" s="18" t="s">
        <v>84</v>
      </c>
    </row>
    <row r="501" spans="1:65" s="2" customFormat="1" ht="11.25">
      <c r="A501" s="35"/>
      <c r="B501" s="36"/>
      <c r="C501" s="37"/>
      <c r="D501" s="197" t="s">
        <v>205</v>
      </c>
      <c r="E501" s="37"/>
      <c r="F501" s="198" t="s">
        <v>881</v>
      </c>
      <c r="G501" s="37"/>
      <c r="H501" s="37"/>
      <c r="I501" s="194"/>
      <c r="J501" s="37"/>
      <c r="K501" s="37"/>
      <c r="L501" s="40"/>
      <c r="M501" s="195"/>
      <c r="N501" s="196"/>
      <c r="O501" s="65"/>
      <c r="P501" s="65"/>
      <c r="Q501" s="65"/>
      <c r="R501" s="65"/>
      <c r="S501" s="65"/>
      <c r="T501" s="66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T501" s="18" t="s">
        <v>205</v>
      </c>
      <c r="AU501" s="18" t="s">
        <v>84</v>
      </c>
    </row>
    <row r="502" spans="1:65" s="2" customFormat="1" ht="33" customHeight="1">
      <c r="A502" s="35"/>
      <c r="B502" s="36"/>
      <c r="C502" s="179" t="s">
        <v>882</v>
      </c>
      <c r="D502" s="179" t="s">
        <v>197</v>
      </c>
      <c r="E502" s="180" t="s">
        <v>883</v>
      </c>
      <c r="F502" s="181" t="s">
        <v>884</v>
      </c>
      <c r="G502" s="182" t="s">
        <v>219</v>
      </c>
      <c r="H502" s="183">
        <v>1.1870000000000001</v>
      </c>
      <c r="I502" s="184"/>
      <c r="J502" s="185">
        <f>ROUND(I502*H502,2)</f>
        <v>0</v>
      </c>
      <c r="K502" s="181" t="s">
        <v>201</v>
      </c>
      <c r="L502" s="40"/>
      <c r="M502" s="186" t="s">
        <v>19</v>
      </c>
      <c r="N502" s="187" t="s">
        <v>45</v>
      </c>
      <c r="O502" s="65"/>
      <c r="P502" s="188">
        <f>O502*H502</f>
        <v>0</v>
      </c>
      <c r="Q502" s="188">
        <v>0</v>
      </c>
      <c r="R502" s="188">
        <f>Q502*H502</f>
        <v>0</v>
      </c>
      <c r="S502" s="188">
        <v>0</v>
      </c>
      <c r="T502" s="189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190" t="s">
        <v>310</v>
      </c>
      <c r="AT502" s="190" t="s">
        <v>197</v>
      </c>
      <c r="AU502" s="190" t="s">
        <v>84</v>
      </c>
      <c r="AY502" s="18" t="s">
        <v>195</v>
      </c>
      <c r="BE502" s="191">
        <f>IF(N502="základní",J502,0)</f>
        <v>0</v>
      </c>
      <c r="BF502" s="191">
        <f>IF(N502="snížená",J502,0)</f>
        <v>0</v>
      </c>
      <c r="BG502" s="191">
        <f>IF(N502="zákl. přenesená",J502,0)</f>
        <v>0</v>
      </c>
      <c r="BH502" s="191">
        <f>IF(N502="sníž. přenesená",J502,0)</f>
        <v>0</v>
      </c>
      <c r="BI502" s="191">
        <f>IF(N502="nulová",J502,0)</f>
        <v>0</v>
      </c>
      <c r="BJ502" s="18" t="s">
        <v>82</v>
      </c>
      <c r="BK502" s="191">
        <f>ROUND(I502*H502,2)</f>
        <v>0</v>
      </c>
      <c r="BL502" s="18" t="s">
        <v>310</v>
      </c>
      <c r="BM502" s="190" t="s">
        <v>885</v>
      </c>
    </row>
    <row r="503" spans="1:65" s="2" customFormat="1" ht="48.75">
      <c r="A503" s="35"/>
      <c r="B503" s="36"/>
      <c r="C503" s="37"/>
      <c r="D503" s="192" t="s">
        <v>203</v>
      </c>
      <c r="E503" s="37"/>
      <c r="F503" s="193" t="s">
        <v>886</v>
      </c>
      <c r="G503" s="37"/>
      <c r="H503" s="37"/>
      <c r="I503" s="194"/>
      <c r="J503" s="37"/>
      <c r="K503" s="37"/>
      <c r="L503" s="40"/>
      <c r="M503" s="195"/>
      <c r="N503" s="196"/>
      <c r="O503" s="65"/>
      <c r="P503" s="65"/>
      <c r="Q503" s="65"/>
      <c r="R503" s="65"/>
      <c r="S503" s="65"/>
      <c r="T503" s="66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T503" s="18" t="s">
        <v>203</v>
      </c>
      <c r="AU503" s="18" t="s">
        <v>84</v>
      </c>
    </row>
    <row r="504" spans="1:65" s="2" customFormat="1" ht="11.25">
      <c r="A504" s="35"/>
      <c r="B504" s="36"/>
      <c r="C504" s="37"/>
      <c r="D504" s="197" t="s">
        <v>205</v>
      </c>
      <c r="E504" s="37"/>
      <c r="F504" s="198" t="s">
        <v>887</v>
      </c>
      <c r="G504" s="37"/>
      <c r="H504" s="37"/>
      <c r="I504" s="194"/>
      <c r="J504" s="37"/>
      <c r="K504" s="37"/>
      <c r="L504" s="40"/>
      <c r="M504" s="195"/>
      <c r="N504" s="196"/>
      <c r="O504" s="65"/>
      <c r="P504" s="65"/>
      <c r="Q504" s="65"/>
      <c r="R504" s="65"/>
      <c r="S504" s="65"/>
      <c r="T504" s="66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T504" s="18" t="s">
        <v>205</v>
      </c>
      <c r="AU504" s="18" t="s">
        <v>84</v>
      </c>
    </row>
    <row r="505" spans="1:65" s="12" customFormat="1" ht="22.9" customHeight="1">
      <c r="B505" s="163"/>
      <c r="C505" s="164"/>
      <c r="D505" s="165" t="s">
        <v>73</v>
      </c>
      <c r="E505" s="177" t="s">
        <v>888</v>
      </c>
      <c r="F505" s="177" t="s">
        <v>889</v>
      </c>
      <c r="G505" s="164"/>
      <c r="H505" s="164"/>
      <c r="I505" s="167"/>
      <c r="J505" s="178">
        <f>BK505</f>
        <v>0</v>
      </c>
      <c r="K505" s="164"/>
      <c r="L505" s="169"/>
      <c r="M505" s="170"/>
      <c r="N505" s="171"/>
      <c r="O505" s="171"/>
      <c r="P505" s="172">
        <f>SUM(P506:P516)</f>
        <v>0</v>
      </c>
      <c r="Q505" s="171"/>
      <c r="R505" s="172">
        <f>SUM(R506:R516)</f>
        <v>0.26203800000000005</v>
      </c>
      <c r="S505" s="171"/>
      <c r="T505" s="173">
        <f>SUM(T506:T516)</f>
        <v>0</v>
      </c>
      <c r="AR505" s="174" t="s">
        <v>84</v>
      </c>
      <c r="AT505" s="175" t="s">
        <v>73</v>
      </c>
      <c r="AU505" s="175" t="s">
        <v>82</v>
      </c>
      <c r="AY505" s="174" t="s">
        <v>195</v>
      </c>
      <c r="BK505" s="176">
        <f>SUM(BK506:BK516)</f>
        <v>0</v>
      </c>
    </row>
    <row r="506" spans="1:65" s="2" customFormat="1" ht="24.2" customHeight="1">
      <c r="A506" s="35"/>
      <c r="B506" s="36"/>
      <c r="C506" s="179" t="s">
        <v>890</v>
      </c>
      <c r="D506" s="179" t="s">
        <v>197</v>
      </c>
      <c r="E506" s="180" t="s">
        <v>891</v>
      </c>
      <c r="F506" s="181" t="s">
        <v>892</v>
      </c>
      <c r="G506" s="182" t="s">
        <v>570</v>
      </c>
      <c r="H506" s="183">
        <v>71.400000000000006</v>
      </c>
      <c r="I506" s="184"/>
      <c r="J506" s="185">
        <f>ROUND(I506*H506,2)</f>
        <v>0</v>
      </c>
      <c r="K506" s="181" t="s">
        <v>201</v>
      </c>
      <c r="L506" s="40"/>
      <c r="M506" s="186" t="s">
        <v>19</v>
      </c>
      <c r="N506" s="187" t="s">
        <v>45</v>
      </c>
      <c r="O506" s="65"/>
      <c r="P506" s="188">
        <f>O506*H506</f>
        <v>0</v>
      </c>
      <c r="Q506" s="188">
        <v>6.7000000000000002E-4</v>
      </c>
      <c r="R506" s="188">
        <f>Q506*H506</f>
        <v>4.7838000000000006E-2</v>
      </c>
      <c r="S506" s="188">
        <v>0</v>
      </c>
      <c r="T506" s="189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190" t="s">
        <v>310</v>
      </c>
      <c r="AT506" s="190" t="s">
        <v>197</v>
      </c>
      <c r="AU506" s="190" t="s">
        <v>84</v>
      </c>
      <c r="AY506" s="18" t="s">
        <v>195</v>
      </c>
      <c r="BE506" s="191">
        <f>IF(N506="základní",J506,0)</f>
        <v>0</v>
      </c>
      <c r="BF506" s="191">
        <f>IF(N506="snížená",J506,0)</f>
        <v>0</v>
      </c>
      <c r="BG506" s="191">
        <f>IF(N506="zákl. přenesená",J506,0)</f>
        <v>0</v>
      </c>
      <c r="BH506" s="191">
        <f>IF(N506="sníž. přenesená",J506,0)</f>
        <v>0</v>
      </c>
      <c r="BI506" s="191">
        <f>IF(N506="nulová",J506,0)</f>
        <v>0</v>
      </c>
      <c r="BJ506" s="18" t="s">
        <v>82</v>
      </c>
      <c r="BK506" s="191">
        <f>ROUND(I506*H506,2)</f>
        <v>0</v>
      </c>
      <c r="BL506" s="18" t="s">
        <v>310</v>
      </c>
      <c r="BM506" s="190" t="s">
        <v>893</v>
      </c>
    </row>
    <row r="507" spans="1:65" s="2" customFormat="1" ht="19.5">
      <c r="A507" s="35"/>
      <c r="B507" s="36"/>
      <c r="C507" s="37"/>
      <c r="D507" s="192" t="s">
        <v>203</v>
      </c>
      <c r="E507" s="37"/>
      <c r="F507" s="193" t="s">
        <v>894</v>
      </c>
      <c r="G507" s="37"/>
      <c r="H507" s="37"/>
      <c r="I507" s="194"/>
      <c r="J507" s="37"/>
      <c r="K507" s="37"/>
      <c r="L507" s="40"/>
      <c r="M507" s="195"/>
      <c r="N507" s="196"/>
      <c r="O507" s="65"/>
      <c r="P507" s="65"/>
      <c r="Q507" s="65"/>
      <c r="R507" s="65"/>
      <c r="S507" s="65"/>
      <c r="T507" s="66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T507" s="18" t="s">
        <v>203</v>
      </c>
      <c r="AU507" s="18" t="s">
        <v>84</v>
      </c>
    </row>
    <row r="508" spans="1:65" s="2" customFormat="1" ht="11.25">
      <c r="A508" s="35"/>
      <c r="B508" s="36"/>
      <c r="C508" s="37"/>
      <c r="D508" s="197" t="s">
        <v>205</v>
      </c>
      <c r="E508" s="37"/>
      <c r="F508" s="198" t="s">
        <v>895</v>
      </c>
      <c r="G508" s="37"/>
      <c r="H508" s="37"/>
      <c r="I508" s="194"/>
      <c r="J508" s="37"/>
      <c r="K508" s="37"/>
      <c r="L508" s="40"/>
      <c r="M508" s="195"/>
      <c r="N508" s="196"/>
      <c r="O508" s="65"/>
      <c r="P508" s="65"/>
      <c r="Q508" s="65"/>
      <c r="R508" s="65"/>
      <c r="S508" s="65"/>
      <c r="T508" s="66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T508" s="18" t="s">
        <v>205</v>
      </c>
      <c r="AU508" s="18" t="s">
        <v>84</v>
      </c>
    </row>
    <row r="509" spans="1:65" s="2" customFormat="1" ht="16.5" customHeight="1">
      <c r="A509" s="35"/>
      <c r="B509" s="36"/>
      <c r="C509" s="221" t="s">
        <v>896</v>
      </c>
      <c r="D509" s="221" t="s">
        <v>324</v>
      </c>
      <c r="E509" s="222" t="s">
        <v>897</v>
      </c>
      <c r="F509" s="223" t="s">
        <v>898</v>
      </c>
      <c r="G509" s="224" t="s">
        <v>570</v>
      </c>
      <c r="H509" s="225">
        <v>71.400000000000006</v>
      </c>
      <c r="I509" s="226"/>
      <c r="J509" s="227">
        <f>ROUND(I509*H509,2)</f>
        <v>0</v>
      </c>
      <c r="K509" s="223" t="s">
        <v>201</v>
      </c>
      <c r="L509" s="228"/>
      <c r="M509" s="229" t="s">
        <v>19</v>
      </c>
      <c r="N509" s="230" t="s">
        <v>45</v>
      </c>
      <c r="O509" s="65"/>
      <c r="P509" s="188">
        <f>O509*H509</f>
        <v>0</v>
      </c>
      <c r="Q509" s="188">
        <v>3.0000000000000001E-3</v>
      </c>
      <c r="R509" s="188">
        <f>Q509*H509</f>
        <v>0.21420000000000003</v>
      </c>
      <c r="S509" s="188">
        <v>0</v>
      </c>
      <c r="T509" s="189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190" t="s">
        <v>416</v>
      </c>
      <c r="AT509" s="190" t="s">
        <v>324</v>
      </c>
      <c r="AU509" s="190" t="s">
        <v>84</v>
      </c>
      <c r="AY509" s="18" t="s">
        <v>195</v>
      </c>
      <c r="BE509" s="191">
        <f>IF(N509="základní",J509,0)</f>
        <v>0</v>
      </c>
      <c r="BF509" s="191">
        <f>IF(N509="snížená",J509,0)</f>
        <v>0</v>
      </c>
      <c r="BG509" s="191">
        <f>IF(N509="zákl. přenesená",J509,0)</f>
        <v>0</v>
      </c>
      <c r="BH509" s="191">
        <f>IF(N509="sníž. přenesená",J509,0)</f>
        <v>0</v>
      </c>
      <c r="BI509" s="191">
        <f>IF(N509="nulová",J509,0)</f>
        <v>0</v>
      </c>
      <c r="BJ509" s="18" t="s">
        <v>82</v>
      </c>
      <c r="BK509" s="191">
        <f>ROUND(I509*H509,2)</f>
        <v>0</v>
      </c>
      <c r="BL509" s="18" t="s">
        <v>310</v>
      </c>
      <c r="BM509" s="190" t="s">
        <v>899</v>
      </c>
    </row>
    <row r="510" spans="1:65" s="2" customFormat="1" ht="11.25">
      <c r="A510" s="35"/>
      <c r="B510" s="36"/>
      <c r="C510" s="37"/>
      <c r="D510" s="192" t="s">
        <v>203</v>
      </c>
      <c r="E510" s="37"/>
      <c r="F510" s="193" t="s">
        <v>898</v>
      </c>
      <c r="G510" s="37"/>
      <c r="H510" s="37"/>
      <c r="I510" s="194"/>
      <c r="J510" s="37"/>
      <c r="K510" s="37"/>
      <c r="L510" s="40"/>
      <c r="M510" s="195"/>
      <c r="N510" s="196"/>
      <c r="O510" s="65"/>
      <c r="P510" s="65"/>
      <c r="Q510" s="65"/>
      <c r="R510" s="65"/>
      <c r="S510" s="65"/>
      <c r="T510" s="66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T510" s="18" t="s">
        <v>203</v>
      </c>
      <c r="AU510" s="18" t="s">
        <v>84</v>
      </c>
    </row>
    <row r="511" spans="1:65" s="2" customFormat="1" ht="24.2" customHeight="1">
      <c r="A511" s="35"/>
      <c r="B511" s="36"/>
      <c r="C511" s="179" t="s">
        <v>900</v>
      </c>
      <c r="D511" s="179" t="s">
        <v>197</v>
      </c>
      <c r="E511" s="180" t="s">
        <v>901</v>
      </c>
      <c r="F511" s="181" t="s">
        <v>902</v>
      </c>
      <c r="G511" s="182" t="s">
        <v>219</v>
      </c>
      <c r="H511" s="183">
        <v>0.26200000000000001</v>
      </c>
      <c r="I511" s="184"/>
      <c r="J511" s="185">
        <f>ROUND(I511*H511,2)</f>
        <v>0</v>
      </c>
      <c r="K511" s="181" t="s">
        <v>201</v>
      </c>
      <c r="L511" s="40"/>
      <c r="M511" s="186" t="s">
        <v>19</v>
      </c>
      <c r="N511" s="187" t="s">
        <v>45</v>
      </c>
      <c r="O511" s="65"/>
      <c r="P511" s="188">
        <f>O511*H511</f>
        <v>0</v>
      </c>
      <c r="Q511" s="188">
        <v>0</v>
      </c>
      <c r="R511" s="188">
        <f>Q511*H511</f>
        <v>0</v>
      </c>
      <c r="S511" s="188">
        <v>0</v>
      </c>
      <c r="T511" s="189">
        <f>S511*H511</f>
        <v>0</v>
      </c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R511" s="190" t="s">
        <v>310</v>
      </c>
      <c r="AT511" s="190" t="s">
        <v>197</v>
      </c>
      <c r="AU511" s="190" t="s">
        <v>84</v>
      </c>
      <c r="AY511" s="18" t="s">
        <v>195</v>
      </c>
      <c r="BE511" s="191">
        <f>IF(N511="základní",J511,0)</f>
        <v>0</v>
      </c>
      <c r="BF511" s="191">
        <f>IF(N511="snížená",J511,0)</f>
        <v>0</v>
      </c>
      <c r="BG511" s="191">
        <f>IF(N511="zákl. přenesená",J511,0)</f>
        <v>0</v>
      </c>
      <c r="BH511" s="191">
        <f>IF(N511="sníž. přenesená",J511,0)</f>
        <v>0</v>
      </c>
      <c r="BI511" s="191">
        <f>IF(N511="nulová",J511,0)</f>
        <v>0</v>
      </c>
      <c r="BJ511" s="18" t="s">
        <v>82</v>
      </c>
      <c r="BK511" s="191">
        <f>ROUND(I511*H511,2)</f>
        <v>0</v>
      </c>
      <c r="BL511" s="18" t="s">
        <v>310</v>
      </c>
      <c r="BM511" s="190" t="s">
        <v>903</v>
      </c>
    </row>
    <row r="512" spans="1:65" s="2" customFormat="1" ht="29.25">
      <c r="A512" s="35"/>
      <c r="B512" s="36"/>
      <c r="C512" s="37"/>
      <c r="D512" s="192" t="s">
        <v>203</v>
      </c>
      <c r="E512" s="37"/>
      <c r="F512" s="193" t="s">
        <v>904</v>
      </c>
      <c r="G512" s="37"/>
      <c r="H512" s="37"/>
      <c r="I512" s="194"/>
      <c r="J512" s="37"/>
      <c r="K512" s="37"/>
      <c r="L512" s="40"/>
      <c r="M512" s="195"/>
      <c r="N512" s="196"/>
      <c r="O512" s="65"/>
      <c r="P512" s="65"/>
      <c r="Q512" s="65"/>
      <c r="R512" s="65"/>
      <c r="S512" s="65"/>
      <c r="T512" s="66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T512" s="18" t="s">
        <v>203</v>
      </c>
      <c r="AU512" s="18" t="s">
        <v>84</v>
      </c>
    </row>
    <row r="513" spans="1:65" s="2" customFormat="1" ht="11.25">
      <c r="A513" s="35"/>
      <c r="B513" s="36"/>
      <c r="C513" s="37"/>
      <c r="D513" s="197" t="s">
        <v>205</v>
      </c>
      <c r="E513" s="37"/>
      <c r="F513" s="198" t="s">
        <v>905</v>
      </c>
      <c r="G513" s="37"/>
      <c r="H513" s="37"/>
      <c r="I513" s="194"/>
      <c r="J513" s="37"/>
      <c r="K513" s="37"/>
      <c r="L513" s="40"/>
      <c r="M513" s="195"/>
      <c r="N513" s="196"/>
      <c r="O513" s="65"/>
      <c r="P513" s="65"/>
      <c r="Q513" s="65"/>
      <c r="R513" s="65"/>
      <c r="S513" s="65"/>
      <c r="T513" s="66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T513" s="18" t="s">
        <v>205</v>
      </c>
      <c r="AU513" s="18" t="s">
        <v>84</v>
      </c>
    </row>
    <row r="514" spans="1:65" s="2" customFormat="1" ht="33" customHeight="1">
      <c r="A514" s="35"/>
      <c r="B514" s="36"/>
      <c r="C514" s="179" t="s">
        <v>906</v>
      </c>
      <c r="D514" s="179" t="s">
        <v>197</v>
      </c>
      <c r="E514" s="180" t="s">
        <v>907</v>
      </c>
      <c r="F514" s="181" t="s">
        <v>908</v>
      </c>
      <c r="G514" s="182" t="s">
        <v>219</v>
      </c>
      <c r="H514" s="183">
        <v>0.26200000000000001</v>
      </c>
      <c r="I514" s="184"/>
      <c r="J514" s="185">
        <f>ROUND(I514*H514,2)</f>
        <v>0</v>
      </c>
      <c r="K514" s="181" t="s">
        <v>201</v>
      </c>
      <c r="L514" s="40"/>
      <c r="M514" s="186" t="s">
        <v>19</v>
      </c>
      <c r="N514" s="187" t="s">
        <v>45</v>
      </c>
      <c r="O514" s="65"/>
      <c r="P514" s="188">
        <f>O514*H514</f>
        <v>0</v>
      </c>
      <c r="Q514" s="188">
        <v>0</v>
      </c>
      <c r="R514" s="188">
        <f>Q514*H514</f>
        <v>0</v>
      </c>
      <c r="S514" s="188">
        <v>0</v>
      </c>
      <c r="T514" s="189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190" t="s">
        <v>310</v>
      </c>
      <c r="AT514" s="190" t="s">
        <v>197</v>
      </c>
      <c r="AU514" s="190" t="s">
        <v>84</v>
      </c>
      <c r="AY514" s="18" t="s">
        <v>195</v>
      </c>
      <c r="BE514" s="191">
        <f>IF(N514="základní",J514,0)</f>
        <v>0</v>
      </c>
      <c r="BF514" s="191">
        <f>IF(N514="snížená",J514,0)</f>
        <v>0</v>
      </c>
      <c r="BG514" s="191">
        <f>IF(N514="zákl. přenesená",J514,0)</f>
        <v>0</v>
      </c>
      <c r="BH514" s="191">
        <f>IF(N514="sníž. přenesená",J514,0)</f>
        <v>0</v>
      </c>
      <c r="BI514" s="191">
        <f>IF(N514="nulová",J514,0)</f>
        <v>0</v>
      </c>
      <c r="BJ514" s="18" t="s">
        <v>82</v>
      </c>
      <c r="BK514" s="191">
        <f>ROUND(I514*H514,2)</f>
        <v>0</v>
      </c>
      <c r="BL514" s="18" t="s">
        <v>310</v>
      </c>
      <c r="BM514" s="190" t="s">
        <v>909</v>
      </c>
    </row>
    <row r="515" spans="1:65" s="2" customFormat="1" ht="48.75">
      <c r="A515" s="35"/>
      <c r="B515" s="36"/>
      <c r="C515" s="37"/>
      <c r="D515" s="192" t="s">
        <v>203</v>
      </c>
      <c r="E515" s="37"/>
      <c r="F515" s="193" t="s">
        <v>910</v>
      </c>
      <c r="G515" s="37"/>
      <c r="H515" s="37"/>
      <c r="I515" s="194"/>
      <c r="J515" s="37"/>
      <c r="K515" s="37"/>
      <c r="L515" s="40"/>
      <c r="M515" s="195"/>
      <c r="N515" s="196"/>
      <c r="O515" s="65"/>
      <c r="P515" s="65"/>
      <c r="Q515" s="65"/>
      <c r="R515" s="65"/>
      <c r="S515" s="65"/>
      <c r="T515" s="66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T515" s="18" t="s">
        <v>203</v>
      </c>
      <c r="AU515" s="18" t="s">
        <v>84</v>
      </c>
    </row>
    <row r="516" spans="1:65" s="2" customFormat="1" ht="11.25">
      <c r="A516" s="35"/>
      <c r="B516" s="36"/>
      <c r="C516" s="37"/>
      <c r="D516" s="197" t="s">
        <v>205</v>
      </c>
      <c r="E516" s="37"/>
      <c r="F516" s="198" t="s">
        <v>911</v>
      </c>
      <c r="G516" s="37"/>
      <c r="H516" s="37"/>
      <c r="I516" s="194"/>
      <c r="J516" s="37"/>
      <c r="K516" s="37"/>
      <c r="L516" s="40"/>
      <c r="M516" s="195"/>
      <c r="N516" s="196"/>
      <c r="O516" s="65"/>
      <c r="P516" s="65"/>
      <c r="Q516" s="65"/>
      <c r="R516" s="65"/>
      <c r="S516" s="65"/>
      <c r="T516" s="66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T516" s="18" t="s">
        <v>205</v>
      </c>
      <c r="AU516" s="18" t="s">
        <v>84</v>
      </c>
    </row>
    <row r="517" spans="1:65" s="12" customFormat="1" ht="22.9" customHeight="1">
      <c r="B517" s="163"/>
      <c r="C517" s="164"/>
      <c r="D517" s="165" t="s">
        <v>73</v>
      </c>
      <c r="E517" s="177" t="s">
        <v>912</v>
      </c>
      <c r="F517" s="177" t="s">
        <v>913</v>
      </c>
      <c r="G517" s="164"/>
      <c r="H517" s="164"/>
      <c r="I517" s="167"/>
      <c r="J517" s="178">
        <f>BK517</f>
        <v>0</v>
      </c>
      <c r="K517" s="164"/>
      <c r="L517" s="169"/>
      <c r="M517" s="170"/>
      <c r="N517" s="171"/>
      <c r="O517" s="171"/>
      <c r="P517" s="172">
        <f>SUM(P518:P567)</f>
        <v>0</v>
      </c>
      <c r="Q517" s="171"/>
      <c r="R517" s="172">
        <f>SUM(R518:R567)</f>
        <v>3.6583663999999994</v>
      </c>
      <c r="S517" s="171"/>
      <c r="T517" s="173">
        <f>SUM(T518:T567)</f>
        <v>5.1923030999999993</v>
      </c>
      <c r="AR517" s="174" t="s">
        <v>84</v>
      </c>
      <c r="AT517" s="175" t="s">
        <v>73</v>
      </c>
      <c r="AU517" s="175" t="s">
        <v>82</v>
      </c>
      <c r="AY517" s="174" t="s">
        <v>195</v>
      </c>
      <c r="BK517" s="176">
        <f>SUM(BK518:BK567)</f>
        <v>0</v>
      </c>
    </row>
    <row r="518" spans="1:65" s="2" customFormat="1" ht="24.2" customHeight="1">
      <c r="A518" s="35"/>
      <c r="B518" s="36"/>
      <c r="C518" s="179" t="s">
        <v>914</v>
      </c>
      <c r="D518" s="179" t="s">
        <v>197</v>
      </c>
      <c r="E518" s="180" t="s">
        <v>915</v>
      </c>
      <c r="F518" s="181" t="s">
        <v>916</v>
      </c>
      <c r="G518" s="182" t="s">
        <v>227</v>
      </c>
      <c r="H518" s="183">
        <v>56.45</v>
      </c>
      <c r="I518" s="184"/>
      <c r="J518" s="185">
        <f>ROUND(I518*H518,2)</f>
        <v>0</v>
      </c>
      <c r="K518" s="181" t="s">
        <v>201</v>
      </c>
      <c r="L518" s="40"/>
      <c r="M518" s="186" t="s">
        <v>19</v>
      </c>
      <c r="N518" s="187" t="s">
        <v>45</v>
      </c>
      <c r="O518" s="65"/>
      <c r="P518" s="188">
        <f>O518*H518</f>
        <v>0</v>
      </c>
      <c r="Q518" s="188">
        <v>2.5499999999999998E-2</v>
      </c>
      <c r="R518" s="188">
        <f>Q518*H518</f>
        <v>1.4394750000000001</v>
      </c>
      <c r="S518" s="188">
        <v>0</v>
      </c>
      <c r="T518" s="189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190" t="s">
        <v>310</v>
      </c>
      <c r="AT518" s="190" t="s">
        <v>197</v>
      </c>
      <c r="AU518" s="190" t="s">
        <v>84</v>
      </c>
      <c r="AY518" s="18" t="s">
        <v>195</v>
      </c>
      <c r="BE518" s="191">
        <f>IF(N518="základní",J518,0)</f>
        <v>0</v>
      </c>
      <c r="BF518" s="191">
        <f>IF(N518="snížená",J518,0)</f>
        <v>0</v>
      </c>
      <c r="BG518" s="191">
        <f>IF(N518="zákl. přenesená",J518,0)</f>
        <v>0</v>
      </c>
      <c r="BH518" s="191">
        <f>IF(N518="sníž. přenesená",J518,0)</f>
        <v>0</v>
      </c>
      <c r="BI518" s="191">
        <f>IF(N518="nulová",J518,0)</f>
        <v>0</v>
      </c>
      <c r="BJ518" s="18" t="s">
        <v>82</v>
      </c>
      <c r="BK518" s="191">
        <f>ROUND(I518*H518,2)</f>
        <v>0</v>
      </c>
      <c r="BL518" s="18" t="s">
        <v>310</v>
      </c>
      <c r="BM518" s="190" t="s">
        <v>917</v>
      </c>
    </row>
    <row r="519" spans="1:65" s="2" customFormat="1" ht="19.5">
      <c r="A519" s="35"/>
      <c r="B519" s="36"/>
      <c r="C519" s="37"/>
      <c r="D519" s="192" t="s">
        <v>203</v>
      </c>
      <c r="E519" s="37"/>
      <c r="F519" s="193" t="s">
        <v>918</v>
      </c>
      <c r="G519" s="37"/>
      <c r="H519" s="37"/>
      <c r="I519" s="194"/>
      <c r="J519" s="37"/>
      <c r="K519" s="37"/>
      <c r="L519" s="40"/>
      <c r="M519" s="195"/>
      <c r="N519" s="196"/>
      <c r="O519" s="65"/>
      <c r="P519" s="65"/>
      <c r="Q519" s="65"/>
      <c r="R519" s="65"/>
      <c r="S519" s="65"/>
      <c r="T519" s="66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T519" s="18" t="s">
        <v>203</v>
      </c>
      <c r="AU519" s="18" t="s">
        <v>84</v>
      </c>
    </row>
    <row r="520" spans="1:65" s="2" customFormat="1" ht="11.25">
      <c r="A520" s="35"/>
      <c r="B520" s="36"/>
      <c r="C520" s="37"/>
      <c r="D520" s="197" t="s">
        <v>205</v>
      </c>
      <c r="E520" s="37"/>
      <c r="F520" s="198" t="s">
        <v>919</v>
      </c>
      <c r="G520" s="37"/>
      <c r="H520" s="37"/>
      <c r="I520" s="194"/>
      <c r="J520" s="37"/>
      <c r="K520" s="37"/>
      <c r="L520" s="40"/>
      <c r="M520" s="195"/>
      <c r="N520" s="196"/>
      <c r="O520" s="65"/>
      <c r="P520" s="65"/>
      <c r="Q520" s="65"/>
      <c r="R520" s="65"/>
      <c r="S520" s="65"/>
      <c r="T520" s="66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T520" s="18" t="s">
        <v>205</v>
      </c>
      <c r="AU520" s="18" t="s">
        <v>84</v>
      </c>
    </row>
    <row r="521" spans="1:65" s="13" customFormat="1" ht="11.25">
      <c r="B521" s="199"/>
      <c r="C521" s="200"/>
      <c r="D521" s="192" t="s">
        <v>207</v>
      </c>
      <c r="E521" s="201" t="s">
        <v>19</v>
      </c>
      <c r="F521" s="202" t="s">
        <v>920</v>
      </c>
      <c r="G521" s="200"/>
      <c r="H521" s="203">
        <v>56.45</v>
      </c>
      <c r="I521" s="204"/>
      <c r="J521" s="200"/>
      <c r="K521" s="200"/>
      <c r="L521" s="205"/>
      <c r="M521" s="206"/>
      <c r="N521" s="207"/>
      <c r="O521" s="207"/>
      <c r="P521" s="207"/>
      <c r="Q521" s="207"/>
      <c r="R521" s="207"/>
      <c r="S521" s="207"/>
      <c r="T521" s="208"/>
      <c r="AT521" s="209" t="s">
        <v>207</v>
      </c>
      <c r="AU521" s="209" t="s">
        <v>84</v>
      </c>
      <c r="AV521" s="13" t="s">
        <v>84</v>
      </c>
      <c r="AW521" s="13" t="s">
        <v>35</v>
      </c>
      <c r="AX521" s="13" t="s">
        <v>82</v>
      </c>
      <c r="AY521" s="209" t="s">
        <v>195</v>
      </c>
    </row>
    <row r="522" spans="1:65" s="2" customFormat="1" ht="24.2" customHeight="1">
      <c r="A522" s="35"/>
      <c r="B522" s="36"/>
      <c r="C522" s="179" t="s">
        <v>921</v>
      </c>
      <c r="D522" s="179" t="s">
        <v>197</v>
      </c>
      <c r="E522" s="180" t="s">
        <v>922</v>
      </c>
      <c r="F522" s="181" t="s">
        <v>923</v>
      </c>
      <c r="G522" s="182" t="s">
        <v>570</v>
      </c>
      <c r="H522" s="183">
        <v>4</v>
      </c>
      <c r="I522" s="184"/>
      <c r="J522" s="185">
        <f>ROUND(I522*H522,2)</f>
        <v>0</v>
      </c>
      <c r="K522" s="181" t="s">
        <v>201</v>
      </c>
      <c r="L522" s="40"/>
      <c r="M522" s="186" t="s">
        <v>19</v>
      </c>
      <c r="N522" s="187" t="s">
        <v>45</v>
      </c>
      <c r="O522" s="65"/>
      <c r="P522" s="188">
        <f>O522*H522</f>
        <v>0</v>
      </c>
      <c r="Q522" s="188">
        <v>2.0000000000000001E-4</v>
      </c>
      <c r="R522" s="188">
        <f>Q522*H522</f>
        <v>8.0000000000000004E-4</v>
      </c>
      <c r="S522" s="188">
        <v>0</v>
      </c>
      <c r="T522" s="189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190" t="s">
        <v>310</v>
      </c>
      <c r="AT522" s="190" t="s">
        <v>197</v>
      </c>
      <c r="AU522" s="190" t="s">
        <v>84</v>
      </c>
      <c r="AY522" s="18" t="s">
        <v>195</v>
      </c>
      <c r="BE522" s="191">
        <f>IF(N522="základní",J522,0)</f>
        <v>0</v>
      </c>
      <c r="BF522" s="191">
        <f>IF(N522="snížená",J522,0)</f>
        <v>0</v>
      </c>
      <c r="BG522" s="191">
        <f>IF(N522="zákl. přenesená",J522,0)</f>
        <v>0</v>
      </c>
      <c r="BH522" s="191">
        <f>IF(N522="sníž. přenesená",J522,0)</f>
        <v>0</v>
      </c>
      <c r="BI522" s="191">
        <f>IF(N522="nulová",J522,0)</f>
        <v>0</v>
      </c>
      <c r="BJ522" s="18" t="s">
        <v>82</v>
      </c>
      <c r="BK522" s="191">
        <f>ROUND(I522*H522,2)</f>
        <v>0</v>
      </c>
      <c r="BL522" s="18" t="s">
        <v>310</v>
      </c>
      <c r="BM522" s="190" t="s">
        <v>924</v>
      </c>
    </row>
    <row r="523" spans="1:65" s="2" customFormat="1" ht="19.5">
      <c r="A523" s="35"/>
      <c r="B523" s="36"/>
      <c r="C523" s="37"/>
      <c r="D523" s="192" t="s">
        <v>203</v>
      </c>
      <c r="E523" s="37"/>
      <c r="F523" s="193" t="s">
        <v>925</v>
      </c>
      <c r="G523" s="37"/>
      <c r="H523" s="37"/>
      <c r="I523" s="194"/>
      <c r="J523" s="37"/>
      <c r="K523" s="37"/>
      <c r="L523" s="40"/>
      <c r="M523" s="195"/>
      <c r="N523" s="196"/>
      <c r="O523" s="65"/>
      <c r="P523" s="65"/>
      <c r="Q523" s="65"/>
      <c r="R523" s="65"/>
      <c r="S523" s="65"/>
      <c r="T523" s="66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T523" s="18" t="s">
        <v>203</v>
      </c>
      <c r="AU523" s="18" t="s">
        <v>84</v>
      </c>
    </row>
    <row r="524" spans="1:65" s="2" customFormat="1" ht="11.25">
      <c r="A524" s="35"/>
      <c r="B524" s="36"/>
      <c r="C524" s="37"/>
      <c r="D524" s="197" t="s">
        <v>205</v>
      </c>
      <c r="E524" s="37"/>
      <c r="F524" s="198" t="s">
        <v>926</v>
      </c>
      <c r="G524" s="37"/>
      <c r="H524" s="37"/>
      <c r="I524" s="194"/>
      <c r="J524" s="37"/>
      <c r="K524" s="37"/>
      <c r="L524" s="40"/>
      <c r="M524" s="195"/>
      <c r="N524" s="196"/>
      <c r="O524" s="65"/>
      <c r="P524" s="65"/>
      <c r="Q524" s="65"/>
      <c r="R524" s="65"/>
      <c r="S524" s="65"/>
      <c r="T524" s="66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T524" s="18" t="s">
        <v>205</v>
      </c>
      <c r="AU524" s="18" t="s">
        <v>84</v>
      </c>
    </row>
    <row r="525" spans="1:65" s="13" customFormat="1" ht="11.25">
      <c r="B525" s="199"/>
      <c r="C525" s="200"/>
      <c r="D525" s="192" t="s">
        <v>207</v>
      </c>
      <c r="E525" s="201" t="s">
        <v>19</v>
      </c>
      <c r="F525" s="202" t="s">
        <v>927</v>
      </c>
      <c r="G525" s="200"/>
      <c r="H525" s="203">
        <v>4</v>
      </c>
      <c r="I525" s="204"/>
      <c r="J525" s="200"/>
      <c r="K525" s="200"/>
      <c r="L525" s="205"/>
      <c r="M525" s="206"/>
      <c r="N525" s="207"/>
      <c r="O525" s="207"/>
      <c r="P525" s="207"/>
      <c r="Q525" s="207"/>
      <c r="R525" s="207"/>
      <c r="S525" s="207"/>
      <c r="T525" s="208"/>
      <c r="AT525" s="209" t="s">
        <v>207</v>
      </c>
      <c r="AU525" s="209" t="s">
        <v>84</v>
      </c>
      <c r="AV525" s="13" t="s">
        <v>84</v>
      </c>
      <c r="AW525" s="13" t="s">
        <v>35</v>
      </c>
      <c r="AX525" s="13" t="s">
        <v>82</v>
      </c>
      <c r="AY525" s="209" t="s">
        <v>195</v>
      </c>
    </row>
    <row r="526" spans="1:65" s="2" customFormat="1" ht="21.75" customHeight="1">
      <c r="A526" s="35"/>
      <c r="B526" s="36"/>
      <c r="C526" s="221" t="s">
        <v>928</v>
      </c>
      <c r="D526" s="221" t="s">
        <v>324</v>
      </c>
      <c r="E526" s="222" t="s">
        <v>929</v>
      </c>
      <c r="F526" s="223" t="s">
        <v>930</v>
      </c>
      <c r="G526" s="224" t="s">
        <v>570</v>
      </c>
      <c r="H526" s="225">
        <v>4.4000000000000004</v>
      </c>
      <c r="I526" s="226"/>
      <c r="J526" s="227">
        <f>ROUND(I526*H526,2)</f>
        <v>0</v>
      </c>
      <c r="K526" s="223" t="s">
        <v>201</v>
      </c>
      <c r="L526" s="228"/>
      <c r="M526" s="229" t="s">
        <v>19</v>
      </c>
      <c r="N526" s="230" t="s">
        <v>45</v>
      </c>
      <c r="O526" s="65"/>
      <c r="P526" s="188">
        <f>O526*H526</f>
        <v>0</v>
      </c>
      <c r="Q526" s="188">
        <v>2.5999999999999998E-4</v>
      </c>
      <c r="R526" s="188">
        <f>Q526*H526</f>
        <v>1.1440000000000001E-3</v>
      </c>
      <c r="S526" s="188">
        <v>0</v>
      </c>
      <c r="T526" s="189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190" t="s">
        <v>416</v>
      </c>
      <c r="AT526" s="190" t="s">
        <v>324</v>
      </c>
      <c r="AU526" s="190" t="s">
        <v>84</v>
      </c>
      <c r="AY526" s="18" t="s">
        <v>195</v>
      </c>
      <c r="BE526" s="191">
        <f>IF(N526="základní",J526,0)</f>
        <v>0</v>
      </c>
      <c r="BF526" s="191">
        <f>IF(N526="snížená",J526,0)</f>
        <v>0</v>
      </c>
      <c r="BG526" s="191">
        <f>IF(N526="zákl. přenesená",J526,0)</f>
        <v>0</v>
      </c>
      <c r="BH526" s="191">
        <f>IF(N526="sníž. přenesená",J526,0)</f>
        <v>0</v>
      </c>
      <c r="BI526" s="191">
        <f>IF(N526="nulová",J526,0)</f>
        <v>0</v>
      </c>
      <c r="BJ526" s="18" t="s">
        <v>82</v>
      </c>
      <c r="BK526" s="191">
        <f>ROUND(I526*H526,2)</f>
        <v>0</v>
      </c>
      <c r="BL526" s="18" t="s">
        <v>310</v>
      </c>
      <c r="BM526" s="190" t="s">
        <v>931</v>
      </c>
    </row>
    <row r="527" spans="1:65" s="2" customFormat="1" ht="11.25">
      <c r="A527" s="35"/>
      <c r="B527" s="36"/>
      <c r="C527" s="37"/>
      <c r="D527" s="192" t="s">
        <v>203</v>
      </c>
      <c r="E527" s="37"/>
      <c r="F527" s="193" t="s">
        <v>930</v>
      </c>
      <c r="G527" s="37"/>
      <c r="H527" s="37"/>
      <c r="I527" s="194"/>
      <c r="J527" s="37"/>
      <c r="K527" s="37"/>
      <c r="L527" s="40"/>
      <c r="M527" s="195"/>
      <c r="N527" s="196"/>
      <c r="O527" s="65"/>
      <c r="P527" s="65"/>
      <c r="Q527" s="65"/>
      <c r="R527" s="65"/>
      <c r="S527" s="65"/>
      <c r="T527" s="66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T527" s="18" t="s">
        <v>203</v>
      </c>
      <c r="AU527" s="18" t="s">
        <v>84</v>
      </c>
    </row>
    <row r="528" spans="1:65" s="13" customFormat="1" ht="11.25">
      <c r="B528" s="199"/>
      <c r="C528" s="200"/>
      <c r="D528" s="192" t="s">
        <v>207</v>
      </c>
      <c r="E528" s="200"/>
      <c r="F528" s="202" t="s">
        <v>932</v>
      </c>
      <c r="G528" s="200"/>
      <c r="H528" s="203">
        <v>4.4000000000000004</v>
      </c>
      <c r="I528" s="204"/>
      <c r="J528" s="200"/>
      <c r="K528" s="200"/>
      <c r="L528" s="205"/>
      <c r="M528" s="206"/>
      <c r="N528" s="207"/>
      <c r="O528" s="207"/>
      <c r="P528" s="207"/>
      <c r="Q528" s="207"/>
      <c r="R528" s="207"/>
      <c r="S528" s="207"/>
      <c r="T528" s="208"/>
      <c r="AT528" s="209" t="s">
        <v>207</v>
      </c>
      <c r="AU528" s="209" t="s">
        <v>84</v>
      </c>
      <c r="AV528" s="13" t="s">
        <v>84</v>
      </c>
      <c r="AW528" s="13" t="s">
        <v>4</v>
      </c>
      <c r="AX528" s="13" t="s">
        <v>82</v>
      </c>
      <c r="AY528" s="209" t="s">
        <v>195</v>
      </c>
    </row>
    <row r="529" spans="1:65" s="2" customFormat="1" ht="33" customHeight="1">
      <c r="A529" s="35"/>
      <c r="B529" s="36"/>
      <c r="C529" s="179" t="s">
        <v>933</v>
      </c>
      <c r="D529" s="179" t="s">
        <v>197</v>
      </c>
      <c r="E529" s="180" t="s">
        <v>934</v>
      </c>
      <c r="F529" s="181" t="s">
        <v>935</v>
      </c>
      <c r="G529" s="182" t="s">
        <v>570</v>
      </c>
      <c r="H529" s="183">
        <v>94.9</v>
      </c>
      <c r="I529" s="184"/>
      <c r="J529" s="185">
        <f>ROUND(I529*H529,2)</f>
        <v>0</v>
      </c>
      <c r="K529" s="181" t="s">
        <v>201</v>
      </c>
      <c r="L529" s="40"/>
      <c r="M529" s="186" t="s">
        <v>19</v>
      </c>
      <c r="N529" s="187" t="s">
        <v>45</v>
      </c>
      <c r="O529" s="65"/>
      <c r="P529" s="188">
        <f>O529*H529</f>
        <v>0</v>
      </c>
      <c r="Q529" s="188">
        <v>4.2999999999999999E-4</v>
      </c>
      <c r="R529" s="188">
        <f>Q529*H529</f>
        <v>4.0807000000000003E-2</v>
      </c>
      <c r="S529" s="188">
        <v>0</v>
      </c>
      <c r="T529" s="189">
        <f>S529*H529</f>
        <v>0</v>
      </c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R529" s="190" t="s">
        <v>104</v>
      </c>
      <c r="AT529" s="190" t="s">
        <v>197</v>
      </c>
      <c r="AU529" s="190" t="s">
        <v>84</v>
      </c>
      <c r="AY529" s="18" t="s">
        <v>195</v>
      </c>
      <c r="BE529" s="191">
        <f>IF(N529="základní",J529,0)</f>
        <v>0</v>
      </c>
      <c r="BF529" s="191">
        <f>IF(N529="snížená",J529,0)</f>
        <v>0</v>
      </c>
      <c r="BG529" s="191">
        <f>IF(N529="zákl. přenesená",J529,0)</f>
        <v>0</v>
      </c>
      <c r="BH529" s="191">
        <f>IF(N529="sníž. přenesená",J529,0)</f>
        <v>0</v>
      </c>
      <c r="BI529" s="191">
        <f>IF(N529="nulová",J529,0)</f>
        <v>0</v>
      </c>
      <c r="BJ529" s="18" t="s">
        <v>82</v>
      </c>
      <c r="BK529" s="191">
        <f>ROUND(I529*H529,2)</f>
        <v>0</v>
      </c>
      <c r="BL529" s="18" t="s">
        <v>104</v>
      </c>
      <c r="BM529" s="190" t="s">
        <v>936</v>
      </c>
    </row>
    <row r="530" spans="1:65" s="2" customFormat="1" ht="19.5">
      <c r="A530" s="35"/>
      <c r="B530" s="36"/>
      <c r="C530" s="37"/>
      <c r="D530" s="192" t="s">
        <v>203</v>
      </c>
      <c r="E530" s="37"/>
      <c r="F530" s="193" t="s">
        <v>937</v>
      </c>
      <c r="G530" s="37"/>
      <c r="H530" s="37"/>
      <c r="I530" s="194"/>
      <c r="J530" s="37"/>
      <c r="K530" s="37"/>
      <c r="L530" s="40"/>
      <c r="M530" s="195"/>
      <c r="N530" s="196"/>
      <c r="O530" s="65"/>
      <c r="P530" s="65"/>
      <c r="Q530" s="65"/>
      <c r="R530" s="65"/>
      <c r="S530" s="65"/>
      <c r="T530" s="66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T530" s="18" t="s">
        <v>203</v>
      </c>
      <c r="AU530" s="18" t="s">
        <v>84</v>
      </c>
    </row>
    <row r="531" spans="1:65" s="2" customFormat="1" ht="11.25">
      <c r="A531" s="35"/>
      <c r="B531" s="36"/>
      <c r="C531" s="37"/>
      <c r="D531" s="197" t="s">
        <v>205</v>
      </c>
      <c r="E531" s="37"/>
      <c r="F531" s="198" t="s">
        <v>938</v>
      </c>
      <c r="G531" s="37"/>
      <c r="H531" s="37"/>
      <c r="I531" s="194"/>
      <c r="J531" s="37"/>
      <c r="K531" s="37"/>
      <c r="L531" s="40"/>
      <c r="M531" s="195"/>
      <c r="N531" s="196"/>
      <c r="O531" s="65"/>
      <c r="P531" s="65"/>
      <c r="Q531" s="65"/>
      <c r="R531" s="65"/>
      <c r="S531" s="65"/>
      <c r="T531" s="66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T531" s="18" t="s">
        <v>205</v>
      </c>
      <c r="AU531" s="18" t="s">
        <v>84</v>
      </c>
    </row>
    <row r="532" spans="1:65" s="13" customFormat="1" ht="11.25">
      <c r="B532" s="199"/>
      <c r="C532" s="200"/>
      <c r="D532" s="192" t="s">
        <v>207</v>
      </c>
      <c r="E532" s="201" t="s">
        <v>19</v>
      </c>
      <c r="F532" s="202" t="s">
        <v>939</v>
      </c>
      <c r="G532" s="200"/>
      <c r="H532" s="203">
        <v>5.65</v>
      </c>
      <c r="I532" s="204"/>
      <c r="J532" s="200"/>
      <c r="K532" s="200"/>
      <c r="L532" s="205"/>
      <c r="M532" s="206"/>
      <c r="N532" s="207"/>
      <c r="O532" s="207"/>
      <c r="P532" s="207"/>
      <c r="Q532" s="207"/>
      <c r="R532" s="207"/>
      <c r="S532" s="207"/>
      <c r="T532" s="208"/>
      <c r="AT532" s="209" t="s">
        <v>207</v>
      </c>
      <c r="AU532" s="209" t="s">
        <v>84</v>
      </c>
      <c r="AV532" s="13" t="s">
        <v>84</v>
      </c>
      <c r="AW532" s="13" t="s">
        <v>35</v>
      </c>
      <c r="AX532" s="13" t="s">
        <v>74</v>
      </c>
      <c r="AY532" s="209" t="s">
        <v>195</v>
      </c>
    </row>
    <row r="533" spans="1:65" s="13" customFormat="1" ht="11.25">
      <c r="B533" s="199"/>
      <c r="C533" s="200"/>
      <c r="D533" s="192" t="s">
        <v>207</v>
      </c>
      <c r="E533" s="201" t="s">
        <v>19</v>
      </c>
      <c r="F533" s="202" t="s">
        <v>940</v>
      </c>
      <c r="G533" s="200"/>
      <c r="H533" s="203">
        <v>7.6</v>
      </c>
      <c r="I533" s="204"/>
      <c r="J533" s="200"/>
      <c r="K533" s="200"/>
      <c r="L533" s="205"/>
      <c r="M533" s="206"/>
      <c r="N533" s="207"/>
      <c r="O533" s="207"/>
      <c r="P533" s="207"/>
      <c r="Q533" s="207"/>
      <c r="R533" s="207"/>
      <c r="S533" s="207"/>
      <c r="T533" s="208"/>
      <c r="AT533" s="209" t="s">
        <v>207</v>
      </c>
      <c r="AU533" s="209" t="s">
        <v>84</v>
      </c>
      <c r="AV533" s="13" t="s">
        <v>84</v>
      </c>
      <c r="AW533" s="13" t="s">
        <v>35</v>
      </c>
      <c r="AX533" s="13" t="s">
        <v>74</v>
      </c>
      <c r="AY533" s="209" t="s">
        <v>195</v>
      </c>
    </row>
    <row r="534" spans="1:65" s="13" customFormat="1" ht="11.25">
      <c r="B534" s="199"/>
      <c r="C534" s="200"/>
      <c r="D534" s="192" t="s">
        <v>207</v>
      </c>
      <c r="E534" s="201" t="s">
        <v>19</v>
      </c>
      <c r="F534" s="202" t="s">
        <v>941</v>
      </c>
      <c r="G534" s="200"/>
      <c r="H534" s="203">
        <v>32.5</v>
      </c>
      <c r="I534" s="204"/>
      <c r="J534" s="200"/>
      <c r="K534" s="200"/>
      <c r="L534" s="205"/>
      <c r="M534" s="206"/>
      <c r="N534" s="207"/>
      <c r="O534" s="207"/>
      <c r="P534" s="207"/>
      <c r="Q534" s="207"/>
      <c r="R534" s="207"/>
      <c r="S534" s="207"/>
      <c r="T534" s="208"/>
      <c r="AT534" s="209" t="s">
        <v>207</v>
      </c>
      <c r="AU534" s="209" t="s">
        <v>84</v>
      </c>
      <c r="AV534" s="13" t="s">
        <v>84</v>
      </c>
      <c r="AW534" s="13" t="s">
        <v>35</v>
      </c>
      <c r="AX534" s="13" t="s">
        <v>74</v>
      </c>
      <c r="AY534" s="209" t="s">
        <v>195</v>
      </c>
    </row>
    <row r="535" spans="1:65" s="13" customFormat="1" ht="11.25">
      <c r="B535" s="199"/>
      <c r="C535" s="200"/>
      <c r="D535" s="192" t="s">
        <v>207</v>
      </c>
      <c r="E535" s="201" t="s">
        <v>19</v>
      </c>
      <c r="F535" s="202" t="s">
        <v>942</v>
      </c>
      <c r="G535" s="200"/>
      <c r="H535" s="203">
        <v>8.3000000000000007</v>
      </c>
      <c r="I535" s="204"/>
      <c r="J535" s="200"/>
      <c r="K535" s="200"/>
      <c r="L535" s="205"/>
      <c r="M535" s="206"/>
      <c r="N535" s="207"/>
      <c r="O535" s="207"/>
      <c r="P535" s="207"/>
      <c r="Q535" s="207"/>
      <c r="R535" s="207"/>
      <c r="S535" s="207"/>
      <c r="T535" s="208"/>
      <c r="AT535" s="209" t="s">
        <v>207</v>
      </c>
      <c r="AU535" s="209" t="s">
        <v>84</v>
      </c>
      <c r="AV535" s="13" t="s">
        <v>84</v>
      </c>
      <c r="AW535" s="13" t="s">
        <v>35</v>
      </c>
      <c r="AX535" s="13" t="s">
        <v>74</v>
      </c>
      <c r="AY535" s="209" t="s">
        <v>195</v>
      </c>
    </row>
    <row r="536" spans="1:65" s="13" customFormat="1" ht="11.25">
      <c r="B536" s="199"/>
      <c r="C536" s="200"/>
      <c r="D536" s="192" t="s">
        <v>207</v>
      </c>
      <c r="E536" s="201" t="s">
        <v>19</v>
      </c>
      <c r="F536" s="202" t="s">
        <v>943</v>
      </c>
      <c r="G536" s="200"/>
      <c r="H536" s="203">
        <v>16</v>
      </c>
      <c r="I536" s="204"/>
      <c r="J536" s="200"/>
      <c r="K536" s="200"/>
      <c r="L536" s="205"/>
      <c r="M536" s="206"/>
      <c r="N536" s="207"/>
      <c r="O536" s="207"/>
      <c r="P536" s="207"/>
      <c r="Q536" s="207"/>
      <c r="R536" s="207"/>
      <c r="S536" s="207"/>
      <c r="T536" s="208"/>
      <c r="AT536" s="209" t="s">
        <v>207</v>
      </c>
      <c r="AU536" s="209" t="s">
        <v>84</v>
      </c>
      <c r="AV536" s="13" t="s">
        <v>84</v>
      </c>
      <c r="AW536" s="13" t="s">
        <v>35</v>
      </c>
      <c r="AX536" s="13" t="s">
        <v>74</v>
      </c>
      <c r="AY536" s="209" t="s">
        <v>195</v>
      </c>
    </row>
    <row r="537" spans="1:65" s="13" customFormat="1" ht="11.25">
      <c r="B537" s="199"/>
      <c r="C537" s="200"/>
      <c r="D537" s="192" t="s">
        <v>207</v>
      </c>
      <c r="E537" s="201" t="s">
        <v>19</v>
      </c>
      <c r="F537" s="202" t="s">
        <v>942</v>
      </c>
      <c r="G537" s="200"/>
      <c r="H537" s="203">
        <v>8.3000000000000007</v>
      </c>
      <c r="I537" s="204"/>
      <c r="J537" s="200"/>
      <c r="K537" s="200"/>
      <c r="L537" s="205"/>
      <c r="M537" s="206"/>
      <c r="N537" s="207"/>
      <c r="O537" s="207"/>
      <c r="P537" s="207"/>
      <c r="Q537" s="207"/>
      <c r="R537" s="207"/>
      <c r="S537" s="207"/>
      <c r="T537" s="208"/>
      <c r="AT537" s="209" t="s">
        <v>207</v>
      </c>
      <c r="AU537" s="209" t="s">
        <v>84</v>
      </c>
      <c r="AV537" s="13" t="s">
        <v>84</v>
      </c>
      <c r="AW537" s="13" t="s">
        <v>35</v>
      </c>
      <c r="AX537" s="13" t="s">
        <v>74</v>
      </c>
      <c r="AY537" s="209" t="s">
        <v>195</v>
      </c>
    </row>
    <row r="538" spans="1:65" s="13" customFormat="1" ht="11.25">
      <c r="B538" s="199"/>
      <c r="C538" s="200"/>
      <c r="D538" s="192" t="s">
        <v>207</v>
      </c>
      <c r="E538" s="201" t="s">
        <v>19</v>
      </c>
      <c r="F538" s="202" t="s">
        <v>944</v>
      </c>
      <c r="G538" s="200"/>
      <c r="H538" s="203">
        <v>16.55</v>
      </c>
      <c r="I538" s="204"/>
      <c r="J538" s="200"/>
      <c r="K538" s="200"/>
      <c r="L538" s="205"/>
      <c r="M538" s="206"/>
      <c r="N538" s="207"/>
      <c r="O538" s="207"/>
      <c r="P538" s="207"/>
      <c r="Q538" s="207"/>
      <c r="R538" s="207"/>
      <c r="S538" s="207"/>
      <c r="T538" s="208"/>
      <c r="AT538" s="209" t="s">
        <v>207</v>
      </c>
      <c r="AU538" s="209" t="s">
        <v>84</v>
      </c>
      <c r="AV538" s="13" t="s">
        <v>84</v>
      </c>
      <c r="AW538" s="13" t="s">
        <v>35</v>
      </c>
      <c r="AX538" s="13" t="s">
        <v>74</v>
      </c>
      <c r="AY538" s="209" t="s">
        <v>195</v>
      </c>
    </row>
    <row r="539" spans="1:65" s="14" customFormat="1" ht="11.25">
      <c r="B539" s="210"/>
      <c r="C539" s="211"/>
      <c r="D539" s="192" t="s">
        <v>207</v>
      </c>
      <c r="E539" s="212" t="s">
        <v>19</v>
      </c>
      <c r="F539" s="213" t="s">
        <v>216</v>
      </c>
      <c r="G539" s="211"/>
      <c r="H539" s="214">
        <v>94.899999999999991</v>
      </c>
      <c r="I539" s="215"/>
      <c r="J539" s="211"/>
      <c r="K539" s="211"/>
      <c r="L539" s="216"/>
      <c r="M539" s="217"/>
      <c r="N539" s="218"/>
      <c r="O539" s="218"/>
      <c r="P539" s="218"/>
      <c r="Q539" s="218"/>
      <c r="R539" s="218"/>
      <c r="S539" s="218"/>
      <c r="T539" s="219"/>
      <c r="AT539" s="220" t="s">
        <v>207</v>
      </c>
      <c r="AU539" s="220" t="s">
        <v>84</v>
      </c>
      <c r="AV539" s="14" t="s">
        <v>104</v>
      </c>
      <c r="AW539" s="14" t="s">
        <v>35</v>
      </c>
      <c r="AX539" s="14" t="s">
        <v>82</v>
      </c>
      <c r="AY539" s="220" t="s">
        <v>195</v>
      </c>
    </row>
    <row r="540" spans="1:65" s="2" customFormat="1" ht="37.9" customHeight="1">
      <c r="A540" s="35"/>
      <c r="B540" s="36"/>
      <c r="C540" s="179" t="s">
        <v>945</v>
      </c>
      <c r="D540" s="179" t="s">
        <v>197</v>
      </c>
      <c r="E540" s="180" t="s">
        <v>946</v>
      </c>
      <c r="F540" s="181" t="s">
        <v>947</v>
      </c>
      <c r="G540" s="182" t="s">
        <v>570</v>
      </c>
      <c r="H540" s="183">
        <v>80.400000000000006</v>
      </c>
      <c r="I540" s="184"/>
      <c r="J540" s="185">
        <f>ROUND(I540*H540,2)</f>
        <v>0</v>
      </c>
      <c r="K540" s="181" t="s">
        <v>201</v>
      </c>
      <c r="L540" s="40"/>
      <c r="M540" s="186" t="s">
        <v>19</v>
      </c>
      <c r="N540" s="187" t="s">
        <v>45</v>
      </c>
      <c r="O540" s="65"/>
      <c r="P540" s="188">
        <f>O540*H540</f>
        <v>0</v>
      </c>
      <c r="Q540" s="188">
        <v>4.2999999999999999E-4</v>
      </c>
      <c r="R540" s="188">
        <f>Q540*H540</f>
        <v>3.4571999999999999E-2</v>
      </c>
      <c r="S540" s="188">
        <v>0</v>
      </c>
      <c r="T540" s="189">
        <f>S540*H540</f>
        <v>0</v>
      </c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R540" s="190" t="s">
        <v>310</v>
      </c>
      <c r="AT540" s="190" t="s">
        <v>197</v>
      </c>
      <c r="AU540" s="190" t="s">
        <v>84</v>
      </c>
      <c r="AY540" s="18" t="s">
        <v>195</v>
      </c>
      <c r="BE540" s="191">
        <f>IF(N540="základní",J540,0)</f>
        <v>0</v>
      </c>
      <c r="BF540" s="191">
        <f>IF(N540="snížená",J540,0)</f>
        <v>0</v>
      </c>
      <c r="BG540" s="191">
        <f>IF(N540="zákl. přenesená",J540,0)</f>
        <v>0</v>
      </c>
      <c r="BH540" s="191">
        <f>IF(N540="sníž. přenesená",J540,0)</f>
        <v>0</v>
      </c>
      <c r="BI540" s="191">
        <f>IF(N540="nulová",J540,0)</f>
        <v>0</v>
      </c>
      <c r="BJ540" s="18" t="s">
        <v>82</v>
      </c>
      <c r="BK540" s="191">
        <f>ROUND(I540*H540,2)</f>
        <v>0</v>
      </c>
      <c r="BL540" s="18" t="s">
        <v>310</v>
      </c>
      <c r="BM540" s="190" t="s">
        <v>948</v>
      </c>
    </row>
    <row r="541" spans="1:65" s="2" customFormat="1" ht="29.25">
      <c r="A541" s="35"/>
      <c r="B541" s="36"/>
      <c r="C541" s="37"/>
      <c r="D541" s="192" t="s">
        <v>203</v>
      </c>
      <c r="E541" s="37"/>
      <c r="F541" s="193" t="s">
        <v>949</v>
      </c>
      <c r="G541" s="37"/>
      <c r="H541" s="37"/>
      <c r="I541" s="194"/>
      <c r="J541" s="37"/>
      <c r="K541" s="37"/>
      <c r="L541" s="40"/>
      <c r="M541" s="195"/>
      <c r="N541" s="196"/>
      <c r="O541" s="65"/>
      <c r="P541" s="65"/>
      <c r="Q541" s="65"/>
      <c r="R541" s="65"/>
      <c r="S541" s="65"/>
      <c r="T541" s="66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T541" s="18" t="s">
        <v>203</v>
      </c>
      <c r="AU541" s="18" t="s">
        <v>84</v>
      </c>
    </row>
    <row r="542" spans="1:65" s="2" customFormat="1" ht="11.25">
      <c r="A542" s="35"/>
      <c r="B542" s="36"/>
      <c r="C542" s="37"/>
      <c r="D542" s="197" t="s">
        <v>205</v>
      </c>
      <c r="E542" s="37"/>
      <c r="F542" s="198" t="s">
        <v>950</v>
      </c>
      <c r="G542" s="37"/>
      <c r="H542" s="37"/>
      <c r="I542" s="194"/>
      <c r="J542" s="37"/>
      <c r="K542" s="37"/>
      <c r="L542" s="40"/>
      <c r="M542" s="195"/>
      <c r="N542" s="196"/>
      <c r="O542" s="65"/>
      <c r="P542" s="65"/>
      <c r="Q542" s="65"/>
      <c r="R542" s="65"/>
      <c r="S542" s="65"/>
      <c r="T542" s="66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T542" s="18" t="s">
        <v>205</v>
      </c>
      <c r="AU542" s="18" t="s">
        <v>84</v>
      </c>
    </row>
    <row r="543" spans="1:65" s="13" customFormat="1" ht="11.25">
      <c r="B543" s="199"/>
      <c r="C543" s="200"/>
      <c r="D543" s="192" t="s">
        <v>207</v>
      </c>
      <c r="E543" s="201" t="s">
        <v>19</v>
      </c>
      <c r="F543" s="202" t="s">
        <v>951</v>
      </c>
      <c r="G543" s="200"/>
      <c r="H543" s="203">
        <v>80.400000000000006</v>
      </c>
      <c r="I543" s="204"/>
      <c r="J543" s="200"/>
      <c r="K543" s="200"/>
      <c r="L543" s="205"/>
      <c r="M543" s="206"/>
      <c r="N543" s="207"/>
      <c r="O543" s="207"/>
      <c r="P543" s="207"/>
      <c r="Q543" s="207"/>
      <c r="R543" s="207"/>
      <c r="S543" s="207"/>
      <c r="T543" s="208"/>
      <c r="AT543" s="209" t="s">
        <v>207</v>
      </c>
      <c r="AU543" s="209" t="s">
        <v>84</v>
      </c>
      <c r="AV543" s="13" t="s">
        <v>84</v>
      </c>
      <c r="AW543" s="13" t="s">
        <v>35</v>
      </c>
      <c r="AX543" s="13" t="s">
        <v>82</v>
      </c>
      <c r="AY543" s="209" t="s">
        <v>195</v>
      </c>
    </row>
    <row r="544" spans="1:65" s="2" customFormat="1" ht="24.2" customHeight="1">
      <c r="A544" s="35"/>
      <c r="B544" s="36"/>
      <c r="C544" s="221" t="s">
        <v>952</v>
      </c>
      <c r="D544" s="221" t="s">
        <v>324</v>
      </c>
      <c r="E544" s="222" t="s">
        <v>953</v>
      </c>
      <c r="F544" s="223" t="s">
        <v>954</v>
      </c>
      <c r="G544" s="224" t="s">
        <v>570</v>
      </c>
      <c r="H544" s="225">
        <v>192.83</v>
      </c>
      <c r="I544" s="226"/>
      <c r="J544" s="227">
        <f>ROUND(I544*H544,2)</f>
        <v>0</v>
      </c>
      <c r="K544" s="223" t="s">
        <v>201</v>
      </c>
      <c r="L544" s="228"/>
      <c r="M544" s="229" t="s">
        <v>19</v>
      </c>
      <c r="N544" s="230" t="s">
        <v>45</v>
      </c>
      <c r="O544" s="65"/>
      <c r="P544" s="188">
        <f>O544*H544</f>
        <v>0</v>
      </c>
      <c r="Q544" s="188">
        <v>1.98E-3</v>
      </c>
      <c r="R544" s="188">
        <f>Q544*H544</f>
        <v>0.38180340000000001</v>
      </c>
      <c r="S544" s="188">
        <v>0</v>
      </c>
      <c r="T544" s="189">
        <f>S544*H544</f>
        <v>0</v>
      </c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R544" s="190" t="s">
        <v>416</v>
      </c>
      <c r="AT544" s="190" t="s">
        <v>324</v>
      </c>
      <c r="AU544" s="190" t="s">
        <v>84</v>
      </c>
      <c r="AY544" s="18" t="s">
        <v>195</v>
      </c>
      <c r="BE544" s="191">
        <f>IF(N544="základní",J544,0)</f>
        <v>0</v>
      </c>
      <c r="BF544" s="191">
        <f>IF(N544="snížená",J544,0)</f>
        <v>0</v>
      </c>
      <c r="BG544" s="191">
        <f>IF(N544="zákl. přenesená",J544,0)</f>
        <v>0</v>
      </c>
      <c r="BH544" s="191">
        <f>IF(N544="sníž. přenesená",J544,0)</f>
        <v>0</v>
      </c>
      <c r="BI544" s="191">
        <f>IF(N544="nulová",J544,0)</f>
        <v>0</v>
      </c>
      <c r="BJ544" s="18" t="s">
        <v>82</v>
      </c>
      <c r="BK544" s="191">
        <f>ROUND(I544*H544,2)</f>
        <v>0</v>
      </c>
      <c r="BL544" s="18" t="s">
        <v>310</v>
      </c>
      <c r="BM544" s="190" t="s">
        <v>955</v>
      </c>
    </row>
    <row r="545" spans="1:65" s="2" customFormat="1" ht="19.5">
      <c r="A545" s="35"/>
      <c r="B545" s="36"/>
      <c r="C545" s="37"/>
      <c r="D545" s="192" t="s">
        <v>203</v>
      </c>
      <c r="E545" s="37"/>
      <c r="F545" s="193" t="s">
        <v>954</v>
      </c>
      <c r="G545" s="37"/>
      <c r="H545" s="37"/>
      <c r="I545" s="194"/>
      <c r="J545" s="37"/>
      <c r="K545" s="37"/>
      <c r="L545" s="40"/>
      <c r="M545" s="195"/>
      <c r="N545" s="196"/>
      <c r="O545" s="65"/>
      <c r="P545" s="65"/>
      <c r="Q545" s="65"/>
      <c r="R545" s="65"/>
      <c r="S545" s="65"/>
      <c r="T545" s="66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T545" s="18" t="s">
        <v>203</v>
      </c>
      <c r="AU545" s="18" t="s">
        <v>84</v>
      </c>
    </row>
    <row r="546" spans="1:65" s="13" customFormat="1" ht="11.25">
      <c r="B546" s="199"/>
      <c r="C546" s="200"/>
      <c r="D546" s="192" t="s">
        <v>207</v>
      </c>
      <c r="E546" s="200"/>
      <c r="F546" s="202" t="s">
        <v>956</v>
      </c>
      <c r="G546" s="200"/>
      <c r="H546" s="203">
        <v>192.83</v>
      </c>
      <c r="I546" s="204"/>
      <c r="J546" s="200"/>
      <c r="K546" s="200"/>
      <c r="L546" s="205"/>
      <c r="M546" s="206"/>
      <c r="N546" s="207"/>
      <c r="O546" s="207"/>
      <c r="P546" s="207"/>
      <c r="Q546" s="207"/>
      <c r="R546" s="207"/>
      <c r="S546" s="207"/>
      <c r="T546" s="208"/>
      <c r="AT546" s="209" t="s">
        <v>207</v>
      </c>
      <c r="AU546" s="209" t="s">
        <v>84</v>
      </c>
      <c r="AV546" s="13" t="s">
        <v>84</v>
      </c>
      <c r="AW546" s="13" t="s">
        <v>4</v>
      </c>
      <c r="AX546" s="13" t="s">
        <v>82</v>
      </c>
      <c r="AY546" s="209" t="s">
        <v>195</v>
      </c>
    </row>
    <row r="547" spans="1:65" s="2" customFormat="1" ht="24.2" customHeight="1">
      <c r="A547" s="35"/>
      <c r="B547" s="36"/>
      <c r="C547" s="179" t="s">
        <v>957</v>
      </c>
      <c r="D547" s="179" t="s">
        <v>197</v>
      </c>
      <c r="E547" s="180" t="s">
        <v>958</v>
      </c>
      <c r="F547" s="181" t="s">
        <v>959</v>
      </c>
      <c r="G547" s="182" t="s">
        <v>227</v>
      </c>
      <c r="H547" s="183">
        <v>62.43</v>
      </c>
      <c r="I547" s="184"/>
      <c r="J547" s="185">
        <f>ROUND(I547*H547,2)</f>
        <v>0</v>
      </c>
      <c r="K547" s="181" t="s">
        <v>201</v>
      </c>
      <c r="L547" s="40"/>
      <c r="M547" s="186" t="s">
        <v>19</v>
      </c>
      <c r="N547" s="187" t="s">
        <v>45</v>
      </c>
      <c r="O547" s="65"/>
      <c r="P547" s="188">
        <f>O547*H547</f>
        <v>0</v>
      </c>
      <c r="Q547" s="188">
        <v>0</v>
      </c>
      <c r="R547" s="188">
        <f>Q547*H547</f>
        <v>0</v>
      </c>
      <c r="S547" s="188">
        <v>8.3169999999999994E-2</v>
      </c>
      <c r="T547" s="189">
        <f>S547*H547</f>
        <v>5.1923030999999993</v>
      </c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R547" s="190" t="s">
        <v>310</v>
      </c>
      <c r="AT547" s="190" t="s">
        <v>197</v>
      </c>
      <c r="AU547" s="190" t="s">
        <v>84</v>
      </c>
      <c r="AY547" s="18" t="s">
        <v>195</v>
      </c>
      <c r="BE547" s="191">
        <f>IF(N547="základní",J547,0)</f>
        <v>0</v>
      </c>
      <c r="BF547" s="191">
        <f>IF(N547="snížená",J547,0)</f>
        <v>0</v>
      </c>
      <c r="BG547" s="191">
        <f>IF(N547="zákl. přenesená",J547,0)</f>
        <v>0</v>
      </c>
      <c r="BH547" s="191">
        <f>IF(N547="sníž. přenesená",J547,0)</f>
        <v>0</v>
      </c>
      <c r="BI547" s="191">
        <f>IF(N547="nulová",J547,0)</f>
        <v>0</v>
      </c>
      <c r="BJ547" s="18" t="s">
        <v>82</v>
      </c>
      <c r="BK547" s="191">
        <f>ROUND(I547*H547,2)</f>
        <v>0</v>
      </c>
      <c r="BL547" s="18" t="s">
        <v>310</v>
      </c>
      <c r="BM547" s="190" t="s">
        <v>960</v>
      </c>
    </row>
    <row r="548" spans="1:65" s="2" customFormat="1" ht="11.25">
      <c r="A548" s="35"/>
      <c r="B548" s="36"/>
      <c r="C548" s="37"/>
      <c r="D548" s="192" t="s">
        <v>203</v>
      </c>
      <c r="E548" s="37"/>
      <c r="F548" s="193" t="s">
        <v>959</v>
      </c>
      <c r="G548" s="37"/>
      <c r="H548" s="37"/>
      <c r="I548" s="194"/>
      <c r="J548" s="37"/>
      <c r="K548" s="37"/>
      <c r="L548" s="40"/>
      <c r="M548" s="195"/>
      <c r="N548" s="196"/>
      <c r="O548" s="65"/>
      <c r="P548" s="65"/>
      <c r="Q548" s="65"/>
      <c r="R548" s="65"/>
      <c r="S548" s="65"/>
      <c r="T548" s="66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T548" s="18" t="s">
        <v>203</v>
      </c>
      <c r="AU548" s="18" t="s">
        <v>84</v>
      </c>
    </row>
    <row r="549" spans="1:65" s="2" customFormat="1" ht="11.25">
      <c r="A549" s="35"/>
      <c r="B549" s="36"/>
      <c r="C549" s="37"/>
      <c r="D549" s="197" t="s">
        <v>205</v>
      </c>
      <c r="E549" s="37"/>
      <c r="F549" s="198" t="s">
        <v>961</v>
      </c>
      <c r="G549" s="37"/>
      <c r="H549" s="37"/>
      <c r="I549" s="194"/>
      <c r="J549" s="37"/>
      <c r="K549" s="37"/>
      <c r="L549" s="40"/>
      <c r="M549" s="195"/>
      <c r="N549" s="196"/>
      <c r="O549" s="65"/>
      <c r="P549" s="65"/>
      <c r="Q549" s="65"/>
      <c r="R549" s="65"/>
      <c r="S549" s="65"/>
      <c r="T549" s="66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T549" s="18" t="s">
        <v>205</v>
      </c>
      <c r="AU549" s="18" t="s">
        <v>84</v>
      </c>
    </row>
    <row r="550" spans="1:65" s="13" customFormat="1" ht="11.25">
      <c r="B550" s="199"/>
      <c r="C550" s="200"/>
      <c r="D550" s="192" t="s">
        <v>207</v>
      </c>
      <c r="E550" s="201" t="s">
        <v>19</v>
      </c>
      <c r="F550" s="202" t="s">
        <v>962</v>
      </c>
      <c r="G550" s="200"/>
      <c r="H550" s="203">
        <v>62.43</v>
      </c>
      <c r="I550" s="204"/>
      <c r="J550" s="200"/>
      <c r="K550" s="200"/>
      <c r="L550" s="205"/>
      <c r="M550" s="206"/>
      <c r="N550" s="207"/>
      <c r="O550" s="207"/>
      <c r="P550" s="207"/>
      <c r="Q550" s="207"/>
      <c r="R550" s="207"/>
      <c r="S550" s="207"/>
      <c r="T550" s="208"/>
      <c r="AT550" s="209" t="s">
        <v>207</v>
      </c>
      <c r="AU550" s="209" t="s">
        <v>84</v>
      </c>
      <c r="AV550" s="13" t="s">
        <v>84</v>
      </c>
      <c r="AW550" s="13" t="s">
        <v>35</v>
      </c>
      <c r="AX550" s="13" t="s">
        <v>82</v>
      </c>
      <c r="AY550" s="209" t="s">
        <v>195</v>
      </c>
    </row>
    <row r="551" spans="1:65" s="2" customFormat="1" ht="33" customHeight="1">
      <c r="A551" s="35"/>
      <c r="B551" s="36"/>
      <c r="C551" s="179" t="s">
        <v>963</v>
      </c>
      <c r="D551" s="179" t="s">
        <v>197</v>
      </c>
      <c r="E551" s="180" t="s">
        <v>964</v>
      </c>
      <c r="F551" s="181" t="s">
        <v>965</v>
      </c>
      <c r="G551" s="182" t="s">
        <v>227</v>
      </c>
      <c r="H551" s="183">
        <v>56.45</v>
      </c>
      <c r="I551" s="184"/>
      <c r="J551" s="185">
        <f>ROUND(I551*H551,2)</f>
        <v>0</v>
      </c>
      <c r="K551" s="181" t="s">
        <v>201</v>
      </c>
      <c r="L551" s="40"/>
      <c r="M551" s="186" t="s">
        <v>19</v>
      </c>
      <c r="N551" s="187" t="s">
        <v>45</v>
      </c>
      <c r="O551" s="65"/>
      <c r="P551" s="188">
        <f>O551*H551</f>
        <v>0</v>
      </c>
      <c r="Q551" s="188">
        <v>6.0000000000000001E-3</v>
      </c>
      <c r="R551" s="188">
        <f>Q551*H551</f>
        <v>0.3387</v>
      </c>
      <c r="S551" s="188">
        <v>0</v>
      </c>
      <c r="T551" s="189">
        <f>S551*H551</f>
        <v>0</v>
      </c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R551" s="190" t="s">
        <v>310</v>
      </c>
      <c r="AT551" s="190" t="s">
        <v>197</v>
      </c>
      <c r="AU551" s="190" t="s">
        <v>84</v>
      </c>
      <c r="AY551" s="18" t="s">
        <v>195</v>
      </c>
      <c r="BE551" s="191">
        <f>IF(N551="základní",J551,0)</f>
        <v>0</v>
      </c>
      <c r="BF551" s="191">
        <f>IF(N551="snížená",J551,0)</f>
        <v>0</v>
      </c>
      <c r="BG551" s="191">
        <f>IF(N551="zákl. přenesená",J551,0)</f>
        <v>0</v>
      </c>
      <c r="BH551" s="191">
        <f>IF(N551="sníž. přenesená",J551,0)</f>
        <v>0</v>
      </c>
      <c r="BI551" s="191">
        <f>IF(N551="nulová",J551,0)</f>
        <v>0</v>
      </c>
      <c r="BJ551" s="18" t="s">
        <v>82</v>
      </c>
      <c r="BK551" s="191">
        <f>ROUND(I551*H551,2)</f>
        <v>0</v>
      </c>
      <c r="BL551" s="18" t="s">
        <v>310</v>
      </c>
      <c r="BM551" s="190" t="s">
        <v>966</v>
      </c>
    </row>
    <row r="552" spans="1:65" s="2" customFormat="1" ht="29.25">
      <c r="A552" s="35"/>
      <c r="B552" s="36"/>
      <c r="C552" s="37"/>
      <c r="D552" s="192" t="s">
        <v>203</v>
      </c>
      <c r="E552" s="37"/>
      <c r="F552" s="193" t="s">
        <v>967</v>
      </c>
      <c r="G552" s="37"/>
      <c r="H552" s="37"/>
      <c r="I552" s="194"/>
      <c r="J552" s="37"/>
      <c r="K552" s="37"/>
      <c r="L552" s="40"/>
      <c r="M552" s="195"/>
      <c r="N552" s="196"/>
      <c r="O552" s="65"/>
      <c r="P552" s="65"/>
      <c r="Q552" s="65"/>
      <c r="R552" s="65"/>
      <c r="S552" s="65"/>
      <c r="T552" s="66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T552" s="18" t="s">
        <v>203</v>
      </c>
      <c r="AU552" s="18" t="s">
        <v>84</v>
      </c>
    </row>
    <row r="553" spans="1:65" s="2" customFormat="1" ht="11.25">
      <c r="A553" s="35"/>
      <c r="B553" s="36"/>
      <c r="C553" s="37"/>
      <c r="D553" s="197" t="s">
        <v>205</v>
      </c>
      <c r="E553" s="37"/>
      <c r="F553" s="198" t="s">
        <v>968</v>
      </c>
      <c r="G553" s="37"/>
      <c r="H553" s="37"/>
      <c r="I553" s="194"/>
      <c r="J553" s="37"/>
      <c r="K553" s="37"/>
      <c r="L553" s="40"/>
      <c r="M553" s="195"/>
      <c r="N553" s="196"/>
      <c r="O553" s="65"/>
      <c r="P553" s="65"/>
      <c r="Q553" s="65"/>
      <c r="R553" s="65"/>
      <c r="S553" s="65"/>
      <c r="T553" s="66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T553" s="18" t="s">
        <v>205</v>
      </c>
      <c r="AU553" s="18" t="s">
        <v>84</v>
      </c>
    </row>
    <row r="554" spans="1:65" s="13" customFormat="1" ht="11.25">
      <c r="B554" s="199"/>
      <c r="C554" s="200"/>
      <c r="D554" s="192" t="s">
        <v>207</v>
      </c>
      <c r="E554" s="201" t="s">
        <v>19</v>
      </c>
      <c r="F554" s="202" t="s">
        <v>920</v>
      </c>
      <c r="G554" s="200"/>
      <c r="H554" s="203">
        <v>56.45</v>
      </c>
      <c r="I554" s="204"/>
      <c r="J554" s="200"/>
      <c r="K554" s="200"/>
      <c r="L554" s="205"/>
      <c r="M554" s="206"/>
      <c r="N554" s="207"/>
      <c r="O554" s="207"/>
      <c r="P554" s="207"/>
      <c r="Q554" s="207"/>
      <c r="R554" s="207"/>
      <c r="S554" s="207"/>
      <c r="T554" s="208"/>
      <c r="AT554" s="209" t="s">
        <v>207</v>
      </c>
      <c r="AU554" s="209" t="s">
        <v>84</v>
      </c>
      <c r="AV554" s="13" t="s">
        <v>84</v>
      </c>
      <c r="AW554" s="13" t="s">
        <v>35</v>
      </c>
      <c r="AX554" s="13" t="s">
        <v>82</v>
      </c>
      <c r="AY554" s="209" t="s">
        <v>195</v>
      </c>
    </row>
    <row r="555" spans="1:65" s="2" customFormat="1" ht="33" customHeight="1">
      <c r="A555" s="35"/>
      <c r="B555" s="36"/>
      <c r="C555" s="221" t="s">
        <v>969</v>
      </c>
      <c r="D555" s="221" t="s">
        <v>324</v>
      </c>
      <c r="E555" s="222" t="s">
        <v>970</v>
      </c>
      <c r="F555" s="223" t="s">
        <v>971</v>
      </c>
      <c r="G555" s="224" t="s">
        <v>227</v>
      </c>
      <c r="H555" s="225">
        <v>62.094999999999999</v>
      </c>
      <c r="I555" s="226"/>
      <c r="J555" s="227">
        <f>ROUND(I555*H555,2)</f>
        <v>0</v>
      </c>
      <c r="K555" s="223" t="s">
        <v>201</v>
      </c>
      <c r="L555" s="228"/>
      <c r="M555" s="229" t="s">
        <v>19</v>
      </c>
      <c r="N555" s="230" t="s">
        <v>45</v>
      </c>
      <c r="O555" s="65"/>
      <c r="P555" s="188">
        <f>O555*H555</f>
        <v>0</v>
      </c>
      <c r="Q555" s="188">
        <v>2.1999999999999999E-2</v>
      </c>
      <c r="R555" s="188">
        <f>Q555*H555</f>
        <v>1.3660899999999998</v>
      </c>
      <c r="S555" s="188">
        <v>0</v>
      </c>
      <c r="T555" s="189">
        <f>S555*H555</f>
        <v>0</v>
      </c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R555" s="190" t="s">
        <v>416</v>
      </c>
      <c r="AT555" s="190" t="s">
        <v>324</v>
      </c>
      <c r="AU555" s="190" t="s">
        <v>84</v>
      </c>
      <c r="AY555" s="18" t="s">
        <v>195</v>
      </c>
      <c r="BE555" s="191">
        <f>IF(N555="základní",J555,0)</f>
        <v>0</v>
      </c>
      <c r="BF555" s="191">
        <f>IF(N555="snížená",J555,0)</f>
        <v>0</v>
      </c>
      <c r="BG555" s="191">
        <f>IF(N555="zákl. přenesená",J555,0)</f>
        <v>0</v>
      </c>
      <c r="BH555" s="191">
        <f>IF(N555="sníž. přenesená",J555,0)</f>
        <v>0</v>
      </c>
      <c r="BI555" s="191">
        <f>IF(N555="nulová",J555,0)</f>
        <v>0</v>
      </c>
      <c r="BJ555" s="18" t="s">
        <v>82</v>
      </c>
      <c r="BK555" s="191">
        <f>ROUND(I555*H555,2)</f>
        <v>0</v>
      </c>
      <c r="BL555" s="18" t="s">
        <v>310</v>
      </c>
      <c r="BM555" s="190" t="s">
        <v>972</v>
      </c>
    </row>
    <row r="556" spans="1:65" s="2" customFormat="1" ht="19.5">
      <c r="A556" s="35"/>
      <c r="B556" s="36"/>
      <c r="C556" s="37"/>
      <c r="D556" s="192" t="s">
        <v>203</v>
      </c>
      <c r="E556" s="37"/>
      <c r="F556" s="193" t="s">
        <v>971</v>
      </c>
      <c r="G556" s="37"/>
      <c r="H556" s="37"/>
      <c r="I556" s="194"/>
      <c r="J556" s="37"/>
      <c r="K556" s="37"/>
      <c r="L556" s="40"/>
      <c r="M556" s="195"/>
      <c r="N556" s="196"/>
      <c r="O556" s="65"/>
      <c r="P556" s="65"/>
      <c r="Q556" s="65"/>
      <c r="R556" s="65"/>
      <c r="S556" s="65"/>
      <c r="T556" s="66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T556" s="18" t="s">
        <v>203</v>
      </c>
      <c r="AU556" s="18" t="s">
        <v>84</v>
      </c>
    </row>
    <row r="557" spans="1:65" s="13" customFormat="1" ht="11.25">
      <c r="B557" s="199"/>
      <c r="C557" s="200"/>
      <c r="D557" s="192" t="s">
        <v>207</v>
      </c>
      <c r="E557" s="200"/>
      <c r="F557" s="202" t="s">
        <v>973</v>
      </c>
      <c r="G557" s="200"/>
      <c r="H557" s="203">
        <v>62.094999999999999</v>
      </c>
      <c r="I557" s="204"/>
      <c r="J557" s="200"/>
      <c r="K557" s="200"/>
      <c r="L557" s="205"/>
      <c r="M557" s="206"/>
      <c r="N557" s="207"/>
      <c r="O557" s="207"/>
      <c r="P557" s="207"/>
      <c r="Q557" s="207"/>
      <c r="R557" s="207"/>
      <c r="S557" s="207"/>
      <c r="T557" s="208"/>
      <c r="AT557" s="209" t="s">
        <v>207</v>
      </c>
      <c r="AU557" s="209" t="s">
        <v>84</v>
      </c>
      <c r="AV557" s="13" t="s">
        <v>84</v>
      </c>
      <c r="AW557" s="13" t="s">
        <v>4</v>
      </c>
      <c r="AX557" s="13" t="s">
        <v>82</v>
      </c>
      <c r="AY557" s="209" t="s">
        <v>195</v>
      </c>
    </row>
    <row r="558" spans="1:65" s="2" customFormat="1" ht="24.2" customHeight="1">
      <c r="A558" s="35"/>
      <c r="B558" s="36"/>
      <c r="C558" s="179" t="s">
        <v>974</v>
      </c>
      <c r="D558" s="179" t="s">
        <v>197</v>
      </c>
      <c r="E558" s="180" t="s">
        <v>975</v>
      </c>
      <c r="F558" s="181" t="s">
        <v>976</v>
      </c>
      <c r="G558" s="182" t="s">
        <v>227</v>
      </c>
      <c r="H558" s="183">
        <v>36.65</v>
      </c>
      <c r="I558" s="184"/>
      <c r="J558" s="185">
        <f>ROUND(I558*H558,2)</f>
        <v>0</v>
      </c>
      <c r="K558" s="181" t="s">
        <v>201</v>
      </c>
      <c r="L558" s="40"/>
      <c r="M558" s="186" t="s">
        <v>19</v>
      </c>
      <c r="N558" s="187" t="s">
        <v>45</v>
      </c>
      <c r="O558" s="65"/>
      <c r="P558" s="188">
        <f>O558*H558</f>
        <v>0</v>
      </c>
      <c r="Q558" s="188">
        <v>1.5E-3</v>
      </c>
      <c r="R558" s="188">
        <f>Q558*H558</f>
        <v>5.4974999999999996E-2</v>
      </c>
      <c r="S558" s="188">
        <v>0</v>
      </c>
      <c r="T558" s="189">
        <f>S558*H558</f>
        <v>0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190" t="s">
        <v>310</v>
      </c>
      <c r="AT558" s="190" t="s">
        <v>197</v>
      </c>
      <c r="AU558" s="190" t="s">
        <v>84</v>
      </c>
      <c r="AY558" s="18" t="s">
        <v>195</v>
      </c>
      <c r="BE558" s="191">
        <f>IF(N558="základní",J558,0)</f>
        <v>0</v>
      </c>
      <c r="BF558" s="191">
        <f>IF(N558="snížená",J558,0)</f>
        <v>0</v>
      </c>
      <c r="BG558" s="191">
        <f>IF(N558="zákl. přenesená",J558,0)</f>
        <v>0</v>
      </c>
      <c r="BH558" s="191">
        <f>IF(N558="sníž. přenesená",J558,0)</f>
        <v>0</v>
      </c>
      <c r="BI558" s="191">
        <f>IF(N558="nulová",J558,0)</f>
        <v>0</v>
      </c>
      <c r="BJ558" s="18" t="s">
        <v>82</v>
      </c>
      <c r="BK558" s="191">
        <f>ROUND(I558*H558,2)</f>
        <v>0</v>
      </c>
      <c r="BL558" s="18" t="s">
        <v>310</v>
      </c>
      <c r="BM558" s="190" t="s">
        <v>977</v>
      </c>
    </row>
    <row r="559" spans="1:65" s="2" customFormat="1" ht="11.25">
      <c r="A559" s="35"/>
      <c r="B559" s="36"/>
      <c r="C559" s="37"/>
      <c r="D559" s="192" t="s">
        <v>203</v>
      </c>
      <c r="E559" s="37"/>
      <c r="F559" s="193" t="s">
        <v>978</v>
      </c>
      <c r="G559" s="37"/>
      <c r="H559" s="37"/>
      <c r="I559" s="194"/>
      <c r="J559" s="37"/>
      <c r="K559" s="37"/>
      <c r="L559" s="40"/>
      <c r="M559" s="195"/>
      <c r="N559" s="196"/>
      <c r="O559" s="65"/>
      <c r="P559" s="65"/>
      <c r="Q559" s="65"/>
      <c r="R559" s="65"/>
      <c r="S559" s="65"/>
      <c r="T559" s="66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T559" s="18" t="s">
        <v>203</v>
      </c>
      <c r="AU559" s="18" t="s">
        <v>84</v>
      </c>
    </row>
    <row r="560" spans="1:65" s="2" customFormat="1" ht="11.25">
      <c r="A560" s="35"/>
      <c r="B560" s="36"/>
      <c r="C560" s="37"/>
      <c r="D560" s="197" t="s">
        <v>205</v>
      </c>
      <c r="E560" s="37"/>
      <c r="F560" s="198" t="s">
        <v>979</v>
      </c>
      <c r="G560" s="37"/>
      <c r="H560" s="37"/>
      <c r="I560" s="194"/>
      <c r="J560" s="37"/>
      <c r="K560" s="37"/>
      <c r="L560" s="40"/>
      <c r="M560" s="195"/>
      <c r="N560" s="196"/>
      <c r="O560" s="65"/>
      <c r="P560" s="65"/>
      <c r="Q560" s="65"/>
      <c r="R560" s="65"/>
      <c r="S560" s="65"/>
      <c r="T560" s="66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T560" s="18" t="s">
        <v>205</v>
      </c>
      <c r="AU560" s="18" t="s">
        <v>84</v>
      </c>
    </row>
    <row r="561" spans="1:65" s="13" customFormat="1" ht="11.25">
      <c r="B561" s="199"/>
      <c r="C561" s="200"/>
      <c r="D561" s="192" t="s">
        <v>207</v>
      </c>
      <c r="E561" s="201" t="s">
        <v>19</v>
      </c>
      <c r="F561" s="202" t="s">
        <v>980</v>
      </c>
      <c r="G561" s="200"/>
      <c r="H561" s="203">
        <v>36.65</v>
      </c>
      <c r="I561" s="204"/>
      <c r="J561" s="200"/>
      <c r="K561" s="200"/>
      <c r="L561" s="205"/>
      <c r="M561" s="206"/>
      <c r="N561" s="207"/>
      <c r="O561" s="207"/>
      <c r="P561" s="207"/>
      <c r="Q561" s="207"/>
      <c r="R561" s="207"/>
      <c r="S561" s="207"/>
      <c r="T561" s="208"/>
      <c r="AT561" s="209" t="s">
        <v>207</v>
      </c>
      <c r="AU561" s="209" t="s">
        <v>84</v>
      </c>
      <c r="AV561" s="13" t="s">
        <v>84</v>
      </c>
      <c r="AW561" s="13" t="s">
        <v>35</v>
      </c>
      <c r="AX561" s="13" t="s">
        <v>82</v>
      </c>
      <c r="AY561" s="209" t="s">
        <v>195</v>
      </c>
    </row>
    <row r="562" spans="1:65" s="2" customFormat="1" ht="24.2" customHeight="1">
      <c r="A562" s="35"/>
      <c r="B562" s="36"/>
      <c r="C562" s="179" t="s">
        <v>981</v>
      </c>
      <c r="D562" s="179" t="s">
        <v>197</v>
      </c>
      <c r="E562" s="180" t="s">
        <v>982</v>
      </c>
      <c r="F562" s="181" t="s">
        <v>983</v>
      </c>
      <c r="G562" s="182" t="s">
        <v>219</v>
      </c>
      <c r="H562" s="183">
        <v>3.6179999999999999</v>
      </c>
      <c r="I562" s="184"/>
      <c r="J562" s="185">
        <f>ROUND(I562*H562,2)</f>
        <v>0</v>
      </c>
      <c r="K562" s="181" t="s">
        <v>201</v>
      </c>
      <c r="L562" s="40"/>
      <c r="M562" s="186" t="s">
        <v>19</v>
      </c>
      <c r="N562" s="187" t="s">
        <v>45</v>
      </c>
      <c r="O562" s="65"/>
      <c r="P562" s="188">
        <f>O562*H562</f>
        <v>0</v>
      </c>
      <c r="Q562" s="188">
        <v>0</v>
      </c>
      <c r="R562" s="188">
        <f>Q562*H562</f>
        <v>0</v>
      </c>
      <c r="S562" s="188">
        <v>0</v>
      </c>
      <c r="T562" s="189">
        <f>S562*H562</f>
        <v>0</v>
      </c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R562" s="190" t="s">
        <v>310</v>
      </c>
      <c r="AT562" s="190" t="s">
        <v>197</v>
      </c>
      <c r="AU562" s="190" t="s">
        <v>84</v>
      </c>
      <c r="AY562" s="18" t="s">
        <v>195</v>
      </c>
      <c r="BE562" s="191">
        <f>IF(N562="základní",J562,0)</f>
        <v>0</v>
      </c>
      <c r="BF562" s="191">
        <f>IF(N562="snížená",J562,0)</f>
        <v>0</v>
      </c>
      <c r="BG562" s="191">
        <f>IF(N562="zákl. přenesená",J562,0)</f>
        <v>0</v>
      </c>
      <c r="BH562" s="191">
        <f>IF(N562="sníž. přenesená",J562,0)</f>
        <v>0</v>
      </c>
      <c r="BI562" s="191">
        <f>IF(N562="nulová",J562,0)</f>
        <v>0</v>
      </c>
      <c r="BJ562" s="18" t="s">
        <v>82</v>
      </c>
      <c r="BK562" s="191">
        <f>ROUND(I562*H562,2)</f>
        <v>0</v>
      </c>
      <c r="BL562" s="18" t="s">
        <v>310</v>
      </c>
      <c r="BM562" s="190" t="s">
        <v>984</v>
      </c>
    </row>
    <row r="563" spans="1:65" s="2" customFormat="1" ht="29.25">
      <c r="A563" s="35"/>
      <c r="B563" s="36"/>
      <c r="C563" s="37"/>
      <c r="D563" s="192" t="s">
        <v>203</v>
      </c>
      <c r="E563" s="37"/>
      <c r="F563" s="193" t="s">
        <v>985</v>
      </c>
      <c r="G563" s="37"/>
      <c r="H563" s="37"/>
      <c r="I563" s="194"/>
      <c r="J563" s="37"/>
      <c r="K563" s="37"/>
      <c r="L563" s="40"/>
      <c r="M563" s="195"/>
      <c r="N563" s="196"/>
      <c r="O563" s="65"/>
      <c r="P563" s="65"/>
      <c r="Q563" s="65"/>
      <c r="R563" s="65"/>
      <c r="S563" s="65"/>
      <c r="T563" s="66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T563" s="18" t="s">
        <v>203</v>
      </c>
      <c r="AU563" s="18" t="s">
        <v>84</v>
      </c>
    </row>
    <row r="564" spans="1:65" s="2" customFormat="1" ht="11.25">
      <c r="A564" s="35"/>
      <c r="B564" s="36"/>
      <c r="C564" s="37"/>
      <c r="D564" s="197" t="s">
        <v>205</v>
      </c>
      <c r="E564" s="37"/>
      <c r="F564" s="198" t="s">
        <v>986</v>
      </c>
      <c r="G564" s="37"/>
      <c r="H564" s="37"/>
      <c r="I564" s="194"/>
      <c r="J564" s="37"/>
      <c r="K564" s="37"/>
      <c r="L564" s="40"/>
      <c r="M564" s="195"/>
      <c r="N564" s="196"/>
      <c r="O564" s="65"/>
      <c r="P564" s="65"/>
      <c r="Q564" s="65"/>
      <c r="R564" s="65"/>
      <c r="S564" s="65"/>
      <c r="T564" s="66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T564" s="18" t="s">
        <v>205</v>
      </c>
      <c r="AU564" s="18" t="s">
        <v>84</v>
      </c>
    </row>
    <row r="565" spans="1:65" s="2" customFormat="1" ht="33" customHeight="1">
      <c r="A565" s="35"/>
      <c r="B565" s="36"/>
      <c r="C565" s="179" t="s">
        <v>987</v>
      </c>
      <c r="D565" s="179" t="s">
        <v>197</v>
      </c>
      <c r="E565" s="180" t="s">
        <v>988</v>
      </c>
      <c r="F565" s="181" t="s">
        <v>989</v>
      </c>
      <c r="G565" s="182" t="s">
        <v>219</v>
      </c>
      <c r="H565" s="183">
        <v>3.6179999999999999</v>
      </c>
      <c r="I565" s="184"/>
      <c r="J565" s="185">
        <f>ROUND(I565*H565,2)</f>
        <v>0</v>
      </c>
      <c r="K565" s="181" t="s">
        <v>201</v>
      </c>
      <c r="L565" s="40"/>
      <c r="M565" s="186" t="s">
        <v>19</v>
      </c>
      <c r="N565" s="187" t="s">
        <v>45</v>
      </c>
      <c r="O565" s="65"/>
      <c r="P565" s="188">
        <f>O565*H565</f>
        <v>0</v>
      </c>
      <c r="Q565" s="188">
        <v>0</v>
      </c>
      <c r="R565" s="188">
        <f>Q565*H565</f>
        <v>0</v>
      </c>
      <c r="S565" s="188">
        <v>0</v>
      </c>
      <c r="T565" s="189">
        <f>S565*H565</f>
        <v>0</v>
      </c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R565" s="190" t="s">
        <v>310</v>
      </c>
      <c r="AT565" s="190" t="s">
        <v>197</v>
      </c>
      <c r="AU565" s="190" t="s">
        <v>84</v>
      </c>
      <c r="AY565" s="18" t="s">
        <v>195</v>
      </c>
      <c r="BE565" s="191">
        <f>IF(N565="základní",J565,0)</f>
        <v>0</v>
      </c>
      <c r="BF565" s="191">
        <f>IF(N565="snížená",J565,0)</f>
        <v>0</v>
      </c>
      <c r="BG565" s="191">
        <f>IF(N565="zákl. přenesená",J565,0)</f>
        <v>0</v>
      </c>
      <c r="BH565" s="191">
        <f>IF(N565="sníž. přenesená",J565,0)</f>
        <v>0</v>
      </c>
      <c r="BI565" s="191">
        <f>IF(N565="nulová",J565,0)</f>
        <v>0</v>
      </c>
      <c r="BJ565" s="18" t="s">
        <v>82</v>
      </c>
      <c r="BK565" s="191">
        <f>ROUND(I565*H565,2)</f>
        <v>0</v>
      </c>
      <c r="BL565" s="18" t="s">
        <v>310</v>
      </c>
      <c r="BM565" s="190" t="s">
        <v>990</v>
      </c>
    </row>
    <row r="566" spans="1:65" s="2" customFormat="1" ht="48.75">
      <c r="A566" s="35"/>
      <c r="B566" s="36"/>
      <c r="C566" s="37"/>
      <c r="D566" s="192" t="s">
        <v>203</v>
      </c>
      <c r="E566" s="37"/>
      <c r="F566" s="193" t="s">
        <v>991</v>
      </c>
      <c r="G566" s="37"/>
      <c r="H566" s="37"/>
      <c r="I566" s="194"/>
      <c r="J566" s="37"/>
      <c r="K566" s="37"/>
      <c r="L566" s="40"/>
      <c r="M566" s="195"/>
      <c r="N566" s="196"/>
      <c r="O566" s="65"/>
      <c r="P566" s="65"/>
      <c r="Q566" s="65"/>
      <c r="R566" s="65"/>
      <c r="S566" s="65"/>
      <c r="T566" s="66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T566" s="18" t="s">
        <v>203</v>
      </c>
      <c r="AU566" s="18" t="s">
        <v>84</v>
      </c>
    </row>
    <row r="567" spans="1:65" s="2" customFormat="1" ht="11.25">
      <c r="A567" s="35"/>
      <c r="B567" s="36"/>
      <c r="C567" s="37"/>
      <c r="D567" s="197" t="s">
        <v>205</v>
      </c>
      <c r="E567" s="37"/>
      <c r="F567" s="198" t="s">
        <v>992</v>
      </c>
      <c r="G567" s="37"/>
      <c r="H567" s="37"/>
      <c r="I567" s="194"/>
      <c r="J567" s="37"/>
      <c r="K567" s="37"/>
      <c r="L567" s="40"/>
      <c r="M567" s="195"/>
      <c r="N567" s="196"/>
      <c r="O567" s="65"/>
      <c r="P567" s="65"/>
      <c r="Q567" s="65"/>
      <c r="R567" s="65"/>
      <c r="S567" s="65"/>
      <c r="T567" s="66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T567" s="18" t="s">
        <v>205</v>
      </c>
      <c r="AU567" s="18" t="s">
        <v>84</v>
      </c>
    </row>
    <row r="568" spans="1:65" s="12" customFormat="1" ht="22.9" customHeight="1">
      <c r="B568" s="163"/>
      <c r="C568" s="164"/>
      <c r="D568" s="165" t="s">
        <v>73</v>
      </c>
      <c r="E568" s="177" t="s">
        <v>993</v>
      </c>
      <c r="F568" s="177" t="s">
        <v>994</v>
      </c>
      <c r="G568" s="164"/>
      <c r="H568" s="164"/>
      <c r="I568" s="167"/>
      <c r="J568" s="178">
        <f>BK568</f>
        <v>0</v>
      </c>
      <c r="K568" s="164"/>
      <c r="L568" s="169"/>
      <c r="M568" s="170"/>
      <c r="N568" s="171"/>
      <c r="O568" s="171"/>
      <c r="P568" s="172">
        <f>SUM(P569:P616)</f>
        <v>0</v>
      </c>
      <c r="Q568" s="171"/>
      <c r="R568" s="172">
        <f>SUM(R569:R616)</f>
        <v>1.5778819000000004</v>
      </c>
      <c r="S568" s="171"/>
      <c r="T568" s="173">
        <f>SUM(T569:T616)</f>
        <v>0</v>
      </c>
      <c r="AR568" s="174" t="s">
        <v>84</v>
      </c>
      <c r="AT568" s="175" t="s">
        <v>73</v>
      </c>
      <c r="AU568" s="175" t="s">
        <v>82</v>
      </c>
      <c r="AY568" s="174" t="s">
        <v>195</v>
      </c>
      <c r="BK568" s="176">
        <f>SUM(BK569:BK616)</f>
        <v>0</v>
      </c>
    </row>
    <row r="569" spans="1:65" s="2" customFormat="1" ht="33" customHeight="1">
      <c r="A569" s="35"/>
      <c r="B569" s="36"/>
      <c r="C569" s="179" t="s">
        <v>995</v>
      </c>
      <c r="D569" s="179" t="s">
        <v>197</v>
      </c>
      <c r="E569" s="180" t="s">
        <v>996</v>
      </c>
      <c r="F569" s="181" t="s">
        <v>997</v>
      </c>
      <c r="G569" s="182" t="s">
        <v>319</v>
      </c>
      <c r="H569" s="183">
        <v>5</v>
      </c>
      <c r="I569" s="184"/>
      <c r="J569" s="185">
        <f>ROUND(I569*H569,2)</f>
        <v>0</v>
      </c>
      <c r="K569" s="181" t="s">
        <v>201</v>
      </c>
      <c r="L569" s="40"/>
      <c r="M569" s="186" t="s">
        <v>19</v>
      </c>
      <c r="N569" s="187" t="s">
        <v>45</v>
      </c>
      <c r="O569" s="65"/>
      <c r="P569" s="188">
        <f>O569*H569</f>
        <v>0</v>
      </c>
      <c r="Q569" s="188">
        <v>1.8880000000000001E-2</v>
      </c>
      <c r="R569" s="188">
        <f>Q569*H569</f>
        <v>9.4400000000000012E-2</v>
      </c>
      <c r="S569" s="188">
        <v>0</v>
      </c>
      <c r="T569" s="189">
        <f>S569*H569</f>
        <v>0</v>
      </c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R569" s="190" t="s">
        <v>310</v>
      </c>
      <c r="AT569" s="190" t="s">
        <v>197</v>
      </c>
      <c r="AU569" s="190" t="s">
        <v>84</v>
      </c>
      <c r="AY569" s="18" t="s">
        <v>195</v>
      </c>
      <c r="BE569" s="191">
        <f>IF(N569="základní",J569,0)</f>
        <v>0</v>
      </c>
      <c r="BF569" s="191">
        <f>IF(N569="snížená",J569,0)</f>
        <v>0</v>
      </c>
      <c r="BG569" s="191">
        <f>IF(N569="zákl. přenesená",J569,0)</f>
        <v>0</v>
      </c>
      <c r="BH569" s="191">
        <f>IF(N569="sníž. přenesená",J569,0)</f>
        <v>0</v>
      </c>
      <c r="BI569" s="191">
        <f>IF(N569="nulová",J569,0)</f>
        <v>0</v>
      </c>
      <c r="BJ569" s="18" t="s">
        <v>82</v>
      </c>
      <c r="BK569" s="191">
        <f>ROUND(I569*H569,2)</f>
        <v>0</v>
      </c>
      <c r="BL569" s="18" t="s">
        <v>310</v>
      </c>
      <c r="BM569" s="190" t="s">
        <v>998</v>
      </c>
    </row>
    <row r="570" spans="1:65" s="2" customFormat="1" ht="29.25">
      <c r="A570" s="35"/>
      <c r="B570" s="36"/>
      <c r="C570" s="37"/>
      <c r="D570" s="192" t="s">
        <v>203</v>
      </c>
      <c r="E570" s="37"/>
      <c r="F570" s="193" t="s">
        <v>999</v>
      </c>
      <c r="G570" s="37"/>
      <c r="H570" s="37"/>
      <c r="I570" s="194"/>
      <c r="J570" s="37"/>
      <c r="K570" s="37"/>
      <c r="L570" s="40"/>
      <c r="M570" s="195"/>
      <c r="N570" s="196"/>
      <c r="O570" s="65"/>
      <c r="P570" s="65"/>
      <c r="Q570" s="65"/>
      <c r="R570" s="65"/>
      <c r="S570" s="65"/>
      <c r="T570" s="66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T570" s="18" t="s">
        <v>203</v>
      </c>
      <c r="AU570" s="18" t="s">
        <v>84</v>
      </c>
    </row>
    <row r="571" spans="1:65" s="2" customFormat="1" ht="11.25">
      <c r="A571" s="35"/>
      <c r="B571" s="36"/>
      <c r="C571" s="37"/>
      <c r="D571" s="197" t="s">
        <v>205</v>
      </c>
      <c r="E571" s="37"/>
      <c r="F571" s="198" t="s">
        <v>1000</v>
      </c>
      <c r="G571" s="37"/>
      <c r="H571" s="37"/>
      <c r="I571" s="194"/>
      <c r="J571" s="37"/>
      <c r="K571" s="37"/>
      <c r="L571" s="40"/>
      <c r="M571" s="195"/>
      <c r="N571" s="196"/>
      <c r="O571" s="65"/>
      <c r="P571" s="65"/>
      <c r="Q571" s="65"/>
      <c r="R571" s="65"/>
      <c r="S571" s="65"/>
      <c r="T571" s="66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T571" s="18" t="s">
        <v>205</v>
      </c>
      <c r="AU571" s="18" t="s">
        <v>84</v>
      </c>
    </row>
    <row r="572" spans="1:65" s="2" customFormat="1" ht="33" customHeight="1">
      <c r="A572" s="35"/>
      <c r="B572" s="36"/>
      <c r="C572" s="179" t="s">
        <v>1001</v>
      </c>
      <c r="D572" s="179" t="s">
        <v>197</v>
      </c>
      <c r="E572" s="180" t="s">
        <v>1002</v>
      </c>
      <c r="F572" s="181" t="s">
        <v>1003</v>
      </c>
      <c r="G572" s="182" t="s">
        <v>319</v>
      </c>
      <c r="H572" s="183">
        <v>3</v>
      </c>
      <c r="I572" s="184"/>
      <c r="J572" s="185">
        <f>ROUND(I572*H572,2)</f>
        <v>0</v>
      </c>
      <c r="K572" s="181" t="s">
        <v>201</v>
      </c>
      <c r="L572" s="40"/>
      <c r="M572" s="186" t="s">
        <v>19</v>
      </c>
      <c r="N572" s="187" t="s">
        <v>45</v>
      </c>
      <c r="O572" s="65"/>
      <c r="P572" s="188">
        <f>O572*H572</f>
        <v>0</v>
      </c>
      <c r="Q572" s="188">
        <v>7.5590000000000004E-2</v>
      </c>
      <c r="R572" s="188">
        <f>Q572*H572</f>
        <v>0.22677000000000003</v>
      </c>
      <c r="S572" s="188">
        <v>0</v>
      </c>
      <c r="T572" s="189">
        <f>S572*H572</f>
        <v>0</v>
      </c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R572" s="190" t="s">
        <v>310</v>
      </c>
      <c r="AT572" s="190" t="s">
        <v>197</v>
      </c>
      <c r="AU572" s="190" t="s">
        <v>84</v>
      </c>
      <c r="AY572" s="18" t="s">
        <v>195</v>
      </c>
      <c r="BE572" s="191">
        <f>IF(N572="základní",J572,0)</f>
        <v>0</v>
      </c>
      <c r="BF572" s="191">
        <f>IF(N572="snížená",J572,0)</f>
        <v>0</v>
      </c>
      <c r="BG572" s="191">
        <f>IF(N572="zákl. přenesená",J572,0)</f>
        <v>0</v>
      </c>
      <c r="BH572" s="191">
        <f>IF(N572="sníž. přenesená",J572,0)</f>
        <v>0</v>
      </c>
      <c r="BI572" s="191">
        <f>IF(N572="nulová",J572,0)</f>
        <v>0</v>
      </c>
      <c r="BJ572" s="18" t="s">
        <v>82</v>
      </c>
      <c r="BK572" s="191">
        <f>ROUND(I572*H572,2)</f>
        <v>0</v>
      </c>
      <c r="BL572" s="18" t="s">
        <v>310</v>
      </c>
      <c r="BM572" s="190" t="s">
        <v>1004</v>
      </c>
    </row>
    <row r="573" spans="1:65" s="2" customFormat="1" ht="29.25">
      <c r="A573" s="35"/>
      <c r="B573" s="36"/>
      <c r="C573" s="37"/>
      <c r="D573" s="192" t="s">
        <v>203</v>
      </c>
      <c r="E573" s="37"/>
      <c r="F573" s="193" t="s">
        <v>1005</v>
      </c>
      <c r="G573" s="37"/>
      <c r="H573" s="37"/>
      <c r="I573" s="194"/>
      <c r="J573" s="37"/>
      <c r="K573" s="37"/>
      <c r="L573" s="40"/>
      <c r="M573" s="195"/>
      <c r="N573" s="196"/>
      <c r="O573" s="65"/>
      <c r="P573" s="65"/>
      <c r="Q573" s="65"/>
      <c r="R573" s="65"/>
      <c r="S573" s="65"/>
      <c r="T573" s="66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T573" s="18" t="s">
        <v>203</v>
      </c>
      <c r="AU573" s="18" t="s">
        <v>84</v>
      </c>
    </row>
    <row r="574" spans="1:65" s="2" customFormat="1" ht="11.25">
      <c r="A574" s="35"/>
      <c r="B574" s="36"/>
      <c r="C574" s="37"/>
      <c r="D574" s="197" t="s">
        <v>205</v>
      </c>
      <c r="E574" s="37"/>
      <c r="F574" s="198" t="s">
        <v>1006</v>
      </c>
      <c r="G574" s="37"/>
      <c r="H574" s="37"/>
      <c r="I574" s="194"/>
      <c r="J574" s="37"/>
      <c r="K574" s="37"/>
      <c r="L574" s="40"/>
      <c r="M574" s="195"/>
      <c r="N574" s="196"/>
      <c r="O574" s="65"/>
      <c r="P574" s="65"/>
      <c r="Q574" s="65"/>
      <c r="R574" s="65"/>
      <c r="S574" s="65"/>
      <c r="T574" s="66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T574" s="18" t="s">
        <v>205</v>
      </c>
      <c r="AU574" s="18" t="s">
        <v>84</v>
      </c>
    </row>
    <row r="575" spans="1:65" s="2" customFormat="1" ht="24.2" customHeight="1">
      <c r="A575" s="35"/>
      <c r="B575" s="36"/>
      <c r="C575" s="179" t="s">
        <v>1007</v>
      </c>
      <c r="D575" s="179" t="s">
        <v>197</v>
      </c>
      <c r="E575" s="180" t="s">
        <v>1008</v>
      </c>
      <c r="F575" s="181" t="s">
        <v>1009</v>
      </c>
      <c r="G575" s="182" t="s">
        <v>227</v>
      </c>
      <c r="H575" s="183">
        <v>1</v>
      </c>
      <c r="I575" s="184"/>
      <c r="J575" s="185">
        <f>ROUND(I575*H575,2)</f>
        <v>0</v>
      </c>
      <c r="K575" s="181" t="s">
        <v>201</v>
      </c>
      <c r="L575" s="40"/>
      <c r="M575" s="186" t="s">
        <v>19</v>
      </c>
      <c r="N575" s="187" t="s">
        <v>45</v>
      </c>
      <c r="O575" s="65"/>
      <c r="P575" s="188">
        <f>O575*H575</f>
        <v>0</v>
      </c>
      <c r="Q575" s="188">
        <v>7.5590000000000004E-2</v>
      </c>
      <c r="R575" s="188">
        <f>Q575*H575</f>
        <v>7.5590000000000004E-2</v>
      </c>
      <c r="S575" s="188">
        <v>0</v>
      </c>
      <c r="T575" s="189">
        <f>S575*H575</f>
        <v>0</v>
      </c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R575" s="190" t="s">
        <v>310</v>
      </c>
      <c r="AT575" s="190" t="s">
        <v>197</v>
      </c>
      <c r="AU575" s="190" t="s">
        <v>84</v>
      </c>
      <c r="AY575" s="18" t="s">
        <v>195</v>
      </c>
      <c r="BE575" s="191">
        <f>IF(N575="základní",J575,0)</f>
        <v>0</v>
      </c>
      <c r="BF575" s="191">
        <f>IF(N575="snížená",J575,0)</f>
        <v>0</v>
      </c>
      <c r="BG575" s="191">
        <f>IF(N575="zákl. přenesená",J575,0)</f>
        <v>0</v>
      </c>
      <c r="BH575" s="191">
        <f>IF(N575="sníž. přenesená",J575,0)</f>
        <v>0</v>
      </c>
      <c r="BI575" s="191">
        <f>IF(N575="nulová",J575,0)</f>
        <v>0</v>
      </c>
      <c r="BJ575" s="18" t="s">
        <v>82</v>
      </c>
      <c r="BK575" s="191">
        <f>ROUND(I575*H575,2)</f>
        <v>0</v>
      </c>
      <c r="BL575" s="18" t="s">
        <v>310</v>
      </c>
      <c r="BM575" s="190" t="s">
        <v>1010</v>
      </c>
    </row>
    <row r="576" spans="1:65" s="2" customFormat="1" ht="19.5">
      <c r="A576" s="35"/>
      <c r="B576" s="36"/>
      <c r="C576" s="37"/>
      <c r="D576" s="192" t="s">
        <v>203</v>
      </c>
      <c r="E576" s="37"/>
      <c r="F576" s="193" t="s">
        <v>1011</v>
      </c>
      <c r="G576" s="37"/>
      <c r="H576" s="37"/>
      <c r="I576" s="194"/>
      <c r="J576" s="37"/>
      <c r="K576" s="37"/>
      <c r="L576" s="40"/>
      <c r="M576" s="195"/>
      <c r="N576" s="196"/>
      <c r="O576" s="65"/>
      <c r="P576" s="65"/>
      <c r="Q576" s="65"/>
      <c r="R576" s="65"/>
      <c r="S576" s="65"/>
      <c r="T576" s="66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T576" s="18" t="s">
        <v>203</v>
      </c>
      <c r="AU576" s="18" t="s">
        <v>84</v>
      </c>
    </row>
    <row r="577" spans="1:65" s="2" customFormat="1" ht="11.25">
      <c r="A577" s="35"/>
      <c r="B577" s="36"/>
      <c r="C577" s="37"/>
      <c r="D577" s="197" t="s">
        <v>205</v>
      </c>
      <c r="E577" s="37"/>
      <c r="F577" s="198" t="s">
        <v>1012</v>
      </c>
      <c r="G577" s="37"/>
      <c r="H577" s="37"/>
      <c r="I577" s="194"/>
      <c r="J577" s="37"/>
      <c r="K577" s="37"/>
      <c r="L577" s="40"/>
      <c r="M577" s="195"/>
      <c r="N577" s="196"/>
      <c r="O577" s="65"/>
      <c r="P577" s="65"/>
      <c r="Q577" s="65"/>
      <c r="R577" s="65"/>
      <c r="S577" s="65"/>
      <c r="T577" s="66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T577" s="18" t="s">
        <v>205</v>
      </c>
      <c r="AU577" s="18" t="s">
        <v>84</v>
      </c>
    </row>
    <row r="578" spans="1:65" s="13" customFormat="1" ht="11.25">
      <c r="B578" s="199"/>
      <c r="C578" s="200"/>
      <c r="D578" s="192" t="s">
        <v>207</v>
      </c>
      <c r="E578" s="201" t="s">
        <v>19</v>
      </c>
      <c r="F578" s="202" t="s">
        <v>1013</v>
      </c>
      <c r="G578" s="200"/>
      <c r="H578" s="203">
        <v>1</v>
      </c>
      <c r="I578" s="204"/>
      <c r="J578" s="200"/>
      <c r="K578" s="200"/>
      <c r="L578" s="205"/>
      <c r="M578" s="206"/>
      <c r="N578" s="207"/>
      <c r="O578" s="207"/>
      <c r="P578" s="207"/>
      <c r="Q578" s="207"/>
      <c r="R578" s="207"/>
      <c r="S578" s="207"/>
      <c r="T578" s="208"/>
      <c r="AT578" s="209" t="s">
        <v>207</v>
      </c>
      <c r="AU578" s="209" t="s">
        <v>84</v>
      </c>
      <c r="AV578" s="13" t="s">
        <v>84</v>
      </c>
      <c r="AW578" s="13" t="s">
        <v>35</v>
      </c>
      <c r="AX578" s="13" t="s">
        <v>82</v>
      </c>
      <c r="AY578" s="209" t="s">
        <v>195</v>
      </c>
    </row>
    <row r="579" spans="1:65" s="2" customFormat="1" ht="24.2" customHeight="1">
      <c r="A579" s="35"/>
      <c r="B579" s="36"/>
      <c r="C579" s="179" t="s">
        <v>1014</v>
      </c>
      <c r="D579" s="179" t="s">
        <v>197</v>
      </c>
      <c r="E579" s="180" t="s">
        <v>1015</v>
      </c>
      <c r="F579" s="181" t="s">
        <v>1016</v>
      </c>
      <c r="G579" s="182" t="s">
        <v>319</v>
      </c>
      <c r="H579" s="183">
        <v>5</v>
      </c>
      <c r="I579" s="184"/>
      <c r="J579" s="185">
        <f>ROUND(I579*H579,2)</f>
        <v>0</v>
      </c>
      <c r="K579" s="181" t="s">
        <v>201</v>
      </c>
      <c r="L579" s="40"/>
      <c r="M579" s="186" t="s">
        <v>19</v>
      </c>
      <c r="N579" s="187" t="s">
        <v>45</v>
      </c>
      <c r="O579" s="65"/>
      <c r="P579" s="188">
        <f>O579*H579</f>
        <v>0</v>
      </c>
      <c r="Q579" s="188">
        <v>7.5599999999999999E-3</v>
      </c>
      <c r="R579" s="188">
        <f>Q579*H579</f>
        <v>3.78E-2</v>
      </c>
      <c r="S579" s="188">
        <v>0</v>
      </c>
      <c r="T579" s="189">
        <f>S579*H579</f>
        <v>0</v>
      </c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R579" s="190" t="s">
        <v>310</v>
      </c>
      <c r="AT579" s="190" t="s">
        <v>197</v>
      </c>
      <c r="AU579" s="190" t="s">
        <v>84</v>
      </c>
      <c r="AY579" s="18" t="s">
        <v>195</v>
      </c>
      <c r="BE579" s="191">
        <f>IF(N579="základní",J579,0)</f>
        <v>0</v>
      </c>
      <c r="BF579" s="191">
        <f>IF(N579="snížená",J579,0)</f>
        <v>0</v>
      </c>
      <c r="BG579" s="191">
        <f>IF(N579="zákl. přenesená",J579,0)</f>
        <v>0</v>
      </c>
      <c r="BH579" s="191">
        <f>IF(N579="sníž. přenesená",J579,0)</f>
        <v>0</v>
      </c>
      <c r="BI579" s="191">
        <f>IF(N579="nulová",J579,0)</f>
        <v>0</v>
      </c>
      <c r="BJ579" s="18" t="s">
        <v>82</v>
      </c>
      <c r="BK579" s="191">
        <f>ROUND(I579*H579,2)</f>
        <v>0</v>
      </c>
      <c r="BL579" s="18" t="s">
        <v>310</v>
      </c>
      <c r="BM579" s="190" t="s">
        <v>1017</v>
      </c>
    </row>
    <row r="580" spans="1:65" s="2" customFormat="1" ht="29.25">
      <c r="A580" s="35"/>
      <c r="B580" s="36"/>
      <c r="C580" s="37"/>
      <c r="D580" s="192" t="s">
        <v>203</v>
      </c>
      <c r="E580" s="37"/>
      <c r="F580" s="193" t="s">
        <v>1018</v>
      </c>
      <c r="G580" s="37"/>
      <c r="H580" s="37"/>
      <c r="I580" s="194"/>
      <c r="J580" s="37"/>
      <c r="K580" s="37"/>
      <c r="L580" s="40"/>
      <c r="M580" s="195"/>
      <c r="N580" s="196"/>
      <c r="O580" s="65"/>
      <c r="P580" s="65"/>
      <c r="Q580" s="65"/>
      <c r="R580" s="65"/>
      <c r="S580" s="65"/>
      <c r="T580" s="66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T580" s="18" t="s">
        <v>203</v>
      </c>
      <c r="AU580" s="18" t="s">
        <v>84</v>
      </c>
    </row>
    <row r="581" spans="1:65" s="2" customFormat="1" ht="11.25">
      <c r="A581" s="35"/>
      <c r="B581" s="36"/>
      <c r="C581" s="37"/>
      <c r="D581" s="197" t="s">
        <v>205</v>
      </c>
      <c r="E581" s="37"/>
      <c r="F581" s="198" t="s">
        <v>1019</v>
      </c>
      <c r="G581" s="37"/>
      <c r="H581" s="37"/>
      <c r="I581" s="194"/>
      <c r="J581" s="37"/>
      <c r="K581" s="37"/>
      <c r="L581" s="40"/>
      <c r="M581" s="195"/>
      <c r="N581" s="196"/>
      <c r="O581" s="65"/>
      <c r="P581" s="65"/>
      <c r="Q581" s="65"/>
      <c r="R581" s="65"/>
      <c r="S581" s="65"/>
      <c r="T581" s="66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T581" s="18" t="s">
        <v>205</v>
      </c>
      <c r="AU581" s="18" t="s">
        <v>84</v>
      </c>
    </row>
    <row r="582" spans="1:65" s="2" customFormat="1" ht="33" customHeight="1">
      <c r="A582" s="35"/>
      <c r="B582" s="36"/>
      <c r="C582" s="179" t="s">
        <v>1020</v>
      </c>
      <c r="D582" s="179" t="s">
        <v>197</v>
      </c>
      <c r="E582" s="180" t="s">
        <v>1021</v>
      </c>
      <c r="F582" s="181" t="s">
        <v>1022</v>
      </c>
      <c r="G582" s="182" t="s">
        <v>319</v>
      </c>
      <c r="H582" s="183">
        <v>5</v>
      </c>
      <c r="I582" s="184"/>
      <c r="J582" s="185">
        <f>ROUND(I582*H582,2)</f>
        <v>0</v>
      </c>
      <c r="K582" s="181" t="s">
        <v>201</v>
      </c>
      <c r="L582" s="40"/>
      <c r="M582" s="186" t="s">
        <v>19</v>
      </c>
      <c r="N582" s="187" t="s">
        <v>45</v>
      </c>
      <c r="O582" s="65"/>
      <c r="P582" s="188">
        <f>O582*H582</f>
        <v>0</v>
      </c>
      <c r="Q582" s="188">
        <v>1.908E-2</v>
      </c>
      <c r="R582" s="188">
        <f>Q582*H582</f>
        <v>9.5399999999999999E-2</v>
      </c>
      <c r="S582" s="188">
        <v>0</v>
      </c>
      <c r="T582" s="189">
        <f>S582*H582</f>
        <v>0</v>
      </c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R582" s="190" t="s">
        <v>310</v>
      </c>
      <c r="AT582" s="190" t="s">
        <v>197</v>
      </c>
      <c r="AU582" s="190" t="s">
        <v>84</v>
      </c>
      <c r="AY582" s="18" t="s">
        <v>195</v>
      </c>
      <c r="BE582" s="191">
        <f>IF(N582="základní",J582,0)</f>
        <v>0</v>
      </c>
      <c r="BF582" s="191">
        <f>IF(N582="snížená",J582,0)</f>
        <v>0</v>
      </c>
      <c r="BG582" s="191">
        <f>IF(N582="zákl. přenesená",J582,0)</f>
        <v>0</v>
      </c>
      <c r="BH582" s="191">
        <f>IF(N582="sníž. přenesená",J582,0)</f>
        <v>0</v>
      </c>
      <c r="BI582" s="191">
        <f>IF(N582="nulová",J582,0)</f>
        <v>0</v>
      </c>
      <c r="BJ582" s="18" t="s">
        <v>82</v>
      </c>
      <c r="BK582" s="191">
        <f>ROUND(I582*H582,2)</f>
        <v>0</v>
      </c>
      <c r="BL582" s="18" t="s">
        <v>310</v>
      </c>
      <c r="BM582" s="190" t="s">
        <v>1023</v>
      </c>
    </row>
    <row r="583" spans="1:65" s="2" customFormat="1" ht="29.25">
      <c r="A583" s="35"/>
      <c r="B583" s="36"/>
      <c r="C583" s="37"/>
      <c r="D583" s="192" t="s">
        <v>203</v>
      </c>
      <c r="E583" s="37"/>
      <c r="F583" s="193" t="s">
        <v>1024</v>
      </c>
      <c r="G583" s="37"/>
      <c r="H583" s="37"/>
      <c r="I583" s="194"/>
      <c r="J583" s="37"/>
      <c r="K583" s="37"/>
      <c r="L583" s="40"/>
      <c r="M583" s="195"/>
      <c r="N583" s="196"/>
      <c r="O583" s="65"/>
      <c r="P583" s="65"/>
      <c r="Q583" s="65"/>
      <c r="R583" s="65"/>
      <c r="S583" s="65"/>
      <c r="T583" s="66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T583" s="18" t="s">
        <v>203</v>
      </c>
      <c r="AU583" s="18" t="s">
        <v>84</v>
      </c>
    </row>
    <row r="584" spans="1:65" s="2" customFormat="1" ht="11.25">
      <c r="A584" s="35"/>
      <c r="B584" s="36"/>
      <c r="C584" s="37"/>
      <c r="D584" s="197" t="s">
        <v>205</v>
      </c>
      <c r="E584" s="37"/>
      <c r="F584" s="198" t="s">
        <v>1025</v>
      </c>
      <c r="G584" s="37"/>
      <c r="H584" s="37"/>
      <c r="I584" s="194"/>
      <c r="J584" s="37"/>
      <c r="K584" s="37"/>
      <c r="L584" s="40"/>
      <c r="M584" s="195"/>
      <c r="N584" s="196"/>
      <c r="O584" s="65"/>
      <c r="P584" s="65"/>
      <c r="Q584" s="65"/>
      <c r="R584" s="65"/>
      <c r="S584" s="65"/>
      <c r="T584" s="66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T584" s="18" t="s">
        <v>205</v>
      </c>
      <c r="AU584" s="18" t="s">
        <v>84</v>
      </c>
    </row>
    <row r="585" spans="1:65" s="2" customFormat="1" ht="24.2" customHeight="1">
      <c r="A585" s="35"/>
      <c r="B585" s="36"/>
      <c r="C585" s="179" t="s">
        <v>1026</v>
      </c>
      <c r="D585" s="179" t="s">
        <v>197</v>
      </c>
      <c r="E585" s="180" t="s">
        <v>1027</v>
      </c>
      <c r="F585" s="181" t="s">
        <v>1028</v>
      </c>
      <c r="G585" s="182" t="s">
        <v>227</v>
      </c>
      <c r="H585" s="183">
        <v>0.5</v>
      </c>
      <c r="I585" s="184"/>
      <c r="J585" s="185">
        <f>ROUND(I585*H585,2)</f>
        <v>0</v>
      </c>
      <c r="K585" s="181" t="s">
        <v>201</v>
      </c>
      <c r="L585" s="40"/>
      <c r="M585" s="186" t="s">
        <v>19</v>
      </c>
      <c r="N585" s="187" t="s">
        <v>45</v>
      </c>
      <c r="O585" s="65"/>
      <c r="P585" s="188">
        <f>O585*H585</f>
        <v>0</v>
      </c>
      <c r="Q585" s="188">
        <v>7.5550000000000006E-2</v>
      </c>
      <c r="R585" s="188">
        <f>Q585*H585</f>
        <v>3.7775000000000003E-2</v>
      </c>
      <c r="S585" s="188">
        <v>0</v>
      </c>
      <c r="T585" s="189">
        <f>S585*H585</f>
        <v>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190" t="s">
        <v>310</v>
      </c>
      <c r="AT585" s="190" t="s">
        <v>197</v>
      </c>
      <c r="AU585" s="190" t="s">
        <v>84</v>
      </c>
      <c r="AY585" s="18" t="s">
        <v>195</v>
      </c>
      <c r="BE585" s="191">
        <f>IF(N585="základní",J585,0)</f>
        <v>0</v>
      </c>
      <c r="BF585" s="191">
        <f>IF(N585="snížená",J585,0)</f>
        <v>0</v>
      </c>
      <c r="BG585" s="191">
        <f>IF(N585="zákl. přenesená",J585,0)</f>
        <v>0</v>
      </c>
      <c r="BH585" s="191">
        <f>IF(N585="sníž. přenesená",J585,0)</f>
        <v>0</v>
      </c>
      <c r="BI585" s="191">
        <f>IF(N585="nulová",J585,0)</f>
        <v>0</v>
      </c>
      <c r="BJ585" s="18" t="s">
        <v>82</v>
      </c>
      <c r="BK585" s="191">
        <f>ROUND(I585*H585,2)</f>
        <v>0</v>
      </c>
      <c r="BL585" s="18" t="s">
        <v>310</v>
      </c>
      <c r="BM585" s="190" t="s">
        <v>1029</v>
      </c>
    </row>
    <row r="586" spans="1:65" s="2" customFormat="1" ht="19.5">
      <c r="A586" s="35"/>
      <c r="B586" s="36"/>
      <c r="C586" s="37"/>
      <c r="D586" s="192" t="s">
        <v>203</v>
      </c>
      <c r="E586" s="37"/>
      <c r="F586" s="193" t="s">
        <v>1030</v>
      </c>
      <c r="G586" s="37"/>
      <c r="H586" s="37"/>
      <c r="I586" s="194"/>
      <c r="J586" s="37"/>
      <c r="K586" s="37"/>
      <c r="L586" s="40"/>
      <c r="M586" s="195"/>
      <c r="N586" s="196"/>
      <c r="O586" s="65"/>
      <c r="P586" s="65"/>
      <c r="Q586" s="65"/>
      <c r="R586" s="65"/>
      <c r="S586" s="65"/>
      <c r="T586" s="66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T586" s="18" t="s">
        <v>203</v>
      </c>
      <c r="AU586" s="18" t="s">
        <v>84</v>
      </c>
    </row>
    <row r="587" spans="1:65" s="2" customFormat="1" ht="11.25">
      <c r="A587" s="35"/>
      <c r="B587" s="36"/>
      <c r="C587" s="37"/>
      <c r="D587" s="197" t="s">
        <v>205</v>
      </c>
      <c r="E587" s="37"/>
      <c r="F587" s="198" t="s">
        <v>1031</v>
      </c>
      <c r="G587" s="37"/>
      <c r="H587" s="37"/>
      <c r="I587" s="194"/>
      <c r="J587" s="37"/>
      <c r="K587" s="37"/>
      <c r="L587" s="40"/>
      <c r="M587" s="195"/>
      <c r="N587" s="196"/>
      <c r="O587" s="65"/>
      <c r="P587" s="65"/>
      <c r="Q587" s="65"/>
      <c r="R587" s="65"/>
      <c r="S587" s="65"/>
      <c r="T587" s="66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T587" s="18" t="s">
        <v>205</v>
      </c>
      <c r="AU587" s="18" t="s">
        <v>84</v>
      </c>
    </row>
    <row r="588" spans="1:65" s="13" customFormat="1" ht="11.25">
      <c r="B588" s="199"/>
      <c r="C588" s="200"/>
      <c r="D588" s="192" t="s">
        <v>207</v>
      </c>
      <c r="E588" s="201" t="s">
        <v>19</v>
      </c>
      <c r="F588" s="202" t="s">
        <v>1032</v>
      </c>
      <c r="G588" s="200"/>
      <c r="H588" s="203">
        <v>0.5</v>
      </c>
      <c r="I588" s="204"/>
      <c r="J588" s="200"/>
      <c r="K588" s="200"/>
      <c r="L588" s="205"/>
      <c r="M588" s="206"/>
      <c r="N588" s="207"/>
      <c r="O588" s="207"/>
      <c r="P588" s="207"/>
      <c r="Q588" s="207"/>
      <c r="R588" s="207"/>
      <c r="S588" s="207"/>
      <c r="T588" s="208"/>
      <c r="AT588" s="209" t="s">
        <v>207</v>
      </c>
      <c r="AU588" s="209" t="s">
        <v>84</v>
      </c>
      <c r="AV588" s="13" t="s">
        <v>84</v>
      </c>
      <c r="AW588" s="13" t="s">
        <v>35</v>
      </c>
      <c r="AX588" s="13" t="s">
        <v>82</v>
      </c>
      <c r="AY588" s="209" t="s">
        <v>195</v>
      </c>
    </row>
    <row r="589" spans="1:65" s="2" customFormat="1" ht="21.75" customHeight="1">
      <c r="A589" s="35"/>
      <c r="B589" s="36"/>
      <c r="C589" s="179" t="s">
        <v>1033</v>
      </c>
      <c r="D589" s="179" t="s">
        <v>197</v>
      </c>
      <c r="E589" s="180" t="s">
        <v>1034</v>
      </c>
      <c r="F589" s="181" t="s">
        <v>1035</v>
      </c>
      <c r="G589" s="182" t="s">
        <v>570</v>
      </c>
      <c r="H589" s="183">
        <v>20</v>
      </c>
      <c r="I589" s="184"/>
      <c r="J589" s="185">
        <f>ROUND(I589*H589,2)</f>
        <v>0</v>
      </c>
      <c r="K589" s="181" t="s">
        <v>201</v>
      </c>
      <c r="L589" s="40"/>
      <c r="M589" s="186" t="s">
        <v>19</v>
      </c>
      <c r="N589" s="187" t="s">
        <v>45</v>
      </c>
      <c r="O589" s="65"/>
      <c r="P589" s="188">
        <f>O589*H589</f>
        <v>0</v>
      </c>
      <c r="Q589" s="188">
        <v>1.5399999999999999E-3</v>
      </c>
      <c r="R589" s="188">
        <f>Q589*H589</f>
        <v>3.0799999999999998E-2</v>
      </c>
      <c r="S589" s="188">
        <v>0</v>
      </c>
      <c r="T589" s="189">
        <f>S589*H589</f>
        <v>0</v>
      </c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R589" s="190" t="s">
        <v>310</v>
      </c>
      <c r="AT589" s="190" t="s">
        <v>197</v>
      </c>
      <c r="AU589" s="190" t="s">
        <v>84</v>
      </c>
      <c r="AY589" s="18" t="s">
        <v>195</v>
      </c>
      <c r="BE589" s="191">
        <f>IF(N589="základní",J589,0)</f>
        <v>0</v>
      </c>
      <c r="BF589" s="191">
        <f>IF(N589="snížená",J589,0)</f>
        <v>0</v>
      </c>
      <c r="BG589" s="191">
        <f>IF(N589="zákl. přenesená",J589,0)</f>
        <v>0</v>
      </c>
      <c r="BH589" s="191">
        <f>IF(N589="sníž. přenesená",J589,0)</f>
        <v>0</v>
      </c>
      <c r="BI589" s="191">
        <f>IF(N589="nulová",J589,0)</f>
        <v>0</v>
      </c>
      <c r="BJ589" s="18" t="s">
        <v>82</v>
      </c>
      <c r="BK589" s="191">
        <f>ROUND(I589*H589,2)</f>
        <v>0</v>
      </c>
      <c r="BL589" s="18" t="s">
        <v>310</v>
      </c>
      <c r="BM589" s="190" t="s">
        <v>1036</v>
      </c>
    </row>
    <row r="590" spans="1:65" s="2" customFormat="1" ht="11.25">
      <c r="A590" s="35"/>
      <c r="B590" s="36"/>
      <c r="C590" s="37"/>
      <c r="D590" s="192" t="s">
        <v>203</v>
      </c>
      <c r="E590" s="37"/>
      <c r="F590" s="193" t="s">
        <v>1037</v>
      </c>
      <c r="G590" s="37"/>
      <c r="H590" s="37"/>
      <c r="I590" s="194"/>
      <c r="J590" s="37"/>
      <c r="K590" s="37"/>
      <c r="L590" s="40"/>
      <c r="M590" s="195"/>
      <c r="N590" s="196"/>
      <c r="O590" s="65"/>
      <c r="P590" s="65"/>
      <c r="Q590" s="65"/>
      <c r="R590" s="65"/>
      <c r="S590" s="65"/>
      <c r="T590" s="66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T590" s="18" t="s">
        <v>203</v>
      </c>
      <c r="AU590" s="18" t="s">
        <v>84</v>
      </c>
    </row>
    <row r="591" spans="1:65" s="2" customFormat="1" ht="11.25">
      <c r="A591" s="35"/>
      <c r="B591" s="36"/>
      <c r="C591" s="37"/>
      <c r="D591" s="197" t="s">
        <v>205</v>
      </c>
      <c r="E591" s="37"/>
      <c r="F591" s="198" t="s">
        <v>1038</v>
      </c>
      <c r="G591" s="37"/>
      <c r="H591" s="37"/>
      <c r="I591" s="194"/>
      <c r="J591" s="37"/>
      <c r="K591" s="37"/>
      <c r="L591" s="40"/>
      <c r="M591" s="195"/>
      <c r="N591" s="196"/>
      <c r="O591" s="65"/>
      <c r="P591" s="65"/>
      <c r="Q591" s="65"/>
      <c r="R591" s="65"/>
      <c r="S591" s="65"/>
      <c r="T591" s="66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T591" s="18" t="s">
        <v>205</v>
      </c>
      <c r="AU591" s="18" t="s">
        <v>84</v>
      </c>
    </row>
    <row r="592" spans="1:65" s="2" customFormat="1" ht="16.5" customHeight="1">
      <c r="A592" s="35"/>
      <c r="B592" s="36"/>
      <c r="C592" s="179" t="s">
        <v>1039</v>
      </c>
      <c r="D592" s="179" t="s">
        <v>197</v>
      </c>
      <c r="E592" s="180" t="s">
        <v>1040</v>
      </c>
      <c r="F592" s="181" t="s">
        <v>1041</v>
      </c>
      <c r="G592" s="182" t="s">
        <v>227</v>
      </c>
      <c r="H592" s="183">
        <v>94.99</v>
      </c>
      <c r="I592" s="184"/>
      <c r="J592" s="185">
        <f>ROUND(I592*H592,2)</f>
        <v>0</v>
      </c>
      <c r="K592" s="181" t="s">
        <v>201</v>
      </c>
      <c r="L592" s="40"/>
      <c r="M592" s="186" t="s">
        <v>19</v>
      </c>
      <c r="N592" s="187" t="s">
        <v>45</v>
      </c>
      <c r="O592" s="65"/>
      <c r="P592" s="188">
        <f>O592*H592</f>
        <v>0</v>
      </c>
      <c r="Q592" s="188">
        <v>5.0000000000000001E-3</v>
      </c>
      <c r="R592" s="188">
        <f>Q592*H592</f>
        <v>0.47494999999999998</v>
      </c>
      <c r="S592" s="188">
        <v>0</v>
      </c>
      <c r="T592" s="189">
        <f>S592*H592</f>
        <v>0</v>
      </c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R592" s="190" t="s">
        <v>310</v>
      </c>
      <c r="AT592" s="190" t="s">
        <v>197</v>
      </c>
      <c r="AU592" s="190" t="s">
        <v>84</v>
      </c>
      <c r="AY592" s="18" t="s">
        <v>195</v>
      </c>
      <c r="BE592" s="191">
        <f>IF(N592="základní",J592,0)</f>
        <v>0</v>
      </c>
      <c r="BF592" s="191">
        <f>IF(N592="snížená",J592,0)</f>
        <v>0</v>
      </c>
      <c r="BG592" s="191">
        <f>IF(N592="zákl. přenesená",J592,0)</f>
        <v>0</v>
      </c>
      <c r="BH592" s="191">
        <f>IF(N592="sníž. přenesená",J592,0)</f>
        <v>0</v>
      </c>
      <c r="BI592" s="191">
        <f>IF(N592="nulová",J592,0)</f>
        <v>0</v>
      </c>
      <c r="BJ592" s="18" t="s">
        <v>82</v>
      </c>
      <c r="BK592" s="191">
        <f>ROUND(I592*H592,2)</f>
        <v>0</v>
      </c>
      <c r="BL592" s="18" t="s">
        <v>310</v>
      </c>
      <c r="BM592" s="190" t="s">
        <v>1042</v>
      </c>
    </row>
    <row r="593" spans="1:65" s="2" customFormat="1" ht="11.25">
      <c r="A593" s="35"/>
      <c r="B593" s="36"/>
      <c r="C593" s="37"/>
      <c r="D593" s="192" t="s">
        <v>203</v>
      </c>
      <c r="E593" s="37"/>
      <c r="F593" s="193" t="s">
        <v>1043</v>
      </c>
      <c r="G593" s="37"/>
      <c r="H593" s="37"/>
      <c r="I593" s="194"/>
      <c r="J593" s="37"/>
      <c r="K593" s="37"/>
      <c r="L593" s="40"/>
      <c r="M593" s="195"/>
      <c r="N593" s="196"/>
      <c r="O593" s="65"/>
      <c r="P593" s="65"/>
      <c r="Q593" s="65"/>
      <c r="R593" s="65"/>
      <c r="S593" s="65"/>
      <c r="T593" s="66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T593" s="18" t="s">
        <v>203</v>
      </c>
      <c r="AU593" s="18" t="s">
        <v>84</v>
      </c>
    </row>
    <row r="594" spans="1:65" s="2" customFormat="1" ht="11.25">
      <c r="A594" s="35"/>
      <c r="B594" s="36"/>
      <c r="C594" s="37"/>
      <c r="D594" s="197" t="s">
        <v>205</v>
      </c>
      <c r="E594" s="37"/>
      <c r="F594" s="198" t="s">
        <v>1044</v>
      </c>
      <c r="G594" s="37"/>
      <c r="H594" s="37"/>
      <c r="I594" s="194"/>
      <c r="J594" s="37"/>
      <c r="K594" s="37"/>
      <c r="L594" s="40"/>
      <c r="M594" s="195"/>
      <c r="N594" s="196"/>
      <c r="O594" s="65"/>
      <c r="P594" s="65"/>
      <c r="Q594" s="65"/>
      <c r="R594" s="65"/>
      <c r="S594" s="65"/>
      <c r="T594" s="66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T594" s="18" t="s">
        <v>205</v>
      </c>
      <c r="AU594" s="18" t="s">
        <v>84</v>
      </c>
    </row>
    <row r="595" spans="1:65" s="13" customFormat="1" ht="11.25">
      <c r="B595" s="199"/>
      <c r="C595" s="200"/>
      <c r="D595" s="192" t="s">
        <v>207</v>
      </c>
      <c r="E595" s="201" t="s">
        <v>19</v>
      </c>
      <c r="F595" s="202" t="s">
        <v>1045</v>
      </c>
      <c r="G595" s="200"/>
      <c r="H595" s="203">
        <v>94.99</v>
      </c>
      <c r="I595" s="204"/>
      <c r="J595" s="200"/>
      <c r="K595" s="200"/>
      <c r="L595" s="205"/>
      <c r="M595" s="206"/>
      <c r="N595" s="207"/>
      <c r="O595" s="207"/>
      <c r="P595" s="207"/>
      <c r="Q595" s="207"/>
      <c r="R595" s="207"/>
      <c r="S595" s="207"/>
      <c r="T595" s="208"/>
      <c r="AT595" s="209" t="s">
        <v>207</v>
      </c>
      <c r="AU595" s="209" t="s">
        <v>84</v>
      </c>
      <c r="AV595" s="13" t="s">
        <v>84</v>
      </c>
      <c r="AW595" s="13" t="s">
        <v>35</v>
      </c>
      <c r="AX595" s="13" t="s">
        <v>82</v>
      </c>
      <c r="AY595" s="209" t="s">
        <v>195</v>
      </c>
    </row>
    <row r="596" spans="1:65" s="2" customFormat="1" ht="16.5" customHeight="1">
      <c r="A596" s="35"/>
      <c r="B596" s="36"/>
      <c r="C596" s="179" t="s">
        <v>1046</v>
      </c>
      <c r="D596" s="179" t="s">
        <v>197</v>
      </c>
      <c r="E596" s="180" t="s">
        <v>1047</v>
      </c>
      <c r="F596" s="181" t="s">
        <v>1048</v>
      </c>
      <c r="G596" s="182" t="s">
        <v>227</v>
      </c>
      <c r="H596" s="183">
        <v>94.99</v>
      </c>
      <c r="I596" s="184"/>
      <c r="J596" s="185">
        <f>ROUND(I596*H596,2)</f>
        <v>0</v>
      </c>
      <c r="K596" s="181" t="s">
        <v>201</v>
      </c>
      <c r="L596" s="40"/>
      <c r="M596" s="186" t="s">
        <v>19</v>
      </c>
      <c r="N596" s="187" t="s">
        <v>45</v>
      </c>
      <c r="O596" s="65"/>
      <c r="P596" s="188">
        <f>O596*H596</f>
        <v>0</v>
      </c>
      <c r="Q596" s="188">
        <v>5.1000000000000004E-3</v>
      </c>
      <c r="R596" s="188">
        <f>Q596*H596</f>
        <v>0.48444900000000002</v>
      </c>
      <c r="S596" s="188">
        <v>0</v>
      </c>
      <c r="T596" s="189">
        <f>S596*H596</f>
        <v>0</v>
      </c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R596" s="190" t="s">
        <v>310</v>
      </c>
      <c r="AT596" s="190" t="s">
        <v>197</v>
      </c>
      <c r="AU596" s="190" t="s">
        <v>84</v>
      </c>
      <c r="AY596" s="18" t="s">
        <v>195</v>
      </c>
      <c r="BE596" s="191">
        <f>IF(N596="základní",J596,0)</f>
        <v>0</v>
      </c>
      <c r="BF596" s="191">
        <f>IF(N596="snížená",J596,0)</f>
        <v>0</v>
      </c>
      <c r="BG596" s="191">
        <f>IF(N596="zákl. přenesená",J596,0)</f>
        <v>0</v>
      </c>
      <c r="BH596" s="191">
        <f>IF(N596="sníž. přenesená",J596,0)</f>
        <v>0</v>
      </c>
      <c r="BI596" s="191">
        <f>IF(N596="nulová",J596,0)</f>
        <v>0</v>
      </c>
      <c r="BJ596" s="18" t="s">
        <v>82</v>
      </c>
      <c r="BK596" s="191">
        <f>ROUND(I596*H596,2)</f>
        <v>0</v>
      </c>
      <c r="BL596" s="18" t="s">
        <v>310</v>
      </c>
      <c r="BM596" s="190" t="s">
        <v>1049</v>
      </c>
    </row>
    <row r="597" spans="1:65" s="2" customFormat="1" ht="11.25">
      <c r="A597" s="35"/>
      <c r="B597" s="36"/>
      <c r="C597" s="37"/>
      <c r="D597" s="192" t="s">
        <v>203</v>
      </c>
      <c r="E597" s="37"/>
      <c r="F597" s="193" t="s">
        <v>1050</v>
      </c>
      <c r="G597" s="37"/>
      <c r="H597" s="37"/>
      <c r="I597" s="194"/>
      <c r="J597" s="37"/>
      <c r="K597" s="37"/>
      <c r="L597" s="40"/>
      <c r="M597" s="195"/>
      <c r="N597" s="196"/>
      <c r="O597" s="65"/>
      <c r="P597" s="65"/>
      <c r="Q597" s="65"/>
      <c r="R597" s="65"/>
      <c r="S597" s="65"/>
      <c r="T597" s="66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T597" s="18" t="s">
        <v>203</v>
      </c>
      <c r="AU597" s="18" t="s">
        <v>84</v>
      </c>
    </row>
    <row r="598" spans="1:65" s="2" customFormat="1" ht="11.25">
      <c r="A598" s="35"/>
      <c r="B598" s="36"/>
      <c r="C598" s="37"/>
      <c r="D598" s="197" t="s">
        <v>205</v>
      </c>
      <c r="E598" s="37"/>
      <c r="F598" s="198" t="s">
        <v>1051</v>
      </c>
      <c r="G598" s="37"/>
      <c r="H598" s="37"/>
      <c r="I598" s="194"/>
      <c r="J598" s="37"/>
      <c r="K598" s="37"/>
      <c r="L598" s="40"/>
      <c r="M598" s="195"/>
      <c r="N598" s="196"/>
      <c r="O598" s="65"/>
      <c r="P598" s="65"/>
      <c r="Q598" s="65"/>
      <c r="R598" s="65"/>
      <c r="S598" s="65"/>
      <c r="T598" s="66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T598" s="18" t="s">
        <v>205</v>
      </c>
      <c r="AU598" s="18" t="s">
        <v>84</v>
      </c>
    </row>
    <row r="599" spans="1:65" s="2" customFormat="1" ht="21.75" customHeight="1">
      <c r="A599" s="35"/>
      <c r="B599" s="36"/>
      <c r="C599" s="179" t="s">
        <v>1052</v>
      </c>
      <c r="D599" s="179" t="s">
        <v>197</v>
      </c>
      <c r="E599" s="180" t="s">
        <v>1053</v>
      </c>
      <c r="F599" s="181" t="s">
        <v>1054</v>
      </c>
      <c r="G599" s="182" t="s">
        <v>227</v>
      </c>
      <c r="H599" s="183">
        <v>94.99</v>
      </c>
      <c r="I599" s="184"/>
      <c r="J599" s="185">
        <f>ROUND(I599*H599,2)</f>
        <v>0</v>
      </c>
      <c r="K599" s="181" t="s">
        <v>201</v>
      </c>
      <c r="L599" s="40"/>
      <c r="M599" s="186" t="s">
        <v>19</v>
      </c>
      <c r="N599" s="187" t="s">
        <v>45</v>
      </c>
      <c r="O599" s="65"/>
      <c r="P599" s="188">
        <f>O599*H599</f>
        <v>0</v>
      </c>
      <c r="Q599" s="188">
        <v>6.0000000000000002E-5</v>
      </c>
      <c r="R599" s="188">
        <f>Q599*H599</f>
        <v>5.6993999999999994E-3</v>
      </c>
      <c r="S599" s="188">
        <v>0</v>
      </c>
      <c r="T599" s="189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190" t="s">
        <v>310</v>
      </c>
      <c r="AT599" s="190" t="s">
        <v>197</v>
      </c>
      <c r="AU599" s="190" t="s">
        <v>84</v>
      </c>
      <c r="AY599" s="18" t="s">
        <v>195</v>
      </c>
      <c r="BE599" s="191">
        <f>IF(N599="základní",J599,0)</f>
        <v>0</v>
      </c>
      <c r="BF599" s="191">
        <f>IF(N599="snížená",J599,0)</f>
        <v>0</v>
      </c>
      <c r="BG599" s="191">
        <f>IF(N599="zákl. přenesená",J599,0)</f>
        <v>0</v>
      </c>
      <c r="BH599" s="191">
        <f>IF(N599="sníž. přenesená",J599,0)</f>
        <v>0</v>
      </c>
      <c r="BI599" s="191">
        <f>IF(N599="nulová",J599,0)</f>
        <v>0</v>
      </c>
      <c r="BJ599" s="18" t="s">
        <v>82</v>
      </c>
      <c r="BK599" s="191">
        <f>ROUND(I599*H599,2)</f>
        <v>0</v>
      </c>
      <c r="BL599" s="18" t="s">
        <v>310</v>
      </c>
      <c r="BM599" s="190" t="s">
        <v>1055</v>
      </c>
    </row>
    <row r="600" spans="1:65" s="2" customFormat="1" ht="11.25">
      <c r="A600" s="35"/>
      <c r="B600" s="36"/>
      <c r="C600" s="37"/>
      <c r="D600" s="192" t="s">
        <v>203</v>
      </c>
      <c r="E600" s="37"/>
      <c r="F600" s="193" t="s">
        <v>1056</v>
      </c>
      <c r="G600" s="37"/>
      <c r="H600" s="37"/>
      <c r="I600" s="194"/>
      <c r="J600" s="37"/>
      <c r="K600" s="37"/>
      <c r="L600" s="40"/>
      <c r="M600" s="195"/>
      <c r="N600" s="196"/>
      <c r="O600" s="65"/>
      <c r="P600" s="65"/>
      <c r="Q600" s="65"/>
      <c r="R600" s="65"/>
      <c r="S600" s="65"/>
      <c r="T600" s="66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T600" s="18" t="s">
        <v>203</v>
      </c>
      <c r="AU600" s="18" t="s">
        <v>84</v>
      </c>
    </row>
    <row r="601" spans="1:65" s="2" customFormat="1" ht="11.25">
      <c r="A601" s="35"/>
      <c r="B601" s="36"/>
      <c r="C601" s="37"/>
      <c r="D601" s="197" t="s">
        <v>205</v>
      </c>
      <c r="E601" s="37"/>
      <c r="F601" s="198" t="s">
        <v>1057</v>
      </c>
      <c r="G601" s="37"/>
      <c r="H601" s="37"/>
      <c r="I601" s="194"/>
      <c r="J601" s="37"/>
      <c r="K601" s="37"/>
      <c r="L601" s="40"/>
      <c r="M601" s="195"/>
      <c r="N601" s="196"/>
      <c r="O601" s="65"/>
      <c r="P601" s="65"/>
      <c r="Q601" s="65"/>
      <c r="R601" s="65"/>
      <c r="S601" s="65"/>
      <c r="T601" s="66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T601" s="18" t="s">
        <v>205</v>
      </c>
      <c r="AU601" s="18" t="s">
        <v>84</v>
      </c>
    </row>
    <row r="602" spans="1:65" s="2" customFormat="1" ht="16.5" customHeight="1">
      <c r="A602" s="35"/>
      <c r="B602" s="36"/>
      <c r="C602" s="179" t="s">
        <v>1058</v>
      </c>
      <c r="D602" s="179" t="s">
        <v>197</v>
      </c>
      <c r="E602" s="180" t="s">
        <v>1059</v>
      </c>
      <c r="F602" s="181" t="s">
        <v>1060</v>
      </c>
      <c r="G602" s="182" t="s">
        <v>227</v>
      </c>
      <c r="H602" s="183">
        <v>94.99</v>
      </c>
      <c r="I602" s="184"/>
      <c r="J602" s="185">
        <f>ROUND(I602*H602,2)</f>
        <v>0</v>
      </c>
      <c r="K602" s="181" t="s">
        <v>201</v>
      </c>
      <c r="L602" s="40"/>
      <c r="M602" s="186" t="s">
        <v>19</v>
      </c>
      <c r="N602" s="187" t="s">
        <v>45</v>
      </c>
      <c r="O602" s="65"/>
      <c r="P602" s="188">
        <f>O602*H602</f>
        <v>0</v>
      </c>
      <c r="Q602" s="188">
        <v>1.4999999999999999E-4</v>
      </c>
      <c r="R602" s="188">
        <f>Q602*H602</f>
        <v>1.4248499999999997E-2</v>
      </c>
      <c r="S602" s="188">
        <v>0</v>
      </c>
      <c r="T602" s="189">
        <f>S602*H602</f>
        <v>0</v>
      </c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R602" s="190" t="s">
        <v>310</v>
      </c>
      <c r="AT602" s="190" t="s">
        <v>197</v>
      </c>
      <c r="AU602" s="190" t="s">
        <v>84</v>
      </c>
      <c r="AY602" s="18" t="s">
        <v>195</v>
      </c>
      <c r="BE602" s="191">
        <f>IF(N602="základní",J602,0)</f>
        <v>0</v>
      </c>
      <c r="BF602" s="191">
        <f>IF(N602="snížená",J602,0)</f>
        <v>0</v>
      </c>
      <c r="BG602" s="191">
        <f>IF(N602="zákl. přenesená",J602,0)</f>
        <v>0</v>
      </c>
      <c r="BH602" s="191">
        <f>IF(N602="sníž. přenesená",J602,0)</f>
        <v>0</v>
      </c>
      <c r="BI602" s="191">
        <f>IF(N602="nulová",J602,0)</f>
        <v>0</v>
      </c>
      <c r="BJ602" s="18" t="s">
        <v>82</v>
      </c>
      <c r="BK602" s="191">
        <f>ROUND(I602*H602,2)</f>
        <v>0</v>
      </c>
      <c r="BL602" s="18" t="s">
        <v>310</v>
      </c>
      <c r="BM602" s="190" t="s">
        <v>1061</v>
      </c>
    </row>
    <row r="603" spans="1:65" s="2" customFormat="1" ht="11.25">
      <c r="A603" s="35"/>
      <c r="B603" s="36"/>
      <c r="C603" s="37"/>
      <c r="D603" s="192" t="s">
        <v>203</v>
      </c>
      <c r="E603" s="37"/>
      <c r="F603" s="193" t="s">
        <v>1062</v>
      </c>
      <c r="G603" s="37"/>
      <c r="H603" s="37"/>
      <c r="I603" s="194"/>
      <c r="J603" s="37"/>
      <c r="K603" s="37"/>
      <c r="L603" s="40"/>
      <c r="M603" s="195"/>
      <c r="N603" s="196"/>
      <c r="O603" s="65"/>
      <c r="P603" s="65"/>
      <c r="Q603" s="65"/>
      <c r="R603" s="65"/>
      <c r="S603" s="65"/>
      <c r="T603" s="66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T603" s="18" t="s">
        <v>203</v>
      </c>
      <c r="AU603" s="18" t="s">
        <v>84</v>
      </c>
    </row>
    <row r="604" spans="1:65" s="2" customFormat="1" ht="11.25">
      <c r="A604" s="35"/>
      <c r="B604" s="36"/>
      <c r="C604" s="37"/>
      <c r="D604" s="197" t="s">
        <v>205</v>
      </c>
      <c r="E604" s="37"/>
      <c r="F604" s="198" t="s">
        <v>1063</v>
      </c>
      <c r="G604" s="37"/>
      <c r="H604" s="37"/>
      <c r="I604" s="194"/>
      <c r="J604" s="37"/>
      <c r="K604" s="37"/>
      <c r="L604" s="40"/>
      <c r="M604" s="195"/>
      <c r="N604" s="196"/>
      <c r="O604" s="65"/>
      <c r="P604" s="65"/>
      <c r="Q604" s="65"/>
      <c r="R604" s="65"/>
      <c r="S604" s="65"/>
      <c r="T604" s="66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T604" s="18" t="s">
        <v>205</v>
      </c>
      <c r="AU604" s="18" t="s">
        <v>84</v>
      </c>
    </row>
    <row r="605" spans="1:65" s="2" customFormat="1" ht="24.2" customHeight="1">
      <c r="A605" s="35"/>
      <c r="B605" s="36"/>
      <c r="C605" s="179" t="s">
        <v>1064</v>
      </c>
      <c r="D605" s="179" t="s">
        <v>197</v>
      </c>
      <c r="E605" s="180" t="s">
        <v>1065</v>
      </c>
      <c r="F605" s="181" t="s">
        <v>1066</v>
      </c>
      <c r="G605" s="182" t="s">
        <v>227</v>
      </c>
      <c r="H605" s="183">
        <v>24.704999999999998</v>
      </c>
      <c r="I605" s="184"/>
      <c r="J605" s="185">
        <f>ROUND(I605*H605,2)</f>
        <v>0</v>
      </c>
      <c r="K605" s="181" t="s">
        <v>201</v>
      </c>
      <c r="L605" s="40"/>
      <c r="M605" s="186" t="s">
        <v>19</v>
      </c>
      <c r="N605" s="187" t="s">
        <v>45</v>
      </c>
      <c r="O605" s="65"/>
      <c r="P605" s="188">
        <f>O605*H605</f>
        <v>0</v>
      </c>
      <c r="Q605" s="188">
        <v>0</v>
      </c>
      <c r="R605" s="188">
        <f>Q605*H605</f>
        <v>0</v>
      </c>
      <c r="S605" s="188">
        <v>0</v>
      </c>
      <c r="T605" s="189">
        <f>S605*H605</f>
        <v>0</v>
      </c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R605" s="190" t="s">
        <v>310</v>
      </c>
      <c r="AT605" s="190" t="s">
        <v>197</v>
      </c>
      <c r="AU605" s="190" t="s">
        <v>84</v>
      </c>
      <c r="AY605" s="18" t="s">
        <v>195</v>
      </c>
      <c r="BE605" s="191">
        <f>IF(N605="základní",J605,0)</f>
        <v>0</v>
      </c>
      <c r="BF605" s="191">
        <f>IF(N605="snížená",J605,0)</f>
        <v>0</v>
      </c>
      <c r="BG605" s="191">
        <f>IF(N605="zákl. přenesená",J605,0)</f>
        <v>0</v>
      </c>
      <c r="BH605" s="191">
        <f>IF(N605="sníž. přenesená",J605,0)</f>
        <v>0</v>
      </c>
      <c r="BI605" s="191">
        <f>IF(N605="nulová",J605,0)</f>
        <v>0</v>
      </c>
      <c r="BJ605" s="18" t="s">
        <v>82</v>
      </c>
      <c r="BK605" s="191">
        <f>ROUND(I605*H605,2)</f>
        <v>0</v>
      </c>
      <c r="BL605" s="18" t="s">
        <v>310</v>
      </c>
      <c r="BM605" s="190" t="s">
        <v>1067</v>
      </c>
    </row>
    <row r="606" spans="1:65" s="2" customFormat="1" ht="11.25">
      <c r="A606" s="35"/>
      <c r="B606" s="36"/>
      <c r="C606" s="37"/>
      <c r="D606" s="192" t="s">
        <v>203</v>
      </c>
      <c r="E606" s="37"/>
      <c r="F606" s="193" t="s">
        <v>1068</v>
      </c>
      <c r="G606" s="37"/>
      <c r="H606" s="37"/>
      <c r="I606" s="194"/>
      <c r="J606" s="37"/>
      <c r="K606" s="37"/>
      <c r="L606" s="40"/>
      <c r="M606" s="195"/>
      <c r="N606" s="196"/>
      <c r="O606" s="65"/>
      <c r="P606" s="65"/>
      <c r="Q606" s="65"/>
      <c r="R606" s="65"/>
      <c r="S606" s="65"/>
      <c r="T606" s="66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T606" s="18" t="s">
        <v>203</v>
      </c>
      <c r="AU606" s="18" t="s">
        <v>84</v>
      </c>
    </row>
    <row r="607" spans="1:65" s="2" customFormat="1" ht="11.25">
      <c r="A607" s="35"/>
      <c r="B607" s="36"/>
      <c r="C607" s="37"/>
      <c r="D607" s="197" t="s">
        <v>205</v>
      </c>
      <c r="E607" s="37"/>
      <c r="F607" s="198" t="s">
        <v>1069</v>
      </c>
      <c r="G607" s="37"/>
      <c r="H607" s="37"/>
      <c r="I607" s="194"/>
      <c r="J607" s="37"/>
      <c r="K607" s="37"/>
      <c r="L607" s="40"/>
      <c r="M607" s="195"/>
      <c r="N607" s="196"/>
      <c r="O607" s="65"/>
      <c r="P607" s="65"/>
      <c r="Q607" s="65"/>
      <c r="R607" s="65"/>
      <c r="S607" s="65"/>
      <c r="T607" s="66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T607" s="18" t="s">
        <v>205</v>
      </c>
      <c r="AU607" s="18" t="s">
        <v>84</v>
      </c>
    </row>
    <row r="608" spans="1:65" s="13" customFormat="1" ht="11.25">
      <c r="B608" s="199"/>
      <c r="C608" s="200"/>
      <c r="D608" s="192" t="s">
        <v>207</v>
      </c>
      <c r="E608" s="201" t="s">
        <v>19</v>
      </c>
      <c r="F608" s="202" t="s">
        <v>1070</v>
      </c>
      <c r="G608" s="200"/>
      <c r="H608" s="203">
        <v>4.6500000000000004</v>
      </c>
      <c r="I608" s="204"/>
      <c r="J608" s="200"/>
      <c r="K608" s="200"/>
      <c r="L608" s="205"/>
      <c r="M608" s="206"/>
      <c r="N608" s="207"/>
      <c r="O608" s="207"/>
      <c r="P608" s="207"/>
      <c r="Q608" s="207"/>
      <c r="R608" s="207"/>
      <c r="S608" s="207"/>
      <c r="T608" s="208"/>
      <c r="AT608" s="209" t="s">
        <v>207</v>
      </c>
      <c r="AU608" s="209" t="s">
        <v>84</v>
      </c>
      <c r="AV608" s="13" t="s">
        <v>84</v>
      </c>
      <c r="AW608" s="13" t="s">
        <v>35</v>
      </c>
      <c r="AX608" s="13" t="s">
        <v>74</v>
      </c>
      <c r="AY608" s="209" t="s">
        <v>195</v>
      </c>
    </row>
    <row r="609" spans="1:65" s="13" customFormat="1" ht="11.25">
      <c r="B609" s="199"/>
      <c r="C609" s="200"/>
      <c r="D609" s="192" t="s">
        <v>207</v>
      </c>
      <c r="E609" s="201" t="s">
        <v>19</v>
      </c>
      <c r="F609" s="202" t="s">
        <v>1071</v>
      </c>
      <c r="G609" s="200"/>
      <c r="H609" s="203">
        <v>20.055</v>
      </c>
      <c r="I609" s="204"/>
      <c r="J609" s="200"/>
      <c r="K609" s="200"/>
      <c r="L609" s="205"/>
      <c r="M609" s="206"/>
      <c r="N609" s="207"/>
      <c r="O609" s="207"/>
      <c r="P609" s="207"/>
      <c r="Q609" s="207"/>
      <c r="R609" s="207"/>
      <c r="S609" s="207"/>
      <c r="T609" s="208"/>
      <c r="AT609" s="209" t="s">
        <v>207</v>
      </c>
      <c r="AU609" s="209" t="s">
        <v>84</v>
      </c>
      <c r="AV609" s="13" t="s">
        <v>84</v>
      </c>
      <c r="AW609" s="13" t="s">
        <v>35</v>
      </c>
      <c r="AX609" s="13" t="s">
        <v>74</v>
      </c>
      <c r="AY609" s="209" t="s">
        <v>195</v>
      </c>
    </row>
    <row r="610" spans="1:65" s="14" customFormat="1" ht="11.25">
      <c r="B610" s="210"/>
      <c r="C610" s="211"/>
      <c r="D610" s="192" t="s">
        <v>207</v>
      </c>
      <c r="E610" s="212" t="s">
        <v>19</v>
      </c>
      <c r="F610" s="213" t="s">
        <v>216</v>
      </c>
      <c r="G610" s="211"/>
      <c r="H610" s="214">
        <v>24.704999999999998</v>
      </c>
      <c r="I610" s="215"/>
      <c r="J610" s="211"/>
      <c r="K610" s="211"/>
      <c r="L610" s="216"/>
      <c r="M610" s="217"/>
      <c r="N610" s="218"/>
      <c r="O610" s="218"/>
      <c r="P610" s="218"/>
      <c r="Q610" s="218"/>
      <c r="R610" s="218"/>
      <c r="S610" s="218"/>
      <c r="T610" s="219"/>
      <c r="AT610" s="220" t="s">
        <v>207</v>
      </c>
      <c r="AU610" s="220" t="s">
        <v>84</v>
      </c>
      <c r="AV610" s="14" t="s">
        <v>104</v>
      </c>
      <c r="AW610" s="14" t="s">
        <v>35</v>
      </c>
      <c r="AX610" s="14" t="s">
        <v>82</v>
      </c>
      <c r="AY610" s="220" t="s">
        <v>195</v>
      </c>
    </row>
    <row r="611" spans="1:65" s="2" customFormat="1" ht="24.2" customHeight="1">
      <c r="A611" s="35"/>
      <c r="B611" s="36"/>
      <c r="C611" s="179" t="s">
        <v>1072</v>
      </c>
      <c r="D611" s="179" t="s">
        <v>197</v>
      </c>
      <c r="E611" s="180" t="s">
        <v>1073</v>
      </c>
      <c r="F611" s="181" t="s">
        <v>1074</v>
      </c>
      <c r="G611" s="182" t="s">
        <v>219</v>
      </c>
      <c r="H611" s="183">
        <v>1.5780000000000001</v>
      </c>
      <c r="I611" s="184"/>
      <c r="J611" s="185">
        <f>ROUND(I611*H611,2)</f>
        <v>0</v>
      </c>
      <c r="K611" s="181" t="s">
        <v>201</v>
      </c>
      <c r="L611" s="40"/>
      <c r="M611" s="186" t="s">
        <v>19</v>
      </c>
      <c r="N611" s="187" t="s">
        <v>45</v>
      </c>
      <c r="O611" s="65"/>
      <c r="P611" s="188">
        <f>O611*H611</f>
        <v>0</v>
      </c>
      <c r="Q611" s="188">
        <v>0</v>
      </c>
      <c r="R611" s="188">
        <f>Q611*H611</f>
        <v>0</v>
      </c>
      <c r="S611" s="188">
        <v>0</v>
      </c>
      <c r="T611" s="189">
        <f>S611*H611</f>
        <v>0</v>
      </c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R611" s="190" t="s">
        <v>310</v>
      </c>
      <c r="AT611" s="190" t="s">
        <v>197</v>
      </c>
      <c r="AU611" s="190" t="s">
        <v>84</v>
      </c>
      <c r="AY611" s="18" t="s">
        <v>195</v>
      </c>
      <c r="BE611" s="191">
        <f>IF(N611="základní",J611,0)</f>
        <v>0</v>
      </c>
      <c r="BF611" s="191">
        <f>IF(N611="snížená",J611,0)</f>
        <v>0</v>
      </c>
      <c r="BG611" s="191">
        <f>IF(N611="zákl. přenesená",J611,0)</f>
        <v>0</v>
      </c>
      <c r="BH611" s="191">
        <f>IF(N611="sníž. přenesená",J611,0)</f>
        <v>0</v>
      </c>
      <c r="BI611" s="191">
        <f>IF(N611="nulová",J611,0)</f>
        <v>0</v>
      </c>
      <c r="BJ611" s="18" t="s">
        <v>82</v>
      </c>
      <c r="BK611" s="191">
        <f>ROUND(I611*H611,2)</f>
        <v>0</v>
      </c>
      <c r="BL611" s="18" t="s">
        <v>310</v>
      </c>
      <c r="BM611" s="190" t="s">
        <v>1075</v>
      </c>
    </row>
    <row r="612" spans="1:65" s="2" customFormat="1" ht="29.25">
      <c r="A612" s="35"/>
      <c r="B612" s="36"/>
      <c r="C612" s="37"/>
      <c r="D612" s="192" t="s">
        <v>203</v>
      </c>
      <c r="E612" s="37"/>
      <c r="F612" s="193" t="s">
        <v>1076</v>
      </c>
      <c r="G612" s="37"/>
      <c r="H612" s="37"/>
      <c r="I612" s="194"/>
      <c r="J612" s="37"/>
      <c r="K612" s="37"/>
      <c r="L612" s="40"/>
      <c r="M612" s="195"/>
      <c r="N612" s="196"/>
      <c r="O612" s="65"/>
      <c r="P612" s="65"/>
      <c r="Q612" s="65"/>
      <c r="R612" s="65"/>
      <c r="S612" s="65"/>
      <c r="T612" s="66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T612" s="18" t="s">
        <v>203</v>
      </c>
      <c r="AU612" s="18" t="s">
        <v>84</v>
      </c>
    </row>
    <row r="613" spans="1:65" s="2" customFormat="1" ht="11.25">
      <c r="A613" s="35"/>
      <c r="B613" s="36"/>
      <c r="C613" s="37"/>
      <c r="D613" s="197" t="s">
        <v>205</v>
      </c>
      <c r="E613" s="37"/>
      <c r="F613" s="198" t="s">
        <v>1077</v>
      </c>
      <c r="G613" s="37"/>
      <c r="H613" s="37"/>
      <c r="I613" s="194"/>
      <c r="J613" s="37"/>
      <c r="K613" s="37"/>
      <c r="L613" s="40"/>
      <c r="M613" s="195"/>
      <c r="N613" s="196"/>
      <c r="O613" s="65"/>
      <c r="P613" s="65"/>
      <c r="Q613" s="65"/>
      <c r="R613" s="65"/>
      <c r="S613" s="65"/>
      <c r="T613" s="66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T613" s="18" t="s">
        <v>205</v>
      </c>
      <c r="AU613" s="18" t="s">
        <v>84</v>
      </c>
    </row>
    <row r="614" spans="1:65" s="2" customFormat="1" ht="33" customHeight="1">
      <c r="A614" s="35"/>
      <c r="B614" s="36"/>
      <c r="C614" s="179" t="s">
        <v>1078</v>
      </c>
      <c r="D614" s="179" t="s">
        <v>197</v>
      </c>
      <c r="E614" s="180" t="s">
        <v>1079</v>
      </c>
      <c r="F614" s="181" t="s">
        <v>1080</v>
      </c>
      <c r="G614" s="182" t="s">
        <v>219</v>
      </c>
      <c r="H614" s="183">
        <v>1.5780000000000001</v>
      </c>
      <c r="I614" s="184"/>
      <c r="J614" s="185">
        <f>ROUND(I614*H614,2)</f>
        <v>0</v>
      </c>
      <c r="K614" s="181" t="s">
        <v>201</v>
      </c>
      <c r="L614" s="40"/>
      <c r="M614" s="186" t="s">
        <v>19</v>
      </c>
      <c r="N614" s="187" t="s">
        <v>45</v>
      </c>
      <c r="O614" s="65"/>
      <c r="P614" s="188">
        <f>O614*H614</f>
        <v>0</v>
      </c>
      <c r="Q614" s="188">
        <v>0</v>
      </c>
      <c r="R614" s="188">
        <f>Q614*H614</f>
        <v>0</v>
      </c>
      <c r="S614" s="188">
        <v>0</v>
      </c>
      <c r="T614" s="189">
        <f>S614*H614</f>
        <v>0</v>
      </c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R614" s="190" t="s">
        <v>310</v>
      </c>
      <c r="AT614" s="190" t="s">
        <v>197</v>
      </c>
      <c r="AU614" s="190" t="s">
        <v>84</v>
      </c>
      <c r="AY614" s="18" t="s">
        <v>195</v>
      </c>
      <c r="BE614" s="191">
        <f>IF(N614="základní",J614,0)</f>
        <v>0</v>
      </c>
      <c r="BF614" s="191">
        <f>IF(N614="snížená",J614,0)</f>
        <v>0</v>
      </c>
      <c r="BG614" s="191">
        <f>IF(N614="zákl. přenesená",J614,0)</f>
        <v>0</v>
      </c>
      <c r="BH614" s="191">
        <f>IF(N614="sníž. přenesená",J614,0)</f>
        <v>0</v>
      </c>
      <c r="BI614" s="191">
        <f>IF(N614="nulová",J614,0)</f>
        <v>0</v>
      </c>
      <c r="BJ614" s="18" t="s">
        <v>82</v>
      </c>
      <c r="BK614" s="191">
        <f>ROUND(I614*H614,2)</f>
        <v>0</v>
      </c>
      <c r="BL614" s="18" t="s">
        <v>310</v>
      </c>
      <c r="BM614" s="190" t="s">
        <v>1081</v>
      </c>
    </row>
    <row r="615" spans="1:65" s="2" customFormat="1" ht="48.75">
      <c r="A615" s="35"/>
      <c r="B615" s="36"/>
      <c r="C615" s="37"/>
      <c r="D615" s="192" t="s">
        <v>203</v>
      </c>
      <c r="E615" s="37"/>
      <c r="F615" s="193" t="s">
        <v>1082</v>
      </c>
      <c r="G615" s="37"/>
      <c r="H615" s="37"/>
      <c r="I615" s="194"/>
      <c r="J615" s="37"/>
      <c r="K615" s="37"/>
      <c r="L615" s="40"/>
      <c r="M615" s="195"/>
      <c r="N615" s="196"/>
      <c r="O615" s="65"/>
      <c r="P615" s="65"/>
      <c r="Q615" s="65"/>
      <c r="R615" s="65"/>
      <c r="S615" s="65"/>
      <c r="T615" s="66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T615" s="18" t="s">
        <v>203</v>
      </c>
      <c r="AU615" s="18" t="s">
        <v>84</v>
      </c>
    </row>
    <row r="616" spans="1:65" s="2" customFormat="1" ht="11.25">
      <c r="A616" s="35"/>
      <c r="B616" s="36"/>
      <c r="C616" s="37"/>
      <c r="D616" s="197" t="s">
        <v>205</v>
      </c>
      <c r="E616" s="37"/>
      <c r="F616" s="198" t="s">
        <v>1083</v>
      </c>
      <c r="G616" s="37"/>
      <c r="H616" s="37"/>
      <c r="I616" s="194"/>
      <c r="J616" s="37"/>
      <c r="K616" s="37"/>
      <c r="L616" s="40"/>
      <c r="M616" s="195"/>
      <c r="N616" s="196"/>
      <c r="O616" s="65"/>
      <c r="P616" s="65"/>
      <c r="Q616" s="65"/>
      <c r="R616" s="65"/>
      <c r="S616" s="65"/>
      <c r="T616" s="66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T616" s="18" t="s">
        <v>205</v>
      </c>
      <c r="AU616" s="18" t="s">
        <v>84</v>
      </c>
    </row>
    <row r="617" spans="1:65" s="12" customFormat="1" ht="22.9" customHeight="1">
      <c r="B617" s="163"/>
      <c r="C617" s="164"/>
      <c r="D617" s="165" t="s">
        <v>73</v>
      </c>
      <c r="E617" s="177" t="s">
        <v>1084</v>
      </c>
      <c r="F617" s="177" t="s">
        <v>1085</v>
      </c>
      <c r="G617" s="164"/>
      <c r="H617" s="164"/>
      <c r="I617" s="167"/>
      <c r="J617" s="178">
        <f>BK617</f>
        <v>0</v>
      </c>
      <c r="K617" s="164"/>
      <c r="L617" s="169"/>
      <c r="M617" s="170"/>
      <c r="N617" s="171"/>
      <c r="O617" s="171"/>
      <c r="P617" s="172">
        <f>SUM(P618:P681)</f>
        <v>0</v>
      </c>
      <c r="Q617" s="171"/>
      <c r="R617" s="172">
        <f>SUM(R618:R681)</f>
        <v>3.34978</v>
      </c>
      <c r="S617" s="171"/>
      <c r="T617" s="173">
        <f>SUM(T618:T681)</f>
        <v>1.5594600000000003</v>
      </c>
      <c r="AR617" s="174" t="s">
        <v>84</v>
      </c>
      <c r="AT617" s="175" t="s">
        <v>73</v>
      </c>
      <c r="AU617" s="175" t="s">
        <v>82</v>
      </c>
      <c r="AY617" s="174" t="s">
        <v>195</v>
      </c>
      <c r="BK617" s="176">
        <f>SUM(BK618:BK681)</f>
        <v>0</v>
      </c>
    </row>
    <row r="618" spans="1:65" s="2" customFormat="1" ht="24.2" customHeight="1">
      <c r="A618" s="35"/>
      <c r="B618" s="36"/>
      <c r="C618" s="179" t="s">
        <v>1086</v>
      </c>
      <c r="D618" s="179" t="s">
        <v>197</v>
      </c>
      <c r="E618" s="180" t="s">
        <v>1087</v>
      </c>
      <c r="F618" s="181" t="s">
        <v>1088</v>
      </c>
      <c r="G618" s="182" t="s">
        <v>227</v>
      </c>
      <c r="H618" s="183">
        <v>300.44</v>
      </c>
      <c r="I618" s="184"/>
      <c r="J618" s="185">
        <f>ROUND(I618*H618,2)</f>
        <v>0</v>
      </c>
      <c r="K618" s="181" t="s">
        <v>201</v>
      </c>
      <c r="L618" s="40"/>
      <c r="M618" s="186" t="s">
        <v>19</v>
      </c>
      <c r="N618" s="187" t="s">
        <v>45</v>
      </c>
      <c r="O618" s="65"/>
      <c r="P618" s="188">
        <f>O618*H618</f>
        <v>0</v>
      </c>
      <c r="Q618" s="188">
        <v>3.0000000000000001E-5</v>
      </c>
      <c r="R618" s="188">
        <f>Q618*H618</f>
        <v>9.0132000000000007E-3</v>
      </c>
      <c r="S618" s="188">
        <v>0</v>
      </c>
      <c r="T618" s="189">
        <f>S618*H618</f>
        <v>0</v>
      </c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R618" s="190" t="s">
        <v>310</v>
      </c>
      <c r="AT618" s="190" t="s">
        <v>197</v>
      </c>
      <c r="AU618" s="190" t="s">
        <v>84</v>
      </c>
      <c r="AY618" s="18" t="s">
        <v>195</v>
      </c>
      <c r="BE618" s="191">
        <f>IF(N618="základní",J618,0)</f>
        <v>0</v>
      </c>
      <c r="BF618" s="191">
        <f>IF(N618="snížená",J618,0)</f>
        <v>0</v>
      </c>
      <c r="BG618" s="191">
        <f>IF(N618="zákl. přenesená",J618,0)</f>
        <v>0</v>
      </c>
      <c r="BH618" s="191">
        <f>IF(N618="sníž. přenesená",J618,0)</f>
        <v>0</v>
      </c>
      <c r="BI618" s="191">
        <f>IF(N618="nulová",J618,0)</f>
        <v>0</v>
      </c>
      <c r="BJ618" s="18" t="s">
        <v>82</v>
      </c>
      <c r="BK618" s="191">
        <f>ROUND(I618*H618,2)</f>
        <v>0</v>
      </c>
      <c r="BL618" s="18" t="s">
        <v>310</v>
      </c>
      <c r="BM618" s="190" t="s">
        <v>1089</v>
      </c>
    </row>
    <row r="619" spans="1:65" s="2" customFormat="1" ht="19.5">
      <c r="A619" s="35"/>
      <c r="B619" s="36"/>
      <c r="C619" s="37"/>
      <c r="D619" s="192" t="s">
        <v>203</v>
      </c>
      <c r="E619" s="37"/>
      <c r="F619" s="193" t="s">
        <v>1090</v>
      </c>
      <c r="G619" s="37"/>
      <c r="H619" s="37"/>
      <c r="I619" s="194"/>
      <c r="J619" s="37"/>
      <c r="K619" s="37"/>
      <c r="L619" s="40"/>
      <c r="M619" s="195"/>
      <c r="N619" s="196"/>
      <c r="O619" s="65"/>
      <c r="P619" s="65"/>
      <c r="Q619" s="65"/>
      <c r="R619" s="65"/>
      <c r="S619" s="65"/>
      <c r="T619" s="66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T619" s="18" t="s">
        <v>203</v>
      </c>
      <c r="AU619" s="18" t="s">
        <v>84</v>
      </c>
    </row>
    <row r="620" spans="1:65" s="2" customFormat="1" ht="11.25">
      <c r="A620" s="35"/>
      <c r="B620" s="36"/>
      <c r="C620" s="37"/>
      <c r="D620" s="197" t="s">
        <v>205</v>
      </c>
      <c r="E620" s="37"/>
      <c r="F620" s="198" t="s">
        <v>1091</v>
      </c>
      <c r="G620" s="37"/>
      <c r="H620" s="37"/>
      <c r="I620" s="194"/>
      <c r="J620" s="37"/>
      <c r="K620" s="37"/>
      <c r="L620" s="40"/>
      <c r="M620" s="195"/>
      <c r="N620" s="196"/>
      <c r="O620" s="65"/>
      <c r="P620" s="65"/>
      <c r="Q620" s="65"/>
      <c r="R620" s="65"/>
      <c r="S620" s="65"/>
      <c r="T620" s="66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T620" s="18" t="s">
        <v>205</v>
      </c>
      <c r="AU620" s="18" t="s">
        <v>84</v>
      </c>
    </row>
    <row r="621" spans="1:65" s="13" customFormat="1" ht="11.25">
      <c r="B621" s="199"/>
      <c r="C621" s="200"/>
      <c r="D621" s="192" t="s">
        <v>207</v>
      </c>
      <c r="E621" s="201" t="s">
        <v>19</v>
      </c>
      <c r="F621" s="202" t="s">
        <v>1092</v>
      </c>
      <c r="G621" s="200"/>
      <c r="H621" s="203">
        <v>73.92</v>
      </c>
      <c r="I621" s="204"/>
      <c r="J621" s="200"/>
      <c r="K621" s="200"/>
      <c r="L621" s="205"/>
      <c r="M621" s="206"/>
      <c r="N621" s="207"/>
      <c r="O621" s="207"/>
      <c r="P621" s="207"/>
      <c r="Q621" s="207"/>
      <c r="R621" s="207"/>
      <c r="S621" s="207"/>
      <c r="T621" s="208"/>
      <c r="AT621" s="209" t="s">
        <v>207</v>
      </c>
      <c r="AU621" s="209" t="s">
        <v>84</v>
      </c>
      <c r="AV621" s="13" t="s">
        <v>84</v>
      </c>
      <c r="AW621" s="13" t="s">
        <v>35</v>
      </c>
      <c r="AX621" s="13" t="s">
        <v>74</v>
      </c>
      <c r="AY621" s="209" t="s">
        <v>195</v>
      </c>
    </row>
    <row r="622" spans="1:65" s="13" customFormat="1" ht="11.25">
      <c r="B622" s="199"/>
      <c r="C622" s="200"/>
      <c r="D622" s="192" t="s">
        <v>207</v>
      </c>
      <c r="E622" s="201" t="s">
        <v>19</v>
      </c>
      <c r="F622" s="202" t="s">
        <v>1093</v>
      </c>
      <c r="G622" s="200"/>
      <c r="H622" s="203">
        <v>103.98</v>
      </c>
      <c r="I622" s="204"/>
      <c r="J622" s="200"/>
      <c r="K622" s="200"/>
      <c r="L622" s="205"/>
      <c r="M622" s="206"/>
      <c r="N622" s="207"/>
      <c r="O622" s="207"/>
      <c r="P622" s="207"/>
      <c r="Q622" s="207"/>
      <c r="R622" s="207"/>
      <c r="S622" s="207"/>
      <c r="T622" s="208"/>
      <c r="AT622" s="209" t="s">
        <v>207</v>
      </c>
      <c r="AU622" s="209" t="s">
        <v>84</v>
      </c>
      <c r="AV622" s="13" t="s">
        <v>84</v>
      </c>
      <c r="AW622" s="13" t="s">
        <v>35</v>
      </c>
      <c r="AX622" s="13" t="s">
        <v>74</v>
      </c>
      <c r="AY622" s="209" t="s">
        <v>195</v>
      </c>
    </row>
    <row r="623" spans="1:65" s="13" customFormat="1" ht="11.25">
      <c r="B623" s="199"/>
      <c r="C623" s="200"/>
      <c r="D623" s="192" t="s">
        <v>207</v>
      </c>
      <c r="E623" s="201" t="s">
        <v>19</v>
      </c>
      <c r="F623" s="202" t="s">
        <v>1094</v>
      </c>
      <c r="G623" s="200"/>
      <c r="H623" s="203">
        <v>122.54</v>
      </c>
      <c r="I623" s="204"/>
      <c r="J623" s="200"/>
      <c r="K623" s="200"/>
      <c r="L623" s="205"/>
      <c r="M623" s="206"/>
      <c r="N623" s="207"/>
      <c r="O623" s="207"/>
      <c r="P623" s="207"/>
      <c r="Q623" s="207"/>
      <c r="R623" s="207"/>
      <c r="S623" s="207"/>
      <c r="T623" s="208"/>
      <c r="AT623" s="209" t="s">
        <v>207</v>
      </c>
      <c r="AU623" s="209" t="s">
        <v>84</v>
      </c>
      <c r="AV623" s="13" t="s">
        <v>84</v>
      </c>
      <c r="AW623" s="13" t="s">
        <v>35</v>
      </c>
      <c r="AX623" s="13" t="s">
        <v>74</v>
      </c>
      <c r="AY623" s="209" t="s">
        <v>195</v>
      </c>
    </row>
    <row r="624" spans="1:65" s="14" customFormat="1" ht="11.25">
      <c r="B624" s="210"/>
      <c r="C624" s="211"/>
      <c r="D624" s="192" t="s">
        <v>207</v>
      </c>
      <c r="E624" s="212" t="s">
        <v>19</v>
      </c>
      <c r="F624" s="213" t="s">
        <v>216</v>
      </c>
      <c r="G624" s="211"/>
      <c r="H624" s="214">
        <v>300.44</v>
      </c>
      <c r="I624" s="215"/>
      <c r="J624" s="211"/>
      <c r="K624" s="211"/>
      <c r="L624" s="216"/>
      <c r="M624" s="217"/>
      <c r="N624" s="218"/>
      <c r="O624" s="218"/>
      <c r="P624" s="218"/>
      <c r="Q624" s="218"/>
      <c r="R624" s="218"/>
      <c r="S624" s="218"/>
      <c r="T624" s="219"/>
      <c r="AT624" s="220" t="s">
        <v>207</v>
      </c>
      <c r="AU624" s="220" t="s">
        <v>84</v>
      </c>
      <c r="AV624" s="14" t="s">
        <v>104</v>
      </c>
      <c r="AW624" s="14" t="s">
        <v>35</v>
      </c>
      <c r="AX624" s="14" t="s">
        <v>82</v>
      </c>
      <c r="AY624" s="220" t="s">
        <v>195</v>
      </c>
    </row>
    <row r="625" spans="1:65" s="2" customFormat="1" ht="37.9" customHeight="1">
      <c r="A625" s="35"/>
      <c r="B625" s="36"/>
      <c r="C625" s="179" t="s">
        <v>1095</v>
      </c>
      <c r="D625" s="179" t="s">
        <v>197</v>
      </c>
      <c r="E625" s="180" t="s">
        <v>1096</v>
      </c>
      <c r="F625" s="181" t="s">
        <v>1097</v>
      </c>
      <c r="G625" s="182" t="s">
        <v>227</v>
      </c>
      <c r="H625" s="183">
        <v>101.45</v>
      </c>
      <c r="I625" s="184"/>
      <c r="J625" s="185">
        <f>ROUND(I625*H625,2)</f>
        <v>0</v>
      </c>
      <c r="K625" s="181" t="s">
        <v>201</v>
      </c>
      <c r="L625" s="40"/>
      <c r="M625" s="186" t="s">
        <v>19</v>
      </c>
      <c r="N625" s="187" t="s">
        <v>45</v>
      </c>
      <c r="O625" s="65"/>
      <c r="P625" s="188">
        <f>O625*H625</f>
        <v>0</v>
      </c>
      <c r="Q625" s="188">
        <v>2.2499999999999999E-2</v>
      </c>
      <c r="R625" s="188">
        <f>Q625*H625</f>
        <v>2.2826249999999999</v>
      </c>
      <c r="S625" s="188">
        <v>0</v>
      </c>
      <c r="T625" s="189">
        <f>S625*H625</f>
        <v>0</v>
      </c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R625" s="190" t="s">
        <v>310</v>
      </c>
      <c r="AT625" s="190" t="s">
        <v>197</v>
      </c>
      <c r="AU625" s="190" t="s">
        <v>84</v>
      </c>
      <c r="AY625" s="18" t="s">
        <v>195</v>
      </c>
      <c r="BE625" s="191">
        <f>IF(N625="základní",J625,0)</f>
        <v>0</v>
      </c>
      <c r="BF625" s="191">
        <f>IF(N625="snížená",J625,0)</f>
        <v>0</v>
      </c>
      <c r="BG625" s="191">
        <f>IF(N625="zákl. přenesená",J625,0)</f>
        <v>0</v>
      </c>
      <c r="BH625" s="191">
        <f>IF(N625="sníž. přenesená",J625,0)</f>
        <v>0</v>
      </c>
      <c r="BI625" s="191">
        <f>IF(N625="nulová",J625,0)</f>
        <v>0</v>
      </c>
      <c r="BJ625" s="18" t="s">
        <v>82</v>
      </c>
      <c r="BK625" s="191">
        <f>ROUND(I625*H625,2)</f>
        <v>0</v>
      </c>
      <c r="BL625" s="18" t="s">
        <v>310</v>
      </c>
      <c r="BM625" s="190" t="s">
        <v>1098</v>
      </c>
    </row>
    <row r="626" spans="1:65" s="2" customFormat="1" ht="29.25">
      <c r="A626" s="35"/>
      <c r="B626" s="36"/>
      <c r="C626" s="37"/>
      <c r="D626" s="192" t="s">
        <v>203</v>
      </c>
      <c r="E626" s="37"/>
      <c r="F626" s="193" t="s">
        <v>1099</v>
      </c>
      <c r="G626" s="37"/>
      <c r="H626" s="37"/>
      <c r="I626" s="194"/>
      <c r="J626" s="37"/>
      <c r="K626" s="37"/>
      <c r="L626" s="40"/>
      <c r="M626" s="195"/>
      <c r="N626" s="196"/>
      <c r="O626" s="65"/>
      <c r="P626" s="65"/>
      <c r="Q626" s="65"/>
      <c r="R626" s="65"/>
      <c r="S626" s="65"/>
      <c r="T626" s="66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T626" s="18" t="s">
        <v>203</v>
      </c>
      <c r="AU626" s="18" t="s">
        <v>84</v>
      </c>
    </row>
    <row r="627" spans="1:65" s="2" customFormat="1" ht="11.25">
      <c r="A627" s="35"/>
      <c r="B627" s="36"/>
      <c r="C627" s="37"/>
      <c r="D627" s="197" t="s">
        <v>205</v>
      </c>
      <c r="E627" s="37"/>
      <c r="F627" s="198" t="s">
        <v>1100</v>
      </c>
      <c r="G627" s="37"/>
      <c r="H627" s="37"/>
      <c r="I627" s="194"/>
      <c r="J627" s="37"/>
      <c r="K627" s="37"/>
      <c r="L627" s="40"/>
      <c r="M627" s="195"/>
      <c r="N627" s="196"/>
      <c r="O627" s="65"/>
      <c r="P627" s="65"/>
      <c r="Q627" s="65"/>
      <c r="R627" s="65"/>
      <c r="S627" s="65"/>
      <c r="T627" s="66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T627" s="18" t="s">
        <v>205</v>
      </c>
      <c r="AU627" s="18" t="s">
        <v>84</v>
      </c>
    </row>
    <row r="628" spans="1:65" s="13" customFormat="1" ht="11.25">
      <c r="B628" s="199"/>
      <c r="C628" s="200"/>
      <c r="D628" s="192" t="s">
        <v>207</v>
      </c>
      <c r="E628" s="201" t="s">
        <v>19</v>
      </c>
      <c r="F628" s="202" t="s">
        <v>1092</v>
      </c>
      <c r="G628" s="200"/>
      <c r="H628" s="203">
        <v>73.92</v>
      </c>
      <c r="I628" s="204"/>
      <c r="J628" s="200"/>
      <c r="K628" s="200"/>
      <c r="L628" s="205"/>
      <c r="M628" s="206"/>
      <c r="N628" s="207"/>
      <c r="O628" s="207"/>
      <c r="P628" s="207"/>
      <c r="Q628" s="207"/>
      <c r="R628" s="207"/>
      <c r="S628" s="207"/>
      <c r="T628" s="208"/>
      <c r="AT628" s="209" t="s">
        <v>207</v>
      </c>
      <c r="AU628" s="209" t="s">
        <v>84</v>
      </c>
      <c r="AV628" s="13" t="s">
        <v>84</v>
      </c>
      <c r="AW628" s="13" t="s">
        <v>35</v>
      </c>
      <c r="AX628" s="13" t="s">
        <v>74</v>
      </c>
      <c r="AY628" s="209" t="s">
        <v>195</v>
      </c>
    </row>
    <row r="629" spans="1:65" s="13" customFormat="1" ht="11.25">
      <c r="B629" s="199"/>
      <c r="C629" s="200"/>
      <c r="D629" s="192" t="s">
        <v>207</v>
      </c>
      <c r="E629" s="201" t="s">
        <v>19</v>
      </c>
      <c r="F629" s="202" t="s">
        <v>1101</v>
      </c>
      <c r="G629" s="200"/>
      <c r="H629" s="203">
        <v>14.15</v>
      </c>
      <c r="I629" s="204"/>
      <c r="J629" s="200"/>
      <c r="K629" s="200"/>
      <c r="L629" s="205"/>
      <c r="M629" s="206"/>
      <c r="N629" s="207"/>
      <c r="O629" s="207"/>
      <c r="P629" s="207"/>
      <c r="Q629" s="207"/>
      <c r="R629" s="207"/>
      <c r="S629" s="207"/>
      <c r="T629" s="208"/>
      <c r="AT629" s="209" t="s">
        <v>207</v>
      </c>
      <c r="AU629" s="209" t="s">
        <v>84</v>
      </c>
      <c r="AV629" s="13" t="s">
        <v>84</v>
      </c>
      <c r="AW629" s="13" t="s">
        <v>35</v>
      </c>
      <c r="AX629" s="13" t="s">
        <v>74</v>
      </c>
      <c r="AY629" s="209" t="s">
        <v>195</v>
      </c>
    </row>
    <row r="630" spans="1:65" s="13" customFormat="1" ht="11.25">
      <c r="B630" s="199"/>
      <c r="C630" s="200"/>
      <c r="D630" s="192" t="s">
        <v>207</v>
      </c>
      <c r="E630" s="201" t="s">
        <v>19</v>
      </c>
      <c r="F630" s="202" t="s">
        <v>1102</v>
      </c>
      <c r="G630" s="200"/>
      <c r="H630" s="203">
        <v>13.38</v>
      </c>
      <c r="I630" s="204"/>
      <c r="J630" s="200"/>
      <c r="K630" s="200"/>
      <c r="L630" s="205"/>
      <c r="M630" s="206"/>
      <c r="N630" s="207"/>
      <c r="O630" s="207"/>
      <c r="P630" s="207"/>
      <c r="Q630" s="207"/>
      <c r="R630" s="207"/>
      <c r="S630" s="207"/>
      <c r="T630" s="208"/>
      <c r="AT630" s="209" t="s">
        <v>207</v>
      </c>
      <c r="AU630" s="209" t="s">
        <v>84</v>
      </c>
      <c r="AV630" s="13" t="s">
        <v>84</v>
      </c>
      <c r="AW630" s="13" t="s">
        <v>35</v>
      </c>
      <c r="AX630" s="13" t="s">
        <v>74</v>
      </c>
      <c r="AY630" s="209" t="s">
        <v>195</v>
      </c>
    </row>
    <row r="631" spans="1:65" s="14" customFormat="1" ht="11.25">
      <c r="B631" s="210"/>
      <c r="C631" s="211"/>
      <c r="D631" s="192" t="s">
        <v>207</v>
      </c>
      <c r="E631" s="212" t="s">
        <v>19</v>
      </c>
      <c r="F631" s="213" t="s">
        <v>216</v>
      </c>
      <c r="G631" s="211"/>
      <c r="H631" s="214">
        <v>101.45</v>
      </c>
      <c r="I631" s="215"/>
      <c r="J631" s="211"/>
      <c r="K631" s="211"/>
      <c r="L631" s="216"/>
      <c r="M631" s="217"/>
      <c r="N631" s="218"/>
      <c r="O631" s="218"/>
      <c r="P631" s="218"/>
      <c r="Q631" s="218"/>
      <c r="R631" s="218"/>
      <c r="S631" s="218"/>
      <c r="T631" s="219"/>
      <c r="AT631" s="220" t="s">
        <v>207</v>
      </c>
      <c r="AU631" s="220" t="s">
        <v>84</v>
      </c>
      <c r="AV631" s="14" t="s">
        <v>104</v>
      </c>
      <c r="AW631" s="14" t="s">
        <v>35</v>
      </c>
      <c r="AX631" s="14" t="s">
        <v>82</v>
      </c>
      <c r="AY631" s="220" t="s">
        <v>195</v>
      </c>
    </row>
    <row r="632" spans="1:65" s="2" customFormat="1" ht="24.2" customHeight="1">
      <c r="A632" s="35"/>
      <c r="B632" s="36"/>
      <c r="C632" s="179" t="s">
        <v>1103</v>
      </c>
      <c r="D632" s="179" t="s">
        <v>197</v>
      </c>
      <c r="E632" s="180" t="s">
        <v>1104</v>
      </c>
      <c r="F632" s="181" t="s">
        <v>1105</v>
      </c>
      <c r="G632" s="182" t="s">
        <v>227</v>
      </c>
      <c r="H632" s="183">
        <v>504.1</v>
      </c>
      <c r="I632" s="184"/>
      <c r="J632" s="185">
        <f>ROUND(I632*H632,2)</f>
        <v>0</v>
      </c>
      <c r="K632" s="181" t="s">
        <v>201</v>
      </c>
      <c r="L632" s="40"/>
      <c r="M632" s="186" t="s">
        <v>19</v>
      </c>
      <c r="N632" s="187" t="s">
        <v>45</v>
      </c>
      <c r="O632" s="65"/>
      <c r="P632" s="188">
        <f>O632*H632</f>
        <v>0</v>
      </c>
      <c r="Q632" s="188">
        <v>0</v>
      </c>
      <c r="R632" s="188">
        <f>Q632*H632</f>
        <v>0</v>
      </c>
      <c r="S632" s="188">
        <v>3.0000000000000001E-3</v>
      </c>
      <c r="T632" s="189">
        <f>S632*H632</f>
        <v>1.5123000000000002</v>
      </c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R632" s="190" t="s">
        <v>310</v>
      </c>
      <c r="AT632" s="190" t="s">
        <v>197</v>
      </c>
      <c r="AU632" s="190" t="s">
        <v>84</v>
      </c>
      <c r="AY632" s="18" t="s">
        <v>195</v>
      </c>
      <c r="BE632" s="191">
        <f>IF(N632="základní",J632,0)</f>
        <v>0</v>
      </c>
      <c r="BF632" s="191">
        <f>IF(N632="snížená",J632,0)</f>
        <v>0</v>
      </c>
      <c r="BG632" s="191">
        <f>IF(N632="zákl. přenesená",J632,0)</f>
        <v>0</v>
      </c>
      <c r="BH632" s="191">
        <f>IF(N632="sníž. přenesená",J632,0)</f>
        <v>0</v>
      </c>
      <c r="BI632" s="191">
        <f>IF(N632="nulová",J632,0)</f>
        <v>0</v>
      </c>
      <c r="BJ632" s="18" t="s">
        <v>82</v>
      </c>
      <c r="BK632" s="191">
        <f>ROUND(I632*H632,2)</f>
        <v>0</v>
      </c>
      <c r="BL632" s="18" t="s">
        <v>310</v>
      </c>
      <c r="BM632" s="190" t="s">
        <v>1106</v>
      </c>
    </row>
    <row r="633" spans="1:65" s="2" customFormat="1" ht="11.25">
      <c r="A633" s="35"/>
      <c r="B633" s="36"/>
      <c r="C633" s="37"/>
      <c r="D633" s="192" t="s">
        <v>203</v>
      </c>
      <c r="E633" s="37"/>
      <c r="F633" s="193" t="s">
        <v>1107</v>
      </c>
      <c r="G633" s="37"/>
      <c r="H633" s="37"/>
      <c r="I633" s="194"/>
      <c r="J633" s="37"/>
      <c r="K633" s="37"/>
      <c r="L633" s="40"/>
      <c r="M633" s="195"/>
      <c r="N633" s="196"/>
      <c r="O633" s="65"/>
      <c r="P633" s="65"/>
      <c r="Q633" s="65"/>
      <c r="R633" s="65"/>
      <c r="S633" s="65"/>
      <c r="T633" s="66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T633" s="18" t="s">
        <v>203</v>
      </c>
      <c r="AU633" s="18" t="s">
        <v>84</v>
      </c>
    </row>
    <row r="634" spans="1:65" s="2" customFormat="1" ht="11.25">
      <c r="A634" s="35"/>
      <c r="B634" s="36"/>
      <c r="C634" s="37"/>
      <c r="D634" s="197" t="s">
        <v>205</v>
      </c>
      <c r="E634" s="37"/>
      <c r="F634" s="198" t="s">
        <v>1108</v>
      </c>
      <c r="G634" s="37"/>
      <c r="H634" s="37"/>
      <c r="I634" s="194"/>
      <c r="J634" s="37"/>
      <c r="K634" s="37"/>
      <c r="L634" s="40"/>
      <c r="M634" s="195"/>
      <c r="N634" s="196"/>
      <c r="O634" s="65"/>
      <c r="P634" s="65"/>
      <c r="Q634" s="65"/>
      <c r="R634" s="65"/>
      <c r="S634" s="65"/>
      <c r="T634" s="66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T634" s="18" t="s">
        <v>205</v>
      </c>
      <c r="AU634" s="18" t="s">
        <v>84</v>
      </c>
    </row>
    <row r="635" spans="1:65" s="13" customFormat="1" ht="11.25">
      <c r="B635" s="199"/>
      <c r="C635" s="200"/>
      <c r="D635" s="192" t="s">
        <v>207</v>
      </c>
      <c r="E635" s="201" t="s">
        <v>19</v>
      </c>
      <c r="F635" s="202" t="s">
        <v>1109</v>
      </c>
      <c r="G635" s="200"/>
      <c r="H635" s="203">
        <v>504.1</v>
      </c>
      <c r="I635" s="204"/>
      <c r="J635" s="200"/>
      <c r="K635" s="200"/>
      <c r="L635" s="205"/>
      <c r="M635" s="206"/>
      <c r="N635" s="207"/>
      <c r="O635" s="207"/>
      <c r="P635" s="207"/>
      <c r="Q635" s="207"/>
      <c r="R635" s="207"/>
      <c r="S635" s="207"/>
      <c r="T635" s="208"/>
      <c r="AT635" s="209" t="s">
        <v>207</v>
      </c>
      <c r="AU635" s="209" t="s">
        <v>84</v>
      </c>
      <c r="AV635" s="13" t="s">
        <v>84</v>
      </c>
      <c r="AW635" s="13" t="s">
        <v>35</v>
      </c>
      <c r="AX635" s="13" t="s">
        <v>82</v>
      </c>
      <c r="AY635" s="209" t="s">
        <v>195</v>
      </c>
    </row>
    <row r="636" spans="1:65" s="2" customFormat="1" ht="16.5" customHeight="1">
      <c r="A636" s="35"/>
      <c r="B636" s="36"/>
      <c r="C636" s="179" t="s">
        <v>1110</v>
      </c>
      <c r="D636" s="179" t="s">
        <v>197</v>
      </c>
      <c r="E636" s="180" t="s">
        <v>1111</v>
      </c>
      <c r="F636" s="181" t="s">
        <v>1112</v>
      </c>
      <c r="G636" s="182" t="s">
        <v>227</v>
      </c>
      <c r="H636" s="183">
        <v>73.92</v>
      </c>
      <c r="I636" s="184"/>
      <c r="J636" s="185">
        <f>ROUND(I636*H636,2)</f>
        <v>0</v>
      </c>
      <c r="K636" s="181" t="s">
        <v>201</v>
      </c>
      <c r="L636" s="40"/>
      <c r="M636" s="186" t="s">
        <v>19</v>
      </c>
      <c r="N636" s="187" t="s">
        <v>45</v>
      </c>
      <c r="O636" s="65"/>
      <c r="P636" s="188">
        <f>O636*H636</f>
        <v>0</v>
      </c>
      <c r="Q636" s="188">
        <v>5.0000000000000001E-4</v>
      </c>
      <c r="R636" s="188">
        <f>Q636*H636</f>
        <v>3.696E-2</v>
      </c>
      <c r="S636" s="188">
        <v>0</v>
      </c>
      <c r="T636" s="189">
        <f>S636*H636</f>
        <v>0</v>
      </c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R636" s="190" t="s">
        <v>310</v>
      </c>
      <c r="AT636" s="190" t="s">
        <v>197</v>
      </c>
      <c r="AU636" s="190" t="s">
        <v>84</v>
      </c>
      <c r="AY636" s="18" t="s">
        <v>195</v>
      </c>
      <c r="BE636" s="191">
        <f>IF(N636="základní",J636,0)</f>
        <v>0</v>
      </c>
      <c r="BF636" s="191">
        <f>IF(N636="snížená",J636,0)</f>
        <v>0</v>
      </c>
      <c r="BG636" s="191">
        <f>IF(N636="zákl. přenesená",J636,0)</f>
        <v>0</v>
      </c>
      <c r="BH636" s="191">
        <f>IF(N636="sníž. přenesená",J636,0)</f>
        <v>0</v>
      </c>
      <c r="BI636" s="191">
        <f>IF(N636="nulová",J636,0)</f>
        <v>0</v>
      </c>
      <c r="BJ636" s="18" t="s">
        <v>82</v>
      </c>
      <c r="BK636" s="191">
        <f>ROUND(I636*H636,2)</f>
        <v>0</v>
      </c>
      <c r="BL636" s="18" t="s">
        <v>310</v>
      </c>
      <c r="BM636" s="190" t="s">
        <v>1113</v>
      </c>
    </row>
    <row r="637" spans="1:65" s="2" customFormat="1" ht="11.25">
      <c r="A637" s="35"/>
      <c r="B637" s="36"/>
      <c r="C637" s="37"/>
      <c r="D637" s="192" t="s">
        <v>203</v>
      </c>
      <c r="E637" s="37"/>
      <c r="F637" s="193" t="s">
        <v>1114</v>
      </c>
      <c r="G637" s="37"/>
      <c r="H637" s="37"/>
      <c r="I637" s="194"/>
      <c r="J637" s="37"/>
      <c r="K637" s="37"/>
      <c r="L637" s="40"/>
      <c r="M637" s="195"/>
      <c r="N637" s="196"/>
      <c r="O637" s="65"/>
      <c r="P637" s="65"/>
      <c r="Q637" s="65"/>
      <c r="R637" s="65"/>
      <c r="S637" s="65"/>
      <c r="T637" s="66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T637" s="18" t="s">
        <v>203</v>
      </c>
      <c r="AU637" s="18" t="s">
        <v>84</v>
      </c>
    </row>
    <row r="638" spans="1:65" s="2" customFormat="1" ht="11.25">
      <c r="A638" s="35"/>
      <c r="B638" s="36"/>
      <c r="C638" s="37"/>
      <c r="D638" s="197" t="s">
        <v>205</v>
      </c>
      <c r="E638" s="37"/>
      <c r="F638" s="198" t="s">
        <v>1115</v>
      </c>
      <c r="G638" s="37"/>
      <c r="H638" s="37"/>
      <c r="I638" s="194"/>
      <c r="J638" s="37"/>
      <c r="K638" s="37"/>
      <c r="L638" s="40"/>
      <c r="M638" s="195"/>
      <c r="N638" s="196"/>
      <c r="O638" s="65"/>
      <c r="P638" s="65"/>
      <c r="Q638" s="65"/>
      <c r="R638" s="65"/>
      <c r="S638" s="65"/>
      <c r="T638" s="66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T638" s="18" t="s">
        <v>205</v>
      </c>
      <c r="AU638" s="18" t="s">
        <v>84</v>
      </c>
    </row>
    <row r="639" spans="1:65" s="13" customFormat="1" ht="11.25">
      <c r="B639" s="199"/>
      <c r="C639" s="200"/>
      <c r="D639" s="192" t="s">
        <v>207</v>
      </c>
      <c r="E639" s="201" t="s">
        <v>19</v>
      </c>
      <c r="F639" s="202" t="s">
        <v>1092</v>
      </c>
      <c r="G639" s="200"/>
      <c r="H639" s="203">
        <v>73.92</v>
      </c>
      <c r="I639" s="204"/>
      <c r="J639" s="200"/>
      <c r="K639" s="200"/>
      <c r="L639" s="205"/>
      <c r="M639" s="206"/>
      <c r="N639" s="207"/>
      <c r="O639" s="207"/>
      <c r="P639" s="207"/>
      <c r="Q639" s="207"/>
      <c r="R639" s="207"/>
      <c r="S639" s="207"/>
      <c r="T639" s="208"/>
      <c r="AT639" s="209" t="s">
        <v>207</v>
      </c>
      <c r="AU639" s="209" t="s">
        <v>84</v>
      </c>
      <c r="AV639" s="13" t="s">
        <v>84</v>
      </c>
      <c r="AW639" s="13" t="s">
        <v>35</v>
      </c>
      <c r="AX639" s="13" t="s">
        <v>82</v>
      </c>
      <c r="AY639" s="209" t="s">
        <v>195</v>
      </c>
    </row>
    <row r="640" spans="1:65" s="2" customFormat="1" ht="24.2" customHeight="1">
      <c r="A640" s="35"/>
      <c r="B640" s="36"/>
      <c r="C640" s="221" t="s">
        <v>1116</v>
      </c>
      <c r="D640" s="221" t="s">
        <v>324</v>
      </c>
      <c r="E640" s="222" t="s">
        <v>1117</v>
      </c>
      <c r="F640" s="223" t="s">
        <v>1118</v>
      </c>
      <c r="G640" s="224" t="s">
        <v>227</v>
      </c>
      <c r="H640" s="225">
        <v>81.311999999999998</v>
      </c>
      <c r="I640" s="226"/>
      <c r="J640" s="227">
        <f>ROUND(I640*H640,2)</f>
        <v>0</v>
      </c>
      <c r="K640" s="223" t="s">
        <v>201</v>
      </c>
      <c r="L640" s="228"/>
      <c r="M640" s="229" t="s">
        <v>19</v>
      </c>
      <c r="N640" s="230" t="s">
        <v>45</v>
      </c>
      <c r="O640" s="65"/>
      <c r="P640" s="188">
        <f>O640*H640</f>
        <v>0</v>
      </c>
      <c r="Q640" s="188">
        <v>5.9999999999999995E-4</v>
      </c>
      <c r="R640" s="188">
        <f>Q640*H640</f>
        <v>4.8787199999999996E-2</v>
      </c>
      <c r="S640" s="188">
        <v>0</v>
      </c>
      <c r="T640" s="189">
        <f>S640*H640</f>
        <v>0</v>
      </c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R640" s="190" t="s">
        <v>416</v>
      </c>
      <c r="AT640" s="190" t="s">
        <v>324</v>
      </c>
      <c r="AU640" s="190" t="s">
        <v>84</v>
      </c>
      <c r="AY640" s="18" t="s">
        <v>195</v>
      </c>
      <c r="BE640" s="191">
        <f>IF(N640="základní",J640,0)</f>
        <v>0</v>
      </c>
      <c r="BF640" s="191">
        <f>IF(N640="snížená",J640,0)</f>
        <v>0</v>
      </c>
      <c r="BG640" s="191">
        <f>IF(N640="zákl. přenesená",J640,0)</f>
        <v>0</v>
      </c>
      <c r="BH640" s="191">
        <f>IF(N640="sníž. přenesená",J640,0)</f>
        <v>0</v>
      </c>
      <c r="BI640" s="191">
        <f>IF(N640="nulová",J640,0)</f>
        <v>0</v>
      </c>
      <c r="BJ640" s="18" t="s">
        <v>82</v>
      </c>
      <c r="BK640" s="191">
        <f>ROUND(I640*H640,2)</f>
        <v>0</v>
      </c>
      <c r="BL640" s="18" t="s">
        <v>310</v>
      </c>
      <c r="BM640" s="190" t="s">
        <v>1119</v>
      </c>
    </row>
    <row r="641" spans="1:65" s="2" customFormat="1" ht="19.5">
      <c r="A641" s="35"/>
      <c r="B641" s="36"/>
      <c r="C641" s="37"/>
      <c r="D641" s="192" t="s">
        <v>203</v>
      </c>
      <c r="E641" s="37"/>
      <c r="F641" s="193" t="s">
        <v>1118</v>
      </c>
      <c r="G641" s="37"/>
      <c r="H641" s="37"/>
      <c r="I641" s="194"/>
      <c r="J641" s="37"/>
      <c r="K641" s="37"/>
      <c r="L641" s="40"/>
      <c r="M641" s="195"/>
      <c r="N641" s="196"/>
      <c r="O641" s="65"/>
      <c r="P641" s="65"/>
      <c r="Q641" s="65"/>
      <c r="R641" s="65"/>
      <c r="S641" s="65"/>
      <c r="T641" s="66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T641" s="18" t="s">
        <v>203</v>
      </c>
      <c r="AU641" s="18" t="s">
        <v>84</v>
      </c>
    </row>
    <row r="642" spans="1:65" s="13" customFormat="1" ht="11.25">
      <c r="B642" s="199"/>
      <c r="C642" s="200"/>
      <c r="D642" s="192" t="s">
        <v>207</v>
      </c>
      <c r="E642" s="200"/>
      <c r="F642" s="202" t="s">
        <v>1120</v>
      </c>
      <c r="G642" s="200"/>
      <c r="H642" s="203">
        <v>81.311999999999998</v>
      </c>
      <c r="I642" s="204"/>
      <c r="J642" s="200"/>
      <c r="K642" s="200"/>
      <c r="L642" s="205"/>
      <c r="M642" s="206"/>
      <c r="N642" s="207"/>
      <c r="O642" s="207"/>
      <c r="P642" s="207"/>
      <c r="Q642" s="207"/>
      <c r="R642" s="207"/>
      <c r="S642" s="207"/>
      <c r="T642" s="208"/>
      <c r="AT642" s="209" t="s">
        <v>207</v>
      </c>
      <c r="AU642" s="209" t="s">
        <v>84</v>
      </c>
      <c r="AV642" s="13" t="s">
        <v>84</v>
      </c>
      <c r="AW642" s="13" t="s">
        <v>4</v>
      </c>
      <c r="AX642" s="13" t="s">
        <v>82</v>
      </c>
      <c r="AY642" s="209" t="s">
        <v>195</v>
      </c>
    </row>
    <row r="643" spans="1:65" s="2" customFormat="1" ht="16.5" customHeight="1">
      <c r="A643" s="35"/>
      <c r="B643" s="36"/>
      <c r="C643" s="179" t="s">
        <v>1121</v>
      </c>
      <c r="D643" s="179" t="s">
        <v>197</v>
      </c>
      <c r="E643" s="180" t="s">
        <v>1122</v>
      </c>
      <c r="F643" s="181" t="s">
        <v>1123</v>
      </c>
      <c r="G643" s="182" t="s">
        <v>227</v>
      </c>
      <c r="H643" s="183">
        <v>300.44</v>
      </c>
      <c r="I643" s="184"/>
      <c r="J643" s="185">
        <f>ROUND(I643*H643,2)</f>
        <v>0</v>
      </c>
      <c r="K643" s="181" t="s">
        <v>201</v>
      </c>
      <c r="L643" s="40"/>
      <c r="M643" s="186" t="s">
        <v>19</v>
      </c>
      <c r="N643" s="187" t="s">
        <v>45</v>
      </c>
      <c r="O643" s="65"/>
      <c r="P643" s="188">
        <f>O643*H643</f>
        <v>0</v>
      </c>
      <c r="Q643" s="188">
        <v>2.9999999999999997E-4</v>
      </c>
      <c r="R643" s="188">
        <f>Q643*H643</f>
        <v>9.013199999999999E-2</v>
      </c>
      <c r="S643" s="188">
        <v>0</v>
      </c>
      <c r="T643" s="189">
        <f>S643*H643</f>
        <v>0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190" t="s">
        <v>310</v>
      </c>
      <c r="AT643" s="190" t="s">
        <v>197</v>
      </c>
      <c r="AU643" s="190" t="s">
        <v>84</v>
      </c>
      <c r="AY643" s="18" t="s">
        <v>195</v>
      </c>
      <c r="BE643" s="191">
        <f>IF(N643="základní",J643,0)</f>
        <v>0</v>
      </c>
      <c r="BF643" s="191">
        <f>IF(N643="snížená",J643,0)</f>
        <v>0</v>
      </c>
      <c r="BG643" s="191">
        <f>IF(N643="zákl. přenesená",J643,0)</f>
        <v>0</v>
      </c>
      <c r="BH643" s="191">
        <f>IF(N643="sníž. přenesená",J643,0)</f>
        <v>0</v>
      </c>
      <c r="BI643" s="191">
        <f>IF(N643="nulová",J643,0)</f>
        <v>0</v>
      </c>
      <c r="BJ643" s="18" t="s">
        <v>82</v>
      </c>
      <c r="BK643" s="191">
        <f>ROUND(I643*H643,2)</f>
        <v>0</v>
      </c>
      <c r="BL643" s="18" t="s">
        <v>310</v>
      </c>
      <c r="BM643" s="190" t="s">
        <v>1124</v>
      </c>
    </row>
    <row r="644" spans="1:65" s="2" customFormat="1" ht="11.25">
      <c r="A644" s="35"/>
      <c r="B644" s="36"/>
      <c r="C644" s="37"/>
      <c r="D644" s="192" t="s">
        <v>203</v>
      </c>
      <c r="E644" s="37"/>
      <c r="F644" s="193" t="s">
        <v>1125</v>
      </c>
      <c r="G644" s="37"/>
      <c r="H644" s="37"/>
      <c r="I644" s="194"/>
      <c r="J644" s="37"/>
      <c r="K644" s="37"/>
      <c r="L644" s="40"/>
      <c r="M644" s="195"/>
      <c r="N644" s="196"/>
      <c r="O644" s="65"/>
      <c r="P644" s="65"/>
      <c r="Q644" s="65"/>
      <c r="R644" s="65"/>
      <c r="S644" s="65"/>
      <c r="T644" s="66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T644" s="18" t="s">
        <v>203</v>
      </c>
      <c r="AU644" s="18" t="s">
        <v>84</v>
      </c>
    </row>
    <row r="645" spans="1:65" s="2" customFormat="1" ht="11.25">
      <c r="A645" s="35"/>
      <c r="B645" s="36"/>
      <c r="C645" s="37"/>
      <c r="D645" s="197" t="s">
        <v>205</v>
      </c>
      <c r="E645" s="37"/>
      <c r="F645" s="198" t="s">
        <v>1126</v>
      </c>
      <c r="G645" s="37"/>
      <c r="H645" s="37"/>
      <c r="I645" s="194"/>
      <c r="J645" s="37"/>
      <c r="K645" s="37"/>
      <c r="L645" s="40"/>
      <c r="M645" s="195"/>
      <c r="N645" s="196"/>
      <c r="O645" s="65"/>
      <c r="P645" s="65"/>
      <c r="Q645" s="65"/>
      <c r="R645" s="65"/>
      <c r="S645" s="65"/>
      <c r="T645" s="66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T645" s="18" t="s">
        <v>205</v>
      </c>
      <c r="AU645" s="18" t="s">
        <v>84</v>
      </c>
    </row>
    <row r="646" spans="1:65" s="13" customFormat="1" ht="11.25">
      <c r="B646" s="199"/>
      <c r="C646" s="200"/>
      <c r="D646" s="192" t="s">
        <v>207</v>
      </c>
      <c r="E646" s="201" t="s">
        <v>19</v>
      </c>
      <c r="F646" s="202" t="s">
        <v>1092</v>
      </c>
      <c r="G646" s="200"/>
      <c r="H646" s="203">
        <v>73.92</v>
      </c>
      <c r="I646" s="204"/>
      <c r="J646" s="200"/>
      <c r="K646" s="200"/>
      <c r="L646" s="205"/>
      <c r="M646" s="206"/>
      <c r="N646" s="207"/>
      <c r="O646" s="207"/>
      <c r="P646" s="207"/>
      <c r="Q646" s="207"/>
      <c r="R646" s="207"/>
      <c r="S646" s="207"/>
      <c r="T646" s="208"/>
      <c r="AT646" s="209" t="s">
        <v>207</v>
      </c>
      <c r="AU646" s="209" t="s">
        <v>84</v>
      </c>
      <c r="AV646" s="13" t="s">
        <v>84</v>
      </c>
      <c r="AW646" s="13" t="s">
        <v>35</v>
      </c>
      <c r="AX646" s="13" t="s">
        <v>74</v>
      </c>
      <c r="AY646" s="209" t="s">
        <v>195</v>
      </c>
    </row>
    <row r="647" spans="1:65" s="13" customFormat="1" ht="11.25">
      <c r="B647" s="199"/>
      <c r="C647" s="200"/>
      <c r="D647" s="192" t="s">
        <v>207</v>
      </c>
      <c r="E647" s="201" t="s">
        <v>19</v>
      </c>
      <c r="F647" s="202" t="s">
        <v>1093</v>
      </c>
      <c r="G647" s="200"/>
      <c r="H647" s="203">
        <v>103.98</v>
      </c>
      <c r="I647" s="204"/>
      <c r="J647" s="200"/>
      <c r="K647" s="200"/>
      <c r="L647" s="205"/>
      <c r="M647" s="206"/>
      <c r="N647" s="207"/>
      <c r="O647" s="207"/>
      <c r="P647" s="207"/>
      <c r="Q647" s="207"/>
      <c r="R647" s="207"/>
      <c r="S647" s="207"/>
      <c r="T647" s="208"/>
      <c r="AT647" s="209" t="s">
        <v>207</v>
      </c>
      <c r="AU647" s="209" t="s">
        <v>84</v>
      </c>
      <c r="AV647" s="13" t="s">
        <v>84</v>
      </c>
      <c r="AW647" s="13" t="s">
        <v>35</v>
      </c>
      <c r="AX647" s="13" t="s">
        <v>74</v>
      </c>
      <c r="AY647" s="209" t="s">
        <v>195</v>
      </c>
    </row>
    <row r="648" spans="1:65" s="13" customFormat="1" ht="11.25">
      <c r="B648" s="199"/>
      <c r="C648" s="200"/>
      <c r="D648" s="192" t="s">
        <v>207</v>
      </c>
      <c r="E648" s="201" t="s">
        <v>19</v>
      </c>
      <c r="F648" s="202" t="s">
        <v>1094</v>
      </c>
      <c r="G648" s="200"/>
      <c r="H648" s="203">
        <v>122.54</v>
      </c>
      <c r="I648" s="204"/>
      <c r="J648" s="200"/>
      <c r="K648" s="200"/>
      <c r="L648" s="205"/>
      <c r="M648" s="206"/>
      <c r="N648" s="207"/>
      <c r="O648" s="207"/>
      <c r="P648" s="207"/>
      <c r="Q648" s="207"/>
      <c r="R648" s="207"/>
      <c r="S648" s="207"/>
      <c r="T648" s="208"/>
      <c r="AT648" s="209" t="s">
        <v>207</v>
      </c>
      <c r="AU648" s="209" t="s">
        <v>84</v>
      </c>
      <c r="AV648" s="13" t="s">
        <v>84</v>
      </c>
      <c r="AW648" s="13" t="s">
        <v>35</v>
      </c>
      <c r="AX648" s="13" t="s">
        <v>74</v>
      </c>
      <c r="AY648" s="209" t="s">
        <v>195</v>
      </c>
    </row>
    <row r="649" spans="1:65" s="14" customFormat="1" ht="11.25">
      <c r="B649" s="210"/>
      <c r="C649" s="211"/>
      <c r="D649" s="192" t="s">
        <v>207</v>
      </c>
      <c r="E649" s="212" t="s">
        <v>19</v>
      </c>
      <c r="F649" s="213" t="s">
        <v>216</v>
      </c>
      <c r="G649" s="211"/>
      <c r="H649" s="214">
        <v>300.44</v>
      </c>
      <c r="I649" s="215"/>
      <c r="J649" s="211"/>
      <c r="K649" s="211"/>
      <c r="L649" s="216"/>
      <c r="M649" s="217"/>
      <c r="N649" s="218"/>
      <c r="O649" s="218"/>
      <c r="P649" s="218"/>
      <c r="Q649" s="218"/>
      <c r="R649" s="218"/>
      <c r="S649" s="218"/>
      <c r="T649" s="219"/>
      <c r="AT649" s="220" t="s">
        <v>207</v>
      </c>
      <c r="AU649" s="220" t="s">
        <v>84</v>
      </c>
      <c r="AV649" s="14" t="s">
        <v>104</v>
      </c>
      <c r="AW649" s="14" t="s">
        <v>35</v>
      </c>
      <c r="AX649" s="14" t="s">
        <v>82</v>
      </c>
      <c r="AY649" s="220" t="s">
        <v>195</v>
      </c>
    </row>
    <row r="650" spans="1:65" s="2" customFormat="1" ht="37.9" customHeight="1">
      <c r="A650" s="35"/>
      <c r="B650" s="36"/>
      <c r="C650" s="221" t="s">
        <v>1127</v>
      </c>
      <c r="D650" s="221" t="s">
        <v>324</v>
      </c>
      <c r="E650" s="222" t="s">
        <v>1128</v>
      </c>
      <c r="F650" s="223" t="s">
        <v>1129</v>
      </c>
      <c r="G650" s="224" t="s">
        <v>227</v>
      </c>
      <c r="H650" s="225">
        <v>330.48399999999998</v>
      </c>
      <c r="I650" s="226"/>
      <c r="J650" s="227">
        <f>ROUND(I650*H650,2)</f>
        <v>0</v>
      </c>
      <c r="K650" s="223" t="s">
        <v>201</v>
      </c>
      <c r="L650" s="228"/>
      <c r="M650" s="229" t="s">
        <v>19</v>
      </c>
      <c r="N650" s="230" t="s">
        <v>45</v>
      </c>
      <c r="O650" s="65"/>
      <c r="P650" s="188">
        <f>O650*H650</f>
        <v>0</v>
      </c>
      <c r="Q650" s="188">
        <v>2.3999999999999998E-3</v>
      </c>
      <c r="R650" s="188">
        <f>Q650*H650</f>
        <v>0.79316159999999991</v>
      </c>
      <c r="S650" s="188">
        <v>0</v>
      </c>
      <c r="T650" s="189">
        <f>S650*H650</f>
        <v>0</v>
      </c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R650" s="190" t="s">
        <v>416</v>
      </c>
      <c r="AT650" s="190" t="s">
        <v>324</v>
      </c>
      <c r="AU650" s="190" t="s">
        <v>84</v>
      </c>
      <c r="AY650" s="18" t="s">
        <v>195</v>
      </c>
      <c r="BE650" s="191">
        <f>IF(N650="základní",J650,0)</f>
        <v>0</v>
      </c>
      <c r="BF650" s="191">
        <f>IF(N650="snížená",J650,0)</f>
        <v>0</v>
      </c>
      <c r="BG650" s="191">
        <f>IF(N650="zákl. přenesená",J650,0)</f>
        <v>0</v>
      </c>
      <c r="BH650" s="191">
        <f>IF(N650="sníž. přenesená",J650,0)</f>
        <v>0</v>
      </c>
      <c r="BI650" s="191">
        <f>IF(N650="nulová",J650,0)</f>
        <v>0</v>
      </c>
      <c r="BJ650" s="18" t="s">
        <v>82</v>
      </c>
      <c r="BK650" s="191">
        <f>ROUND(I650*H650,2)</f>
        <v>0</v>
      </c>
      <c r="BL650" s="18" t="s">
        <v>310</v>
      </c>
      <c r="BM650" s="190" t="s">
        <v>1130</v>
      </c>
    </row>
    <row r="651" spans="1:65" s="2" customFormat="1" ht="19.5">
      <c r="A651" s="35"/>
      <c r="B651" s="36"/>
      <c r="C651" s="37"/>
      <c r="D651" s="192" t="s">
        <v>203</v>
      </c>
      <c r="E651" s="37"/>
      <c r="F651" s="193" t="s">
        <v>1129</v>
      </c>
      <c r="G651" s="37"/>
      <c r="H651" s="37"/>
      <c r="I651" s="194"/>
      <c r="J651" s="37"/>
      <c r="K651" s="37"/>
      <c r="L651" s="40"/>
      <c r="M651" s="195"/>
      <c r="N651" s="196"/>
      <c r="O651" s="65"/>
      <c r="P651" s="65"/>
      <c r="Q651" s="65"/>
      <c r="R651" s="65"/>
      <c r="S651" s="65"/>
      <c r="T651" s="66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T651" s="18" t="s">
        <v>203</v>
      </c>
      <c r="AU651" s="18" t="s">
        <v>84</v>
      </c>
    </row>
    <row r="652" spans="1:65" s="13" customFormat="1" ht="11.25">
      <c r="B652" s="199"/>
      <c r="C652" s="200"/>
      <c r="D652" s="192" t="s">
        <v>207</v>
      </c>
      <c r="E652" s="200"/>
      <c r="F652" s="202" t="s">
        <v>1131</v>
      </c>
      <c r="G652" s="200"/>
      <c r="H652" s="203">
        <v>330.48399999999998</v>
      </c>
      <c r="I652" s="204"/>
      <c r="J652" s="200"/>
      <c r="K652" s="200"/>
      <c r="L652" s="205"/>
      <c r="M652" s="206"/>
      <c r="N652" s="207"/>
      <c r="O652" s="207"/>
      <c r="P652" s="207"/>
      <c r="Q652" s="207"/>
      <c r="R652" s="207"/>
      <c r="S652" s="207"/>
      <c r="T652" s="208"/>
      <c r="AT652" s="209" t="s">
        <v>207</v>
      </c>
      <c r="AU652" s="209" t="s">
        <v>84</v>
      </c>
      <c r="AV652" s="13" t="s">
        <v>84</v>
      </c>
      <c r="AW652" s="13" t="s">
        <v>4</v>
      </c>
      <c r="AX652" s="13" t="s">
        <v>82</v>
      </c>
      <c r="AY652" s="209" t="s">
        <v>195</v>
      </c>
    </row>
    <row r="653" spans="1:65" s="2" customFormat="1" ht="24.2" customHeight="1">
      <c r="A653" s="35"/>
      <c r="B653" s="36"/>
      <c r="C653" s="179" t="s">
        <v>1132</v>
      </c>
      <c r="D653" s="179" t="s">
        <v>197</v>
      </c>
      <c r="E653" s="180" t="s">
        <v>1133</v>
      </c>
      <c r="F653" s="181" t="s">
        <v>1134</v>
      </c>
      <c r="G653" s="182" t="s">
        <v>570</v>
      </c>
      <c r="H653" s="183">
        <v>250</v>
      </c>
      <c r="I653" s="184"/>
      <c r="J653" s="185">
        <f>ROUND(I653*H653,2)</f>
        <v>0</v>
      </c>
      <c r="K653" s="181" t="s">
        <v>201</v>
      </c>
      <c r="L653" s="40"/>
      <c r="M653" s="186" t="s">
        <v>19</v>
      </c>
      <c r="N653" s="187" t="s">
        <v>45</v>
      </c>
      <c r="O653" s="65"/>
      <c r="P653" s="188">
        <f>O653*H653</f>
        <v>0</v>
      </c>
      <c r="Q653" s="188">
        <v>2.0000000000000002E-5</v>
      </c>
      <c r="R653" s="188">
        <f>Q653*H653</f>
        <v>5.0000000000000001E-3</v>
      </c>
      <c r="S653" s="188">
        <v>0</v>
      </c>
      <c r="T653" s="189">
        <f>S653*H653</f>
        <v>0</v>
      </c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R653" s="190" t="s">
        <v>310</v>
      </c>
      <c r="AT653" s="190" t="s">
        <v>197</v>
      </c>
      <c r="AU653" s="190" t="s">
        <v>84</v>
      </c>
      <c r="AY653" s="18" t="s">
        <v>195</v>
      </c>
      <c r="BE653" s="191">
        <f>IF(N653="základní",J653,0)</f>
        <v>0</v>
      </c>
      <c r="BF653" s="191">
        <f>IF(N653="snížená",J653,0)</f>
        <v>0</v>
      </c>
      <c r="BG653" s="191">
        <f>IF(N653="zákl. přenesená",J653,0)</f>
        <v>0</v>
      </c>
      <c r="BH653" s="191">
        <f>IF(N653="sníž. přenesená",J653,0)</f>
        <v>0</v>
      </c>
      <c r="BI653" s="191">
        <f>IF(N653="nulová",J653,0)</f>
        <v>0</v>
      </c>
      <c r="BJ653" s="18" t="s">
        <v>82</v>
      </c>
      <c r="BK653" s="191">
        <f>ROUND(I653*H653,2)</f>
        <v>0</v>
      </c>
      <c r="BL653" s="18" t="s">
        <v>310</v>
      </c>
      <c r="BM653" s="190" t="s">
        <v>1135</v>
      </c>
    </row>
    <row r="654" spans="1:65" s="2" customFormat="1" ht="19.5">
      <c r="A654" s="35"/>
      <c r="B654" s="36"/>
      <c r="C654" s="37"/>
      <c r="D654" s="192" t="s">
        <v>203</v>
      </c>
      <c r="E654" s="37"/>
      <c r="F654" s="193" t="s">
        <v>1136</v>
      </c>
      <c r="G654" s="37"/>
      <c r="H654" s="37"/>
      <c r="I654" s="194"/>
      <c r="J654" s="37"/>
      <c r="K654" s="37"/>
      <c r="L654" s="40"/>
      <c r="M654" s="195"/>
      <c r="N654" s="196"/>
      <c r="O654" s="65"/>
      <c r="P654" s="65"/>
      <c r="Q654" s="65"/>
      <c r="R654" s="65"/>
      <c r="S654" s="65"/>
      <c r="T654" s="66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T654" s="18" t="s">
        <v>203</v>
      </c>
      <c r="AU654" s="18" t="s">
        <v>84</v>
      </c>
    </row>
    <row r="655" spans="1:65" s="2" customFormat="1" ht="11.25">
      <c r="A655" s="35"/>
      <c r="B655" s="36"/>
      <c r="C655" s="37"/>
      <c r="D655" s="197" t="s">
        <v>205</v>
      </c>
      <c r="E655" s="37"/>
      <c r="F655" s="198" t="s">
        <v>1137</v>
      </c>
      <c r="G655" s="37"/>
      <c r="H655" s="37"/>
      <c r="I655" s="194"/>
      <c r="J655" s="37"/>
      <c r="K655" s="37"/>
      <c r="L655" s="40"/>
      <c r="M655" s="195"/>
      <c r="N655" s="196"/>
      <c r="O655" s="65"/>
      <c r="P655" s="65"/>
      <c r="Q655" s="65"/>
      <c r="R655" s="65"/>
      <c r="S655" s="65"/>
      <c r="T655" s="66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T655" s="18" t="s">
        <v>205</v>
      </c>
      <c r="AU655" s="18" t="s">
        <v>84</v>
      </c>
    </row>
    <row r="656" spans="1:65" s="2" customFormat="1" ht="21.75" customHeight="1">
      <c r="A656" s="35"/>
      <c r="B656" s="36"/>
      <c r="C656" s="179" t="s">
        <v>1138</v>
      </c>
      <c r="D656" s="179" t="s">
        <v>197</v>
      </c>
      <c r="E656" s="180" t="s">
        <v>1139</v>
      </c>
      <c r="F656" s="181" t="s">
        <v>1140</v>
      </c>
      <c r="G656" s="182" t="s">
        <v>570</v>
      </c>
      <c r="H656" s="183">
        <v>157.19999999999999</v>
      </c>
      <c r="I656" s="184"/>
      <c r="J656" s="185">
        <f>ROUND(I656*H656,2)</f>
        <v>0</v>
      </c>
      <c r="K656" s="181" t="s">
        <v>201</v>
      </c>
      <c r="L656" s="40"/>
      <c r="M656" s="186" t="s">
        <v>19</v>
      </c>
      <c r="N656" s="187" t="s">
        <v>45</v>
      </c>
      <c r="O656" s="65"/>
      <c r="P656" s="188">
        <f>O656*H656</f>
        <v>0</v>
      </c>
      <c r="Q656" s="188">
        <v>0</v>
      </c>
      <c r="R656" s="188">
        <f>Q656*H656</f>
        <v>0</v>
      </c>
      <c r="S656" s="188">
        <v>2.9999999999999997E-4</v>
      </c>
      <c r="T656" s="189">
        <f>S656*H656</f>
        <v>4.7159999999999994E-2</v>
      </c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R656" s="190" t="s">
        <v>310</v>
      </c>
      <c r="AT656" s="190" t="s">
        <v>197</v>
      </c>
      <c r="AU656" s="190" t="s">
        <v>84</v>
      </c>
      <c r="AY656" s="18" t="s">
        <v>195</v>
      </c>
      <c r="BE656" s="191">
        <f>IF(N656="základní",J656,0)</f>
        <v>0</v>
      </c>
      <c r="BF656" s="191">
        <f>IF(N656="snížená",J656,0)</f>
        <v>0</v>
      </c>
      <c r="BG656" s="191">
        <f>IF(N656="zákl. přenesená",J656,0)</f>
        <v>0</v>
      </c>
      <c r="BH656" s="191">
        <f>IF(N656="sníž. přenesená",J656,0)</f>
        <v>0</v>
      </c>
      <c r="BI656" s="191">
        <f>IF(N656="nulová",J656,0)</f>
        <v>0</v>
      </c>
      <c r="BJ656" s="18" t="s">
        <v>82</v>
      </c>
      <c r="BK656" s="191">
        <f>ROUND(I656*H656,2)</f>
        <v>0</v>
      </c>
      <c r="BL656" s="18" t="s">
        <v>310</v>
      </c>
      <c r="BM656" s="190" t="s">
        <v>1141</v>
      </c>
    </row>
    <row r="657" spans="1:65" s="2" customFormat="1" ht="11.25">
      <c r="A657" s="35"/>
      <c r="B657" s="36"/>
      <c r="C657" s="37"/>
      <c r="D657" s="192" t="s">
        <v>203</v>
      </c>
      <c r="E657" s="37"/>
      <c r="F657" s="193" t="s">
        <v>1142</v>
      </c>
      <c r="G657" s="37"/>
      <c r="H657" s="37"/>
      <c r="I657" s="194"/>
      <c r="J657" s="37"/>
      <c r="K657" s="37"/>
      <c r="L657" s="40"/>
      <c r="M657" s="195"/>
      <c r="N657" s="196"/>
      <c r="O657" s="65"/>
      <c r="P657" s="65"/>
      <c r="Q657" s="65"/>
      <c r="R657" s="65"/>
      <c r="S657" s="65"/>
      <c r="T657" s="66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T657" s="18" t="s">
        <v>203</v>
      </c>
      <c r="AU657" s="18" t="s">
        <v>84</v>
      </c>
    </row>
    <row r="658" spans="1:65" s="2" customFormat="1" ht="11.25">
      <c r="A658" s="35"/>
      <c r="B658" s="36"/>
      <c r="C658" s="37"/>
      <c r="D658" s="197" t="s">
        <v>205</v>
      </c>
      <c r="E658" s="37"/>
      <c r="F658" s="198" t="s">
        <v>1143</v>
      </c>
      <c r="G658" s="37"/>
      <c r="H658" s="37"/>
      <c r="I658" s="194"/>
      <c r="J658" s="37"/>
      <c r="K658" s="37"/>
      <c r="L658" s="40"/>
      <c r="M658" s="195"/>
      <c r="N658" s="196"/>
      <c r="O658" s="65"/>
      <c r="P658" s="65"/>
      <c r="Q658" s="65"/>
      <c r="R658" s="65"/>
      <c r="S658" s="65"/>
      <c r="T658" s="66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T658" s="18" t="s">
        <v>205</v>
      </c>
      <c r="AU658" s="18" t="s">
        <v>84</v>
      </c>
    </row>
    <row r="659" spans="1:65" s="13" customFormat="1" ht="11.25">
      <c r="B659" s="199"/>
      <c r="C659" s="200"/>
      <c r="D659" s="192" t="s">
        <v>207</v>
      </c>
      <c r="E659" s="201" t="s">
        <v>19</v>
      </c>
      <c r="F659" s="202" t="s">
        <v>1144</v>
      </c>
      <c r="G659" s="200"/>
      <c r="H659" s="203">
        <v>157.19999999999999</v>
      </c>
      <c r="I659" s="204"/>
      <c r="J659" s="200"/>
      <c r="K659" s="200"/>
      <c r="L659" s="205"/>
      <c r="M659" s="206"/>
      <c r="N659" s="207"/>
      <c r="O659" s="207"/>
      <c r="P659" s="207"/>
      <c r="Q659" s="207"/>
      <c r="R659" s="207"/>
      <c r="S659" s="207"/>
      <c r="T659" s="208"/>
      <c r="AT659" s="209" t="s">
        <v>207</v>
      </c>
      <c r="AU659" s="209" t="s">
        <v>84</v>
      </c>
      <c r="AV659" s="13" t="s">
        <v>84</v>
      </c>
      <c r="AW659" s="13" t="s">
        <v>35</v>
      </c>
      <c r="AX659" s="13" t="s">
        <v>82</v>
      </c>
      <c r="AY659" s="209" t="s">
        <v>195</v>
      </c>
    </row>
    <row r="660" spans="1:65" s="2" customFormat="1" ht="16.5" customHeight="1">
      <c r="A660" s="35"/>
      <c r="B660" s="36"/>
      <c r="C660" s="179" t="s">
        <v>1145</v>
      </c>
      <c r="D660" s="179" t="s">
        <v>197</v>
      </c>
      <c r="E660" s="180" t="s">
        <v>1146</v>
      </c>
      <c r="F660" s="181" t="s">
        <v>1147</v>
      </c>
      <c r="G660" s="182" t="s">
        <v>570</v>
      </c>
      <c r="H660" s="183">
        <v>301.10000000000002</v>
      </c>
      <c r="I660" s="184"/>
      <c r="J660" s="185">
        <f>ROUND(I660*H660,2)</f>
        <v>0</v>
      </c>
      <c r="K660" s="181" t="s">
        <v>201</v>
      </c>
      <c r="L660" s="40"/>
      <c r="M660" s="186" t="s">
        <v>19</v>
      </c>
      <c r="N660" s="187" t="s">
        <v>45</v>
      </c>
      <c r="O660" s="65"/>
      <c r="P660" s="188">
        <f>O660*H660</f>
        <v>0</v>
      </c>
      <c r="Q660" s="188">
        <v>1.0000000000000001E-5</v>
      </c>
      <c r="R660" s="188">
        <f>Q660*H660</f>
        <v>3.0110000000000007E-3</v>
      </c>
      <c r="S660" s="188">
        <v>0</v>
      </c>
      <c r="T660" s="189">
        <f>S660*H660</f>
        <v>0</v>
      </c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R660" s="190" t="s">
        <v>310</v>
      </c>
      <c r="AT660" s="190" t="s">
        <v>197</v>
      </c>
      <c r="AU660" s="190" t="s">
        <v>84</v>
      </c>
      <c r="AY660" s="18" t="s">
        <v>195</v>
      </c>
      <c r="BE660" s="191">
        <f>IF(N660="základní",J660,0)</f>
        <v>0</v>
      </c>
      <c r="BF660" s="191">
        <f>IF(N660="snížená",J660,0)</f>
        <v>0</v>
      </c>
      <c r="BG660" s="191">
        <f>IF(N660="zákl. přenesená",J660,0)</f>
        <v>0</v>
      </c>
      <c r="BH660" s="191">
        <f>IF(N660="sníž. přenesená",J660,0)</f>
        <v>0</v>
      </c>
      <c r="BI660" s="191">
        <f>IF(N660="nulová",J660,0)</f>
        <v>0</v>
      </c>
      <c r="BJ660" s="18" t="s">
        <v>82</v>
      </c>
      <c r="BK660" s="191">
        <f>ROUND(I660*H660,2)</f>
        <v>0</v>
      </c>
      <c r="BL660" s="18" t="s">
        <v>310</v>
      </c>
      <c r="BM660" s="190" t="s">
        <v>1148</v>
      </c>
    </row>
    <row r="661" spans="1:65" s="2" customFormat="1" ht="11.25">
      <c r="A661" s="35"/>
      <c r="B661" s="36"/>
      <c r="C661" s="37"/>
      <c r="D661" s="192" t="s">
        <v>203</v>
      </c>
      <c r="E661" s="37"/>
      <c r="F661" s="193" t="s">
        <v>1149</v>
      </c>
      <c r="G661" s="37"/>
      <c r="H661" s="37"/>
      <c r="I661" s="194"/>
      <c r="J661" s="37"/>
      <c r="K661" s="37"/>
      <c r="L661" s="40"/>
      <c r="M661" s="195"/>
      <c r="N661" s="196"/>
      <c r="O661" s="65"/>
      <c r="P661" s="65"/>
      <c r="Q661" s="65"/>
      <c r="R661" s="65"/>
      <c r="S661" s="65"/>
      <c r="T661" s="66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T661" s="18" t="s">
        <v>203</v>
      </c>
      <c r="AU661" s="18" t="s">
        <v>84</v>
      </c>
    </row>
    <row r="662" spans="1:65" s="2" customFormat="1" ht="11.25">
      <c r="A662" s="35"/>
      <c r="B662" s="36"/>
      <c r="C662" s="37"/>
      <c r="D662" s="197" t="s">
        <v>205</v>
      </c>
      <c r="E662" s="37"/>
      <c r="F662" s="198" t="s">
        <v>1150</v>
      </c>
      <c r="G662" s="37"/>
      <c r="H662" s="37"/>
      <c r="I662" s="194"/>
      <c r="J662" s="37"/>
      <c r="K662" s="37"/>
      <c r="L662" s="40"/>
      <c r="M662" s="195"/>
      <c r="N662" s="196"/>
      <c r="O662" s="65"/>
      <c r="P662" s="65"/>
      <c r="Q662" s="65"/>
      <c r="R662" s="65"/>
      <c r="S662" s="65"/>
      <c r="T662" s="66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T662" s="18" t="s">
        <v>205</v>
      </c>
      <c r="AU662" s="18" t="s">
        <v>84</v>
      </c>
    </row>
    <row r="663" spans="1:65" s="2" customFormat="1" ht="16.5" customHeight="1">
      <c r="A663" s="35"/>
      <c r="B663" s="36"/>
      <c r="C663" s="221" t="s">
        <v>1151</v>
      </c>
      <c r="D663" s="221" t="s">
        <v>324</v>
      </c>
      <c r="E663" s="222" t="s">
        <v>1152</v>
      </c>
      <c r="F663" s="223" t="s">
        <v>1153</v>
      </c>
      <c r="G663" s="224" t="s">
        <v>570</v>
      </c>
      <c r="H663" s="225">
        <v>245.82</v>
      </c>
      <c r="I663" s="226"/>
      <c r="J663" s="227">
        <f>ROUND(I663*H663,2)</f>
        <v>0</v>
      </c>
      <c r="K663" s="223" t="s">
        <v>201</v>
      </c>
      <c r="L663" s="228"/>
      <c r="M663" s="229" t="s">
        <v>19</v>
      </c>
      <c r="N663" s="230" t="s">
        <v>45</v>
      </c>
      <c r="O663" s="65"/>
      <c r="P663" s="188">
        <f>O663*H663</f>
        <v>0</v>
      </c>
      <c r="Q663" s="188">
        <v>2.7999999999999998E-4</v>
      </c>
      <c r="R663" s="188">
        <f>Q663*H663</f>
        <v>6.8829599999999991E-2</v>
      </c>
      <c r="S663" s="188">
        <v>0</v>
      </c>
      <c r="T663" s="189">
        <f>S663*H663</f>
        <v>0</v>
      </c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R663" s="190" t="s">
        <v>416</v>
      </c>
      <c r="AT663" s="190" t="s">
        <v>324</v>
      </c>
      <c r="AU663" s="190" t="s">
        <v>84</v>
      </c>
      <c r="AY663" s="18" t="s">
        <v>195</v>
      </c>
      <c r="BE663" s="191">
        <f>IF(N663="základní",J663,0)</f>
        <v>0</v>
      </c>
      <c r="BF663" s="191">
        <f>IF(N663="snížená",J663,0)</f>
        <v>0</v>
      </c>
      <c r="BG663" s="191">
        <f>IF(N663="zákl. přenesená",J663,0)</f>
        <v>0</v>
      </c>
      <c r="BH663" s="191">
        <f>IF(N663="sníž. přenesená",J663,0)</f>
        <v>0</v>
      </c>
      <c r="BI663" s="191">
        <f>IF(N663="nulová",J663,0)</f>
        <v>0</v>
      </c>
      <c r="BJ663" s="18" t="s">
        <v>82</v>
      </c>
      <c r="BK663" s="191">
        <f>ROUND(I663*H663,2)</f>
        <v>0</v>
      </c>
      <c r="BL663" s="18" t="s">
        <v>310</v>
      </c>
      <c r="BM663" s="190" t="s">
        <v>1154</v>
      </c>
    </row>
    <row r="664" spans="1:65" s="2" customFormat="1" ht="11.25">
      <c r="A664" s="35"/>
      <c r="B664" s="36"/>
      <c r="C664" s="37"/>
      <c r="D664" s="192" t="s">
        <v>203</v>
      </c>
      <c r="E664" s="37"/>
      <c r="F664" s="193" t="s">
        <v>1153</v>
      </c>
      <c r="G664" s="37"/>
      <c r="H664" s="37"/>
      <c r="I664" s="194"/>
      <c r="J664" s="37"/>
      <c r="K664" s="37"/>
      <c r="L664" s="40"/>
      <c r="M664" s="195"/>
      <c r="N664" s="196"/>
      <c r="O664" s="65"/>
      <c r="P664" s="65"/>
      <c r="Q664" s="65"/>
      <c r="R664" s="65"/>
      <c r="S664" s="65"/>
      <c r="T664" s="66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T664" s="18" t="s">
        <v>203</v>
      </c>
      <c r="AU664" s="18" t="s">
        <v>84</v>
      </c>
    </row>
    <row r="665" spans="1:65" s="13" customFormat="1" ht="11.25">
      <c r="B665" s="199"/>
      <c r="C665" s="200"/>
      <c r="D665" s="192" t="s">
        <v>207</v>
      </c>
      <c r="E665" s="201" t="s">
        <v>19</v>
      </c>
      <c r="F665" s="202" t="s">
        <v>1155</v>
      </c>
      <c r="G665" s="200"/>
      <c r="H665" s="203">
        <v>110.7</v>
      </c>
      <c r="I665" s="204"/>
      <c r="J665" s="200"/>
      <c r="K665" s="200"/>
      <c r="L665" s="205"/>
      <c r="M665" s="206"/>
      <c r="N665" s="207"/>
      <c r="O665" s="207"/>
      <c r="P665" s="207"/>
      <c r="Q665" s="207"/>
      <c r="R665" s="207"/>
      <c r="S665" s="207"/>
      <c r="T665" s="208"/>
      <c r="AT665" s="209" t="s">
        <v>207</v>
      </c>
      <c r="AU665" s="209" t="s">
        <v>84</v>
      </c>
      <c r="AV665" s="13" t="s">
        <v>84</v>
      </c>
      <c r="AW665" s="13" t="s">
        <v>35</v>
      </c>
      <c r="AX665" s="13" t="s">
        <v>74</v>
      </c>
      <c r="AY665" s="209" t="s">
        <v>195</v>
      </c>
    </row>
    <row r="666" spans="1:65" s="13" customFormat="1" ht="11.25">
      <c r="B666" s="199"/>
      <c r="C666" s="200"/>
      <c r="D666" s="192" t="s">
        <v>207</v>
      </c>
      <c r="E666" s="201" t="s">
        <v>19</v>
      </c>
      <c r="F666" s="202" t="s">
        <v>1156</v>
      </c>
      <c r="G666" s="200"/>
      <c r="H666" s="203">
        <v>130.30000000000001</v>
      </c>
      <c r="I666" s="204"/>
      <c r="J666" s="200"/>
      <c r="K666" s="200"/>
      <c r="L666" s="205"/>
      <c r="M666" s="206"/>
      <c r="N666" s="207"/>
      <c r="O666" s="207"/>
      <c r="P666" s="207"/>
      <c r="Q666" s="207"/>
      <c r="R666" s="207"/>
      <c r="S666" s="207"/>
      <c r="T666" s="208"/>
      <c r="AT666" s="209" t="s">
        <v>207</v>
      </c>
      <c r="AU666" s="209" t="s">
        <v>84</v>
      </c>
      <c r="AV666" s="13" t="s">
        <v>84</v>
      </c>
      <c r="AW666" s="13" t="s">
        <v>35</v>
      </c>
      <c r="AX666" s="13" t="s">
        <v>74</v>
      </c>
      <c r="AY666" s="209" t="s">
        <v>195</v>
      </c>
    </row>
    <row r="667" spans="1:65" s="14" customFormat="1" ht="11.25">
      <c r="B667" s="210"/>
      <c r="C667" s="211"/>
      <c r="D667" s="192" t="s">
        <v>207</v>
      </c>
      <c r="E667" s="212" t="s">
        <v>19</v>
      </c>
      <c r="F667" s="213" t="s">
        <v>216</v>
      </c>
      <c r="G667" s="211"/>
      <c r="H667" s="214">
        <v>241</v>
      </c>
      <c r="I667" s="215"/>
      <c r="J667" s="211"/>
      <c r="K667" s="211"/>
      <c r="L667" s="216"/>
      <c r="M667" s="217"/>
      <c r="N667" s="218"/>
      <c r="O667" s="218"/>
      <c r="P667" s="218"/>
      <c r="Q667" s="218"/>
      <c r="R667" s="218"/>
      <c r="S667" s="218"/>
      <c r="T667" s="219"/>
      <c r="AT667" s="220" t="s">
        <v>207</v>
      </c>
      <c r="AU667" s="220" t="s">
        <v>84</v>
      </c>
      <c r="AV667" s="14" t="s">
        <v>104</v>
      </c>
      <c r="AW667" s="14" t="s">
        <v>35</v>
      </c>
      <c r="AX667" s="14" t="s">
        <v>82</v>
      </c>
      <c r="AY667" s="220" t="s">
        <v>195</v>
      </c>
    </row>
    <row r="668" spans="1:65" s="13" customFormat="1" ht="11.25">
      <c r="B668" s="199"/>
      <c r="C668" s="200"/>
      <c r="D668" s="192" t="s">
        <v>207</v>
      </c>
      <c r="E668" s="200"/>
      <c r="F668" s="202" t="s">
        <v>1157</v>
      </c>
      <c r="G668" s="200"/>
      <c r="H668" s="203">
        <v>245.82</v>
      </c>
      <c r="I668" s="204"/>
      <c r="J668" s="200"/>
      <c r="K668" s="200"/>
      <c r="L668" s="205"/>
      <c r="M668" s="206"/>
      <c r="N668" s="207"/>
      <c r="O668" s="207"/>
      <c r="P668" s="207"/>
      <c r="Q668" s="207"/>
      <c r="R668" s="207"/>
      <c r="S668" s="207"/>
      <c r="T668" s="208"/>
      <c r="AT668" s="209" t="s">
        <v>207</v>
      </c>
      <c r="AU668" s="209" t="s">
        <v>84</v>
      </c>
      <c r="AV668" s="13" t="s">
        <v>84</v>
      </c>
      <c r="AW668" s="13" t="s">
        <v>4</v>
      </c>
      <c r="AX668" s="13" t="s">
        <v>82</v>
      </c>
      <c r="AY668" s="209" t="s">
        <v>195</v>
      </c>
    </row>
    <row r="669" spans="1:65" s="2" customFormat="1" ht="16.5" customHeight="1">
      <c r="A669" s="35"/>
      <c r="B669" s="36"/>
      <c r="C669" s="221" t="s">
        <v>1158</v>
      </c>
      <c r="D669" s="221" t="s">
        <v>324</v>
      </c>
      <c r="E669" s="222" t="s">
        <v>1159</v>
      </c>
      <c r="F669" s="223" t="s">
        <v>1160</v>
      </c>
      <c r="G669" s="224" t="s">
        <v>570</v>
      </c>
      <c r="H669" s="225">
        <v>61.302</v>
      </c>
      <c r="I669" s="226"/>
      <c r="J669" s="227">
        <f>ROUND(I669*H669,2)</f>
        <v>0</v>
      </c>
      <c r="K669" s="223" t="s">
        <v>201</v>
      </c>
      <c r="L669" s="228"/>
      <c r="M669" s="229" t="s">
        <v>19</v>
      </c>
      <c r="N669" s="230" t="s">
        <v>45</v>
      </c>
      <c r="O669" s="65"/>
      <c r="P669" s="188">
        <f>O669*H669</f>
        <v>0</v>
      </c>
      <c r="Q669" s="188">
        <v>2.0000000000000001E-4</v>
      </c>
      <c r="R669" s="188">
        <f>Q669*H669</f>
        <v>1.2260400000000001E-2</v>
      </c>
      <c r="S669" s="188">
        <v>0</v>
      </c>
      <c r="T669" s="189">
        <f>S669*H669</f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190" t="s">
        <v>416</v>
      </c>
      <c r="AT669" s="190" t="s">
        <v>324</v>
      </c>
      <c r="AU669" s="190" t="s">
        <v>84</v>
      </c>
      <c r="AY669" s="18" t="s">
        <v>195</v>
      </c>
      <c r="BE669" s="191">
        <f>IF(N669="základní",J669,0)</f>
        <v>0</v>
      </c>
      <c r="BF669" s="191">
        <f>IF(N669="snížená",J669,0)</f>
        <v>0</v>
      </c>
      <c r="BG669" s="191">
        <f>IF(N669="zákl. přenesená",J669,0)</f>
        <v>0</v>
      </c>
      <c r="BH669" s="191">
        <f>IF(N669="sníž. přenesená",J669,0)</f>
        <v>0</v>
      </c>
      <c r="BI669" s="191">
        <f>IF(N669="nulová",J669,0)</f>
        <v>0</v>
      </c>
      <c r="BJ669" s="18" t="s">
        <v>82</v>
      </c>
      <c r="BK669" s="191">
        <f>ROUND(I669*H669,2)</f>
        <v>0</v>
      </c>
      <c r="BL669" s="18" t="s">
        <v>310</v>
      </c>
      <c r="BM669" s="190" t="s">
        <v>1161</v>
      </c>
    </row>
    <row r="670" spans="1:65" s="2" customFormat="1" ht="11.25">
      <c r="A670" s="35"/>
      <c r="B670" s="36"/>
      <c r="C670" s="37"/>
      <c r="D670" s="192" t="s">
        <v>203</v>
      </c>
      <c r="E670" s="37"/>
      <c r="F670" s="193" t="s">
        <v>1160</v>
      </c>
      <c r="G670" s="37"/>
      <c r="H670" s="37"/>
      <c r="I670" s="194"/>
      <c r="J670" s="37"/>
      <c r="K670" s="37"/>
      <c r="L670" s="40"/>
      <c r="M670" s="195"/>
      <c r="N670" s="196"/>
      <c r="O670" s="65"/>
      <c r="P670" s="65"/>
      <c r="Q670" s="65"/>
      <c r="R670" s="65"/>
      <c r="S670" s="65"/>
      <c r="T670" s="66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T670" s="18" t="s">
        <v>203</v>
      </c>
      <c r="AU670" s="18" t="s">
        <v>84</v>
      </c>
    </row>
    <row r="671" spans="1:65" s="13" customFormat="1" ht="11.25">
      <c r="B671" s="199"/>
      <c r="C671" s="200"/>
      <c r="D671" s="192" t="s">
        <v>207</v>
      </c>
      <c r="E671" s="201" t="s">
        <v>19</v>
      </c>
      <c r="F671" s="202" t="s">
        <v>1162</v>
      </c>
      <c r="G671" s="200"/>
      <c r="H671" s="203">
        <v>60.1</v>
      </c>
      <c r="I671" s="204"/>
      <c r="J671" s="200"/>
      <c r="K671" s="200"/>
      <c r="L671" s="205"/>
      <c r="M671" s="206"/>
      <c r="N671" s="207"/>
      <c r="O671" s="207"/>
      <c r="P671" s="207"/>
      <c r="Q671" s="207"/>
      <c r="R671" s="207"/>
      <c r="S671" s="207"/>
      <c r="T671" s="208"/>
      <c r="AT671" s="209" t="s">
        <v>207</v>
      </c>
      <c r="AU671" s="209" t="s">
        <v>84</v>
      </c>
      <c r="AV671" s="13" t="s">
        <v>84</v>
      </c>
      <c r="AW671" s="13" t="s">
        <v>35</v>
      </c>
      <c r="AX671" s="13" t="s">
        <v>82</v>
      </c>
      <c r="AY671" s="209" t="s">
        <v>195</v>
      </c>
    </row>
    <row r="672" spans="1:65" s="13" customFormat="1" ht="11.25">
      <c r="B672" s="199"/>
      <c r="C672" s="200"/>
      <c r="D672" s="192" t="s">
        <v>207</v>
      </c>
      <c r="E672" s="200"/>
      <c r="F672" s="202" t="s">
        <v>1163</v>
      </c>
      <c r="G672" s="200"/>
      <c r="H672" s="203">
        <v>61.302</v>
      </c>
      <c r="I672" s="204"/>
      <c r="J672" s="200"/>
      <c r="K672" s="200"/>
      <c r="L672" s="205"/>
      <c r="M672" s="206"/>
      <c r="N672" s="207"/>
      <c r="O672" s="207"/>
      <c r="P672" s="207"/>
      <c r="Q672" s="207"/>
      <c r="R672" s="207"/>
      <c r="S672" s="207"/>
      <c r="T672" s="208"/>
      <c r="AT672" s="209" t="s">
        <v>207</v>
      </c>
      <c r="AU672" s="209" t="s">
        <v>84</v>
      </c>
      <c r="AV672" s="13" t="s">
        <v>84</v>
      </c>
      <c r="AW672" s="13" t="s">
        <v>4</v>
      </c>
      <c r="AX672" s="13" t="s">
        <v>82</v>
      </c>
      <c r="AY672" s="209" t="s">
        <v>195</v>
      </c>
    </row>
    <row r="673" spans="1:65" s="2" customFormat="1" ht="16.5" customHeight="1">
      <c r="A673" s="35"/>
      <c r="B673" s="36"/>
      <c r="C673" s="179" t="s">
        <v>1164</v>
      </c>
      <c r="D673" s="179" t="s">
        <v>197</v>
      </c>
      <c r="E673" s="180" t="s">
        <v>1165</v>
      </c>
      <c r="F673" s="181" t="s">
        <v>1166</v>
      </c>
      <c r="G673" s="182" t="s">
        <v>570</v>
      </c>
      <c r="H673" s="183">
        <v>60.1</v>
      </c>
      <c r="I673" s="184"/>
      <c r="J673" s="185">
        <f>ROUND(I673*H673,2)</f>
        <v>0</v>
      </c>
      <c r="K673" s="181" t="s">
        <v>201</v>
      </c>
      <c r="L673" s="40"/>
      <c r="M673" s="186" t="s">
        <v>19</v>
      </c>
      <c r="N673" s="187" t="s">
        <v>45</v>
      </c>
      <c r="O673" s="65"/>
      <c r="P673" s="188">
        <f>O673*H673</f>
        <v>0</v>
      </c>
      <c r="Q673" s="188">
        <v>0</v>
      </c>
      <c r="R673" s="188">
        <f>Q673*H673</f>
        <v>0</v>
      </c>
      <c r="S673" s="188">
        <v>0</v>
      </c>
      <c r="T673" s="189">
        <f>S673*H673</f>
        <v>0</v>
      </c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R673" s="190" t="s">
        <v>310</v>
      </c>
      <c r="AT673" s="190" t="s">
        <v>197</v>
      </c>
      <c r="AU673" s="190" t="s">
        <v>84</v>
      </c>
      <c r="AY673" s="18" t="s">
        <v>195</v>
      </c>
      <c r="BE673" s="191">
        <f>IF(N673="základní",J673,0)</f>
        <v>0</v>
      </c>
      <c r="BF673" s="191">
        <f>IF(N673="snížená",J673,0)</f>
        <v>0</v>
      </c>
      <c r="BG673" s="191">
        <f>IF(N673="zákl. přenesená",J673,0)</f>
        <v>0</v>
      </c>
      <c r="BH673" s="191">
        <f>IF(N673="sníž. přenesená",J673,0)</f>
        <v>0</v>
      </c>
      <c r="BI673" s="191">
        <f>IF(N673="nulová",J673,0)</f>
        <v>0</v>
      </c>
      <c r="BJ673" s="18" t="s">
        <v>82</v>
      </c>
      <c r="BK673" s="191">
        <f>ROUND(I673*H673,2)</f>
        <v>0</v>
      </c>
      <c r="BL673" s="18" t="s">
        <v>310</v>
      </c>
      <c r="BM673" s="190" t="s">
        <v>1167</v>
      </c>
    </row>
    <row r="674" spans="1:65" s="2" customFormat="1" ht="11.25">
      <c r="A674" s="35"/>
      <c r="B674" s="36"/>
      <c r="C674" s="37"/>
      <c r="D674" s="192" t="s">
        <v>203</v>
      </c>
      <c r="E674" s="37"/>
      <c r="F674" s="193" t="s">
        <v>1168</v>
      </c>
      <c r="G674" s="37"/>
      <c r="H674" s="37"/>
      <c r="I674" s="194"/>
      <c r="J674" s="37"/>
      <c r="K674" s="37"/>
      <c r="L674" s="40"/>
      <c r="M674" s="195"/>
      <c r="N674" s="196"/>
      <c r="O674" s="65"/>
      <c r="P674" s="65"/>
      <c r="Q674" s="65"/>
      <c r="R674" s="65"/>
      <c r="S674" s="65"/>
      <c r="T674" s="66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T674" s="18" t="s">
        <v>203</v>
      </c>
      <c r="AU674" s="18" t="s">
        <v>84</v>
      </c>
    </row>
    <row r="675" spans="1:65" s="2" customFormat="1" ht="11.25">
      <c r="A675" s="35"/>
      <c r="B675" s="36"/>
      <c r="C675" s="37"/>
      <c r="D675" s="197" t="s">
        <v>205</v>
      </c>
      <c r="E675" s="37"/>
      <c r="F675" s="198" t="s">
        <v>1169</v>
      </c>
      <c r="G675" s="37"/>
      <c r="H675" s="37"/>
      <c r="I675" s="194"/>
      <c r="J675" s="37"/>
      <c r="K675" s="37"/>
      <c r="L675" s="40"/>
      <c r="M675" s="195"/>
      <c r="N675" s="196"/>
      <c r="O675" s="65"/>
      <c r="P675" s="65"/>
      <c r="Q675" s="65"/>
      <c r="R675" s="65"/>
      <c r="S675" s="65"/>
      <c r="T675" s="66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T675" s="18" t="s">
        <v>205</v>
      </c>
      <c r="AU675" s="18" t="s">
        <v>84</v>
      </c>
    </row>
    <row r="676" spans="1:65" s="2" customFormat="1" ht="24.2" customHeight="1">
      <c r="A676" s="35"/>
      <c r="B676" s="36"/>
      <c r="C676" s="179" t="s">
        <v>1170</v>
      </c>
      <c r="D676" s="179" t="s">
        <v>197</v>
      </c>
      <c r="E676" s="180" t="s">
        <v>1171</v>
      </c>
      <c r="F676" s="181" t="s">
        <v>1172</v>
      </c>
      <c r="G676" s="182" t="s">
        <v>219</v>
      </c>
      <c r="H676" s="183">
        <v>3.35</v>
      </c>
      <c r="I676" s="184"/>
      <c r="J676" s="185">
        <f>ROUND(I676*H676,2)</f>
        <v>0</v>
      </c>
      <c r="K676" s="181" t="s">
        <v>201</v>
      </c>
      <c r="L676" s="40"/>
      <c r="M676" s="186" t="s">
        <v>19</v>
      </c>
      <c r="N676" s="187" t="s">
        <v>45</v>
      </c>
      <c r="O676" s="65"/>
      <c r="P676" s="188">
        <f>O676*H676</f>
        <v>0</v>
      </c>
      <c r="Q676" s="188">
        <v>0</v>
      </c>
      <c r="R676" s="188">
        <f>Q676*H676</f>
        <v>0</v>
      </c>
      <c r="S676" s="188">
        <v>0</v>
      </c>
      <c r="T676" s="189">
        <f>S676*H676</f>
        <v>0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190" t="s">
        <v>310</v>
      </c>
      <c r="AT676" s="190" t="s">
        <v>197</v>
      </c>
      <c r="AU676" s="190" t="s">
        <v>84</v>
      </c>
      <c r="AY676" s="18" t="s">
        <v>195</v>
      </c>
      <c r="BE676" s="191">
        <f>IF(N676="základní",J676,0)</f>
        <v>0</v>
      </c>
      <c r="BF676" s="191">
        <f>IF(N676="snížená",J676,0)</f>
        <v>0</v>
      </c>
      <c r="BG676" s="191">
        <f>IF(N676="zákl. přenesená",J676,0)</f>
        <v>0</v>
      </c>
      <c r="BH676" s="191">
        <f>IF(N676="sníž. přenesená",J676,0)</f>
        <v>0</v>
      </c>
      <c r="BI676" s="191">
        <f>IF(N676="nulová",J676,0)</f>
        <v>0</v>
      </c>
      <c r="BJ676" s="18" t="s">
        <v>82</v>
      </c>
      <c r="BK676" s="191">
        <f>ROUND(I676*H676,2)</f>
        <v>0</v>
      </c>
      <c r="BL676" s="18" t="s">
        <v>310</v>
      </c>
      <c r="BM676" s="190" t="s">
        <v>1173</v>
      </c>
    </row>
    <row r="677" spans="1:65" s="2" customFormat="1" ht="29.25">
      <c r="A677" s="35"/>
      <c r="B677" s="36"/>
      <c r="C677" s="37"/>
      <c r="D677" s="192" t="s">
        <v>203</v>
      </c>
      <c r="E677" s="37"/>
      <c r="F677" s="193" t="s">
        <v>1174</v>
      </c>
      <c r="G677" s="37"/>
      <c r="H677" s="37"/>
      <c r="I677" s="194"/>
      <c r="J677" s="37"/>
      <c r="K677" s="37"/>
      <c r="L677" s="40"/>
      <c r="M677" s="195"/>
      <c r="N677" s="196"/>
      <c r="O677" s="65"/>
      <c r="P677" s="65"/>
      <c r="Q677" s="65"/>
      <c r="R677" s="65"/>
      <c r="S677" s="65"/>
      <c r="T677" s="66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T677" s="18" t="s">
        <v>203</v>
      </c>
      <c r="AU677" s="18" t="s">
        <v>84</v>
      </c>
    </row>
    <row r="678" spans="1:65" s="2" customFormat="1" ht="11.25">
      <c r="A678" s="35"/>
      <c r="B678" s="36"/>
      <c r="C678" s="37"/>
      <c r="D678" s="197" t="s">
        <v>205</v>
      </c>
      <c r="E678" s="37"/>
      <c r="F678" s="198" t="s">
        <v>1175</v>
      </c>
      <c r="G678" s="37"/>
      <c r="H678" s="37"/>
      <c r="I678" s="194"/>
      <c r="J678" s="37"/>
      <c r="K678" s="37"/>
      <c r="L678" s="40"/>
      <c r="M678" s="195"/>
      <c r="N678" s="196"/>
      <c r="O678" s="65"/>
      <c r="P678" s="65"/>
      <c r="Q678" s="65"/>
      <c r="R678" s="65"/>
      <c r="S678" s="65"/>
      <c r="T678" s="66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T678" s="18" t="s">
        <v>205</v>
      </c>
      <c r="AU678" s="18" t="s">
        <v>84</v>
      </c>
    </row>
    <row r="679" spans="1:65" s="2" customFormat="1" ht="33" customHeight="1">
      <c r="A679" s="35"/>
      <c r="B679" s="36"/>
      <c r="C679" s="179" t="s">
        <v>1176</v>
      </c>
      <c r="D679" s="179" t="s">
        <v>197</v>
      </c>
      <c r="E679" s="180" t="s">
        <v>1177</v>
      </c>
      <c r="F679" s="181" t="s">
        <v>1178</v>
      </c>
      <c r="G679" s="182" t="s">
        <v>219</v>
      </c>
      <c r="H679" s="183">
        <v>3.35</v>
      </c>
      <c r="I679" s="184"/>
      <c r="J679" s="185">
        <f>ROUND(I679*H679,2)</f>
        <v>0</v>
      </c>
      <c r="K679" s="181" t="s">
        <v>201</v>
      </c>
      <c r="L679" s="40"/>
      <c r="M679" s="186" t="s">
        <v>19</v>
      </c>
      <c r="N679" s="187" t="s">
        <v>45</v>
      </c>
      <c r="O679" s="65"/>
      <c r="P679" s="188">
        <f>O679*H679</f>
        <v>0</v>
      </c>
      <c r="Q679" s="188">
        <v>0</v>
      </c>
      <c r="R679" s="188">
        <f>Q679*H679</f>
        <v>0</v>
      </c>
      <c r="S679" s="188">
        <v>0</v>
      </c>
      <c r="T679" s="189">
        <f>S679*H679</f>
        <v>0</v>
      </c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R679" s="190" t="s">
        <v>310</v>
      </c>
      <c r="AT679" s="190" t="s">
        <v>197</v>
      </c>
      <c r="AU679" s="190" t="s">
        <v>84</v>
      </c>
      <c r="AY679" s="18" t="s">
        <v>195</v>
      </c>
      <c r="BE679" s="191">
        <f>IF(N679="základní",J679,0)</f>
        <v>0</v>
      </c>
      <c r="BF679" s="191">
        <f>IF(N679="snížená",J679,0)</f>
        <v>0</v>
      </c>
      <c r="BG679" s="191">
        <f>IF(N679="zákl. přenesená",J679,0)</f>
        <v>0</v>
      </c>
      <c r="BH679" s="191">
        <f>IF(N679="sníž. přenesená",J679,0)</f>
        <v>0</v>
      </c>
      <c r="BI679" s="191">
        <f>IF(N679="nulová",J679,0)</f>
        <v>0</v>
      </c>
      <c r="BJ679" s="18" t="s">
        <v>82</v>
      </c>
      <c r="BK679" s="191">
        <f>ROUND(I679*H679,2)</f>
        <v>0</v>
      </c>
      <c r="BL679" s="18" t="s">
        <v>310</v>
      </c>
      <c r="BM679" s="190" t="s">
        <v>1179</v>
      </c>
    </row>
    <row r="680" spans="1:65" s="2" customFormat="1" ht="48.75">
      <c r="A680" s="35"/>
      <c r="B680" s="36"/>
      <c r="C680" s="37"/>
      <c r="D680" s="192" t="s">
        <v>203</v>
      </c>
      <c r="E680" s="37"/>
      <c r="F680" s="193" t="s">
        <v>1180</v>
      </c>
      <c r="G680" s="37"/>
      <c r="H680" s="37"/>
      <c r="I680" s="194"/>
      <c r="J680" s="37"/>
      <c r="K680" s="37"/>
      <c r="L680" s="40"/>
      <c r="M680" s="195"/>
      <c r="N680" s="196"/>
      <c r="O680" s="65"/>
      <c r="P680" s="65"/>
      <c r="Q680" s="65"/>
      <c r="R680" s="65"/>
      <c r="S680" s="65"/>
      <c r="T680" s="66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T680" s="18" t="s">
        <v>203</v>
      </c>
      <c r="AU680" s="18" t="s">
        <v>84</v>
      </c>
    </row>
    <row r="681" spans="1:65" s="2" customFormat="1" ht="11.25">
      <c r="A681" s="35"/>
      <c r="B681" s="36"/>
      <c r="C681" s="37"/>
      <c r="D681" s="197" t="s">
        <v>205</v>
      </c>
      <c r="E681" s="37"/>
      <c r="F681" s="198" t="s">
        <v>1181</v>
      </c>
      <c r="G681" s="37"/>
      <c r="H681" s="37"/>
      <c r="I681" s="194"/>
      <c r="J681" s="37"/>
      <c r="K681" s="37"/>
      <c r="L681" s="40"/>
      <c r="M681" s="195"/>
      <c r="N681" s="196"/>
      <c r="O681" s="65"/>
      <c r="P681" s="65"/>
      <c r="Q681" s="65"/>
      <c r="R681" s="65"/>
      <c r="S681" s="65"/>
      <c r="T681" s="66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T681" s="18" t="s">
        <v>205</v>
      </c>
      <c r="AU681" s="18" t="s">
        <v>84</v>
      </c>
    </row>
    <row r="682" spans="1:65" s="12" customFormat="1" ht="22.9" customHeight="1">
      <c r="B682" s="163"/>
      <c r="C682" s="164"/>
      <c r="D682" s="165" t="s">
        <v>73</v>
      </c>
      <c r="E682" s="177" t="s">
        <v>1182</v>
      </c>
      <c r="F682" s="177" t="s">
        <v>1183</v>
      </c>
      <c r="G682" s="164"/>
      <c r="H682" s="164"/>
      <c r="I682" s="167"/>
      <c r="J682" s="178">
        <f>BK682</f>
        <v>0</v>
      </c>
      <c r="K682" s="164"/>
      <c r="L682" s="169"/>
      <c r="M682" s="170"/>
      <c r="N682" s="171"/>
      <c r="O682" s="171"/>
      <c r="P682" s="172">
        <f>SUM(P683:P719)</f>
        <v>0</v>
      </c>
      <c r="Q682" s="171"/>
      <c r="R682" s="172">
        <f>SUM(R683:R719)</f>
        <v>3.2120802900000003</v>
      </c>
      <c r="S682" s="171"/>
      <c r="T682" s="173">
        <f>SUM(T683:T719)</f>
        <v>1.1116600000000001</v>
      </c>
      <c r="AR682" s="174" t="s">
        <v>84</v>
      </c>
      <c r="AT682" s="175" t="s">
        <v>73</v>
      </c>
      <c r="AU682" s="175" t="s">
        <v>82</v>
      </c>
      <c r="AY682" s="174" t="s">
        <v>195</v>
      </c>
      <c r="BK682" s="176">
        <f>SUM(BK683:BK719)</f>
        <v>0</v>
      </c>
    </row>
    <row r="683" spans="1:65" s="2" customFormat="1" ht="24.2" customHeight="1">
      <c r="A683" s="35"/>
      <c r="B683" s="36"/>
      <c r="C683" s="179" t="s">
        <v>1184</v>
      </c>
      <c r="D683" s="179" t="s">
        <v>197</v>
      </c>
      <c r="E683" s="180" t="s">
        <v>1185</v>
      </c>
      <c r="F683" s="181" t="s">
        <v>1186</v>
      </c>
      <c r="G683" s="182" t="s">
        <v>227</v>
      </c>
      <c r="H683" s="183">
        <v>119.09</v>
      </c>
      <c r="I683" s="184"/>
      <c r="J683" s="185">
        <f>ROUND(I683*H683,2)</f>
        <v>0</v>
      </c>
      <c r="K683" s="181" t="s">
        <v>201</v>
      </c>
      <c r="L683" s="40"/>
      <c r="M683" s="186" t="s">
        <v>19</v>
      </c>
      <c r="N683" s="187" t="s">
        <v>45</v>
      </c>
      <c r="O683" s="65"/>
      <c r="P683" s="188">
        <f>O683*H683</f>
        <v>0</v>
      </c>
      <c r="Q683" s="188">
        <v>1.5E-3</v>
      </c>
      <c r="R683" s="188">
        <f>Q683*H683</f>
        <v>0.17863500000000002</v>
      </c>
      <c r="S683" s="188">
        <v>0</v>
      </c>
      <c r="T683" s="189">
        <f>S683*H683</f>
        <v>0</v>
      </c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R683" s="190" t="s">
        <v>310</v>
      </c>
      <c r="AT683" s="190" t="s">
        <v>197</v>
      </c>
      <c r="AU683" s="190" t="s">
        <v>84</v>
      </c>
      <c r="AY683" s="18" t="s">
        <v>195</v>
      </c>
      <c r="BE683" s="191">
        <f>IF(N683="základní",J683,0)</f>
        <v>0</v>
      </c>
      <c r="BF683" s="191">
        <f>IF(N683="snížená",J683,0)</f>
        <v>0</v>
      </c>
      <c r="BG683" s="191">
        <f>IF(N683="zákl. přenesená",J683,0)</f>
        <v>0</v>
      </c>
      <c r="BH683" s="191">
        <f>IF(N683="sníž. přenesená",J683,0)</f>
        <v>0</v>
      </c>
      <c r="BI683" s="191">
        <f>IF(N683="nulová",J683,0)</f>
        <v>0</v>
      </c>
      <c r="BJ683" s="18" t="s">
        <v>82</v>
      </c>
      <c r="BK683" s="191">
        <f>ROUND(I683*H683,2)</f>
        <v>0</v>
      </c>
      <c r="BL683" s="18" t="s">
        <v>310</v>
      </c>
      <c r="BM683" s="190" t="s">
        <v>1187</v>
      </c>
    </row>
    <row r="684" spans="1:65" s="2" customFormat="1" ht="19.5">
      <c r="A684" s="35"/>
      <c r="B684" s="36"/>
      <c r="C684" s="37"/>
      <c r="D684" s="192" t="s">
        <v>203</v>
      </c>
      <c r="E684" s="37"/>
      <c r="F684" s="193" t="s">
        <v>1188</v>
      </c>
      <c r="G684" s="37"/>
      <c r="H684" s="37"/>
      <c r="I684" s="194"/>
      <c r="J684" s="37"/>
      <c r="K684" s="37"/>
      <c r="L684" s="40"/>
      <c r="M684" s="195"/>
      <c r="N684" s="196"/>
      <c r="O684" s="65"/>
      <c r="P684" s="65"/>
      <c r="Q684" s="65"/>
      <c r="R684" s="65"/>
      <c r="S684" s="65"/>
      <c r="T684" s="66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T684" s="18" t="s">
        <v>203</v>
      </c>
      <c r="AU684" s="18" t="s">
        <v>84</v>
      </c>
    </row>
    <row r="685" spans="1:65" s="2" customFormat="1" ht="11.25">
      <c r="A685" s="35"/>
      <c r="B685" s="36"/>
      <c r="C685" s="37"/>
      <c r="D685" s="197" t="s">
        <v>205</v>
      </c>
      <c r="E685" s="37"/>
      <c r="F685" s="198" t="s">
        <v>1189</v>
      </c>
      <c r="G685" s="37"/>
      <c r="H685" s="37"/>
      <c r="I685" s="194"/>
      <c r="J685" s="37"/>
      <c r="K685" s="37"/>
      <c r="L685" s="40"/>
      <c r="M685" s="195"/>
      <c r="N685" s="196"/>
      <c r="O685" s="65"/>
      <c r="P685" s="65"/>
      <c r="Q685" s="65"/>
      <c r="R685" s="65"/>
      <c r="S685" s="65"/>
      <c r="T685" s="66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T685" s="18" t="s">
        <v>205</v>
      </c>
      <c r="AU685" s="18" t="s">
        <v>84</v>
      </c>
    </row>
    <row r="686" spans="1:65" s="2" customFormat="1" ht="16.5" customHeight="1">
      <c r="A686" s="35"/>
      <c r="B686" s="36"/>
      <c r="C686" s="179" t="s">
        <v>1190</v>
      </c>
      <c r="D686" s="179" t="s">
        <v>197</v>
      </c>
      <c r="E686" s="180" t="s">
        <v>1191</v>
      </c>
      <c r="F686" s="181" t="s">
        <v>1192</v>
      </c>
      <c r="G686" s="182" t="s">
        <v>319</v>
      </c>
      <c r="H686" s="183">
        <v>28</v>
      </c>
      <c r="I686" s="184"/>
      <c r="J686" s="185">
        <f>ROUND(I686*H686,2)</f>
        <v>0</v>
      </c>
      <c r="K686" s="181" t="s">
        <v>201</v>
      </c>
      <c r="L686" s="40"/>
      <c r="M686" s="186" t="s">
        <v>19</v>
      </c>
      <c r="N686" s="187" t="s">
        <v>45</v>
      </c>
      <c r="O686" s="65"/>
      <c r="P686" s="188">
        <f>O686*H686</f>
        <v>0</v>
      </c>
      <c r="Q686" s="188">
        <v>2.1000000000000001E-4</v>
      </c>
      <c r="R686" s="188">
        <f>Q686*H686</f>
        <v>5.8799999999999998E-3</v>
      </c>
      <c r="S686" s="188">
        <v>0</v>
      </c>
      <c r="T686" s="189">
        <f>S686*H686</f>
        <v>0</v>
      </c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R686" s="190" t="s">
        <v>310</v>
      </c>
      <c r="AT686" s="190" t="s">
        <v>197</v>
      </c>
      <c r="AU686" s="190" t="s">
        <v>84</v>
      </c>
      <c r="AY686" s="18" t="s">
        <v>195</v>
      </c>
      <c r="BE686" s="191">
        <f>IF(N686="základní",J686,0)</f>
        <v>0</v>
      </c>
      <c r="BF686" s="191">
        <f>IF(N686="snížená",J686,0)</f>
        <v>0</v>
      </c>
      <c r="BG686" s="191">
        <f>IF(N686="zákl. přenesená",J686,0)</f>
        <v>0</v>
      </c>
      <c r="BH686" s="191">
        <f>IF(N686="sníž. přenesená",J686,0)</f>
        <v>0</v>
      </c>
      <c r="BI686" s="191">
        <f>IF(N686="nulová",J686,0)</f>
        <v>0</v>
      </c>
      <c r="BJ686" s="18" t="s">
        <v>82</v>
      </c>
      <c r="BK686" s="191">
        <f>ROUND(I686*H686,2)</f>
        <v>0</v>
      </c>
      <c r="BL686" s="18" t="s">
        <v>310</v>
      </c>
      <c r="BM686" s="190" t="s">
        <v>1193</v>
      </c>
    </row>
    <row r="687" spans="1:65" s="2" customFormat="1" ht="19.5">
      <c r="A687" s="35"/>
      <c r="B687" s="36"/>
      <c r="C687" s="37"/>
      <c r="D687" s="192" t="s">
        <v>203</v>
      </c>
      <c r="E687" s="37"/>
      <c r="F687" s="193" t="s">
        <v>1194</v>
      </c>
      <c r="G687" s="37"/>
      <c r="H687" s="37"/>
      <c r="I687" s="194"/>
      <c r="J687" s="37"/>
      <c r="K687" s="37"/>
      <c r="L687" s="40"/>
      <c r="M687" s="195"/>
      <c r="N687" s="196"/>
      <c r="O687" s="65"/>
      <c r="P687" s="65"/>
      <c r="Q687" s="65"/>
      <c r="R687" s="65"/>
      <c r="S687" s="65"/>
      <c r="T687" s="66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T687" s="18" t="s">
        <v>203</v>
      </c>
      <c r="AU687" s="18" t="s">
        <v>84</v>
      </c>
    </row>
    <row r="688" spans="1:65" s="2" customFormat="1" ht="11.25">
      <c r="A688" s="35"/>
      <c r="B688" s="36"/>
      <c r="C688" s="37"/>
      <c r="D688" s="197" t="s">
        <v>205</v>
      </c>
      <c r="E688" s="37"/>
      <c r="F688" s="198" t="s">
        <v>1195</v>
      </c>
      <c r="G688" s="37"/>
      <c r="H688" s="37"/>
      <c r="I688" s="194"/>
      <c r="J688" s="37"/>
      <c r="K688" s="37"/>
      <c r="L688" s="40"/>
      <c r="M688" s="195"/>
      <c r="N688" s="196"/>
      <c r="O688" s="65"/>
      <c r="P688" s="65"/>
      <c r="Q688" s="65"/>
      <c r="R688" s="65"/>
      <c r="S688" s="65"/>
      <c r="T688" s="66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T688" s="18" t="s">
        <v>205</v>
      </c>
      <c r="AU688" s="18" t="s">
        <v>84</v>
      </c>
    </row>
    <row r="689" spans="1:65" s="2" customFormat="1" ht="24.2" customHeight="1">
      <c r="A689" s="35"/>
      <c r="B689" s="36"/>
      <c r="C689" s="179" t="s">
        <v>1196</v>
      </c>
      <c r="D689" s="179" t="s">
        <v>197</v>
      </c>
      <c r="E689" s="180" t="s">
        <v>1197</v>
      </c>
      <c r="F689" s="181" t="s">
        <v>1198</v>
      </c>
      <c r="G689" s="182" t="s">
        <v>570</v>
      </c>
      <c r="H689" s="183">
        <v>53.8</v>
      </c>
      <c r="I689" s="184"/>
      <c r="J689" s="185">
        <f>ROUND(I689*H689,2)</f>
        <v>0</v>
      </c>
      <c r="K689" s="181" t="s">
        <v>201</v>
      </c>
      <c r="L689" s="40"/>
      <c r="M689" s="186" t="s">
        <v>19</v>
      </c>
      <c r="N689" s="187" t="s">
        <v>45</v>
      </c>
      <c r="O689" s="65"/>
      <c r="P689" s="188">
        <f>O689*H689</f>
        <v>0</v>
      </c>
      <c r="Q689" s="188">
        <v>1.42E-3</v>
      </c>
      <c r="R689" s="188">
        <f>Q689*H689</f>
        <v>7.6395999999999992E-2</v>
      </c>
      <c r="S689" s="188">
        <v>0</v>
      </c>
      <c r="T689" s="189">
        <f>S689*H689</f>
        <v>0</v>
      </c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R689" s="190" t="s">
        <v>310</v>
      </c>
      <c r="AT689" s="190" t="s">
        <v>197</v>
      </c>
      <c r="AU689" s="190" t="s">
        <v>84</v>
      </c>
      <c r="AY689" s="18" t="s">
        <v>195</v>
      </c>
      <c r="BE689" s="191">
        <f>IF(N689="základní",J689,0)</f>
        <v>0</v>
      </c>
      <c r="BF689" s="191">
        <f>IF(N689="snížená",J689,0)</f>
        <v>0</v>
      </c>
      <c r="BG689" s="191">
        <f>IF(N689="zákl. přenesená",J689,0)</f>
        <v>0</v>
      </c>
      <c r="BH689" s="191">
        <f>IF(N689="sníž. přenesená",J689,0)</f>
        <v>0</v>
      </c>
      <c r="BI689" s="191">
        <f>IF(N689="nulová",J689,0)</f>
        <v>0</v>
      </c>
      <c r="BJ689" s="18" t="s">
        <v>82</v>
      </c>
      <c r="BK689" s="191">
        <f>ROUND(I689*H689,2)</f>
        <v>0</v>
      </c>
      <c r="BL689" s="18" t="s">
        <v>310</v>
      </c>
      <c r="BM689" s="190" t="s">
        <v>1199</v>
      </c>
    </row>
    <row r="690" spans="1:65" s="2" customFormat="1" ht="19.5">
      <c r="A690" s="35"/>
      <c r="B690" s="36"/>
      <c r="C690" s="37"/>
      <c r="D690" s="192" t="s">
        <v>203</v>
      </c>
      <c r="E690" s="37"/>
      <c r="F690" s="193" t="s">
        <v>1200</v>
      </c>
      <c r="G690" s="37"/>
      <c r="H690" s="37"/>
      <c r="I690" s="194"/>
      <c r="J690" s="37"/>
      <c r="K690" s="37"/>
      <c r="L690" s="40"/>
      <c r="M690" s="195"/>
      <c r="N690" s="196"/>
      <c r="O690" s="65"/>
      <c r="P690" s="65"/>
      <c r="Q690" s="65"/>
      <c r="R690" s="65"/>
      <c r="S690" s="65"/>
      <c r="T690" s="66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T690" s="18" t="s">
        <v>203</v>
      </c>
      <c r="AU690" s="18" t="s">
        <v>84</v>
      </c>
    </row>
    <row r="691" spans="1:65" s="2" customFormat="1" ht="11.25">
      <c r="A691" s="35"/>
      <c r="B691" s="36"/>
      <c r="C691" s="37"/>
      <c r="D691" s="197" t="s">
        <v>205</v>
      </c>
      <c r="E691" s="37"/>
      <c r="F691" s="198" t="s">
        <v>1201</v>
      </c>
      <c r="G691" s="37"/>
      <c r="H691" s="37"/>
      <c r="I691" s="194"/>
      <c r="J691" s="37"/>
      <c r="K691" s="37"/>
      <c r="L691" s="40"/>
      <c r="M691" s="195"/>
      <c r="N691" s="196"/>
      <c r="O691" s="65"/>
      <c r="P691" s="65"/>
      <c r="Q691" s="65"/>
      <c r="R691" s="65"/>
      <c r="S691" s="65"/>
      <c r="T691" s="66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T691" s="18" t="s">
        <v>205</v>
      </c>
      <c r="AU691" s="18" t="s">
        <v>84</v>
      </c>
    </row>
    <row r="692" spans="1:65" s="13" customFormat="1" ht="11.25">
      <c r="B692" s="199"/>
      <c r="C692" s="200"/>
      <c r="D692" s="192" t="s">
        <v>207</v>
      </c>
      <c r="E692" s="201" t="s">
        <v>19</v>
      </c>
      <c r="F692" s="202" t="s">
        <v>1202</v>
      </c>
      <c r="G692" s="200"/>
      <c r="H692" s="203">
        <v>53.8</v>
      </c>
      <c r="I692" s="204"/>
      <c r="J692" s="200"/>
      <c r="K692" s="200"/>
      <c r="L692" s="205"/>
      <c r="M692" s="206"/>
      <c r="N692" s="207"/>
      <c r="O692" s="207"/>
      <c r="P692" s="207"/>
      <c r="Q692" s="207"/>
      <c r="R692" s="207"/>
      <c r="S692" s="207"/>
      <c r="T692" s="208"/>
      <c r="AT692" s="209" t="s">
        <v>207</v>
      </c>
      <c r="AU692" s="209" t="s">
        <v>84</v>
      </c>
      <c r="AV692" s="13" t="s">
        <v>84</v>
      </c>
      <c r="AW692" s="13" t="s">
        <v>35</v>
      </c>
      <c r="AX692" s="13" t="s">
        <v>82</v>
      </c>
      <c r="AY692" s="209" t="s">
        <v>195</v>
      </c>
    </row>
    <row r="693" spans="1:65" s="2" customFormat="1" ht="24.2" customHeight="1">
      <c r="A693" s="35"/>
      <c r="B693" s="36"/>
      <c r="C693" s="179" t="s">
        <v>1203</v>
      </c>
      <c r="D693" s="179" t="s">
        <v>197</v>
      </c>
      <c r="E693" s="180" t="s">
        <v>1204</v>
      </c>
      <c r="F693" s="181" t="s">
        <v>1205</v>
      </c>
      <c r="G693" s="182" t="s">
        <v>227</v>
      </c>
      <c r="H693" s="183">
        <v>13.64</v>
      </c>
      <c r="I693" s="184"/>
      <c r="J693" s="185">
        <f>ROUND(I693*H693,2)</f>
        <v>0</v>
      </c>
      <c r="K693" s="181" t="s">
        <v>201</v>
      </c>
      <c r="L693" s="40"/>
      <c r="M693" s="186" t="s">
        <v>19</v>
      </c>
      <c r="N693" s="187" t="s">
        <v>45</v>
      </c>
      <c r="O693" s="65"/>
      <c r="P693" s="188">
        <f>O693*H693</f>
        <v>0</v>
      </c>
      <c r="Q693" s="188">
        <v>0</v>
      </c>
      <c r="R693" s="188">
        <f>Q693*H693</f>
        <v>0</v>
      </c>
      <c r="S693" s="188">
        <v>8.1500000000000003E-2</v>
      </c>
      <c r="T693" s="189">
        <f>S693*H693</f>
        <v>1.1116600000000001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190" t="s">
        <v>310</v>
      </c>
      <c r="AT693" s="190" t="s">
        <v>197</v>
      </c>
      <c r="AU693" s="190" t="s">
        <v>84</v>
      </c>
      <c r="AY693" s="18" t="s">
        <v>195</v>
      </c>
      <c r="BE693" s="191">
        <f>IF(N693="základní",J693,0)</f>
        <v>0</v>
      </c>
      <c r="BF693" s="191">
        <f>IF(N693="snížená",J693,0)</f>
        <v>0</v>
      </c>
      <c r="BG693" s="191">
        <f>IF(N693="zákl. přenesená",J693,0)</f>
        <v>0</v>
      </c>
      <c r="BH693" s="191">
        <f>IF(N693="sníž. přenesená",J693,0)</f>
        <v>0</v>
      </c>
      <c r="BI693" s="191">
        <f>IF(N693="nulová",J693,0)</f>
        <v>0</v>
      </c>
      <c r="BJ693" s="18" t="s">
        <v>82</v>
      </c>
      <c r="BK693" s="191">
        <f>ROUND(I693*H693,2)</f>
        <v>0</v>
      </c>
      <c r="BL693" s="18" t="s">
        <v>310</v>
      </c>
      <c r="BM693" s="190" t="s">
        <v>1206</v>
      </c>
    </row>
    <row r="694" spans="1:65" s="2" customFormat="1" ht="11.25">
      <c r="A694" s="35"/>
      <c r="B694" s="36"/>
      <c r="C694" s="37"/>
      <c r="D694" s="192" t="s">
        <v>203</v>
      </c>
      <c r="E694" s="37"/>
      <c r="F694" s="193" t="s">
        <v>1207</v>
      </c>
      <c r="G694" s="37"/>
      <c r="H694" s="37"/>
      <c r="I694" s="194"/>
      <c r="J694" s="37"/>
      <c r="K694" s="37"/>
      <c r="L694" s="40"/>
      <c r="M694" s="195"/>
      <c r="N694" s="196"/>
      <c r="O694" s="65"/>
      <c r="P694" s="65"/>
      <c r="Q694" s="65"/>
      <c r="R694" s="65"/>
      <c r="S694" s="65"/>
      <c r="T694" s="66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T694" s="18" t="s">
        <v>203</v>
      </c>
      <c r="AU694" s="18" t="s">
        <v>84</v>
      </c>
    </row>
    <row r="695" spans="1:65" s="2" customFormat="1" ht="11.25">
      <c r="A695" s="35"/>
      <c r="B695" s="36"/>
      <c r="C695" s="37"/>
      <c r="D695" s="197" t="s">
        <v>205</v>
      </c>
      <c r="E695" s="37"/>
      <c r="F695" s="198" t="s">
        <v>1208</v>
      </c>
      <c r="G695" s="37"/>
      <c r="H695" s="37"/>
      <c r="I695" s="194"/>
      <c r="J695" s="37"/>
      <c r="K695" s="37"/>
      <c r="L695" s="40"/>
      <c r="M695" s="195"/>
      <c r="N695" s="196"/>
      <c r="O695" s="65"/>
      <c r="P695" s="65"/>
      <c r="Q695" s="65"/>
      <c r="R695" s="65"/>
      <c r="S695" s="65"/>
      <c r="T695" s="66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T695" s="18" t="s">
        <v>205</v>
      </c>
      <c r="AU695" s="18" t="s">
        <v>84</v>
      </c>
    </row>
    <row r="696" spans="1:65" s="13" customFormat="1" ht="11.25">
      <c r="B696" s="199"/>
      <c r="C696" s="200"/>
      <c r="D696" s="192" t="s">
        <v>207</v>
      </c>
      <c r="E696" s="201" t="s">
        <v>19</v>
      </c>
      <c r="F696" s="202" t="s">
        <v>1209</v>
      </c>
      <c r="G696" s="200"/>
      <c r="H696" s="203">
        <v>8.75</v>
      </c>
      <c r="I696" s="204"/>
      <c r="J696" s="200"/>
      <c r="K696" s="200"/>
      <c r="L696" s="205"/>
      <c r="M696" s="206"/>
      <c r="N696" s="207"/>
      <c r="O696" s="207"/>
      <c r="P696" s="207"/>
      <c r="Q696" s="207"/>
      <c r="R696" s="207"/>
      <c r="S696" s="207"/>
      <c r="T696" s="208"/>
      <c r="AT696" s="209" t="s">
        <v>207</v>
      </c>
      <c r="AU696" s="209" t="s">
        <v>84</v>
      </c>
      <c r="AV696" s="13" t="s">
        <v>84</v>
      </c>
      <c r="AW696" s="13" t="s">
        <v>35</v>
      </c>
      <c r="AX696" s="13" t="s">
        <v>74</v>
      </c>
      <c r="AY696" s="209" t="s">
        <v>195</v>
      </c>
    </row>
    <row r="697" spans="1:65" s="13" customFormat="1" ht="11.25">
      <c r="B697" s="199"/>
      <c r="C697" s="200"/>
      <c r="D697" s="192" t="s">
        <v>207</v>
      </c>
      <c r="E697" s="201" t="s">
        <v>19</v>
      </c>
      <c r="F697" s="202" t="s">
        <v>1210</v>
      </c>
      <c r="G697" s="200"/>
      <c r="H697" s="203">
        <v>3.45</v>
      </c>
      <c r="I697" s="204"/>
      <c r="J697" s="200"/>
      <c r="K697" s="200"/>
      <c r="L697" s="205"/>
      <c r="M697" s="206"/>
      <c r="N697" s="207"/>
      <c r="O697" s="207"/>
      <c r="P697" s="207"/>
      <c r="Q697" s="207"/>
      <c r="R697" s="207"/>
      <c r="S697" s="207"/>
      <c r="T697" s="208"/>
      <c r="AT697" s="209" t="s">
        <v>207</v>
      </c>
      <c r="AU697" s="209" t="s">
        <v>84</v>
      </c>
      <c r="AV697" s="13" t="s">
        <v>84</v>
      </c>
      <c r="AW697" s="13" t="s">
        <v>35</v>
      </c>
      <c r="AX697" s="13" t="s">
        <v>74</v>
      </c>
      <c r="AY697" s="209" t="s">
        <v>195</v>
      </c>
    </row>
    <row r="698" spans="1:65" s="13" customFormat="1" ht="11.25">
      <c r="B698" s="199"/>
      <c r="C698" s="200"/>
      <c r="D698" s="192" t="s">
        <v>207</v>
      </c>
      <c r="E698" s="201" t="s">
        <v>19</v>
      </c>
      <c r="F698" s="202" t="s">
        <v>1211</v>
      </c>
      <c r="G698" s="200"/>
      <c r="H698" s="203">
        <v>1.44</v>
      </c>
      <c r="I698" s="204"/>
      <c r="J698" s="200"/>
      <c r="K698" s="200"/>
      <c r="L698" s="205"/>
      <c r="M698" s="206"/>
      <c r="N698" s="207"/>
      <c r="O698" s="207"/>
      <c r="P698" s="207"/>
      <c r="Q698" s="207"/>
      <c r="R698" s="207"/>
      <c r="S698" s="207"/>
      <c r="T698" s="208"/>
      <c r="AT698" s="209" t="s">
        <v>207</v>
      </c>
      <c r="AU698" s="209" t="s">
        <v>84</v>
      </c>
      <c r="AV698" s="13" t="s">
        <v>84</v>
      </c>
      <c r="AW698" s="13" t="s">
        <v>35</v>
      </c>
      <c r="AX698" s="13" t="s">
        <v>74</v>
      </c>
      <c r="AY698" s="209" t="s">
        <v>195</v>
      </c>
    </row>
    <row r="699" spans="1:65" s="14" customFormat="1" ht="11.25">
      <c r="B699" s="210"/>
      <c r="C699" s="211"/>
      <c r="D699" s="192" t="s">
        <v>207</v>
      </c>
      <c r="E699" s="212" t="s">
        <v>19</v>
      </c>
      <c r="F699" s="213" t="s">
        <v>216</v>
      </c>
      <c r="G699" s="211"/>
      <c r="H699" s="214">
        <v>13.639999999999999</v>
      </c>
      <c r="I699" s="215"/>
      <c r="J699" s="211"/>
      <c r="K699" s="211"/>
      <c r="L699" s="216"/>
      <c r="M699" s="217"/>
      <c r="N699" s="218"/>
      <c r="O699" s="218"/>
      <c r="P699" s="218"/>
      <c r="Q699" s="218"/>
      <c r="R699" s="218"/>
      <c r="S699" s="218"/>
      <c r="T699" s="219"/>
      <c r="AT699" s="220" t="s">
        <v>207</v>
      </c>
      <c r="AU699" s="220" t="s">
        <v>84</v>
      </c>
      <c r="AV699" s="14" t="s">
        <v>104</v>
      </c>
      <c r="AW699" s="14" t="s">
        <v>35</v>
      </c>
      <c r="AX699" s="14" t="s">
        <v>82</v>
      </c>
      <c r="AY699" s="220" t="s">
        <v>195</v>
      </c>
    </row>
    <row r="700" spans="1:65" s="2" customFormat="1" ht="33" customHeight="1">
      <c r="A700" s="35"/>
      <c r="B700" s="36"/>
      <c r="C700" s="179" t="s">
        <v>1212</v>
      </c>
      <c r="D700" s="179" t="s">
        <v>197</v>
      </c>
      <c r="E700" s="180" t="s">
        <v>1213</v>
      </c>
      <c r="F700" s="181" t="s">
        <v>1214</v>
      </c>
      <c r="G700" s="182" t="s">
        <v>227</v>
      </c>
      <c r="H700" s="183">
        <v>119.09</v>
      </c>
      <c r="I700" s="184"/>
      <c r="J700" s="185">
        <f>ROUND(I700*H700,2)</f>
        <v>0</v>
      </c>
      <c r="K700" s="181" t="s">
        <v>201</v>
      </c>
      <c r="L700" s="40"/>
      <c r="M700" s="186" t="s">
        <v>19</v>
      </c>
      <c r="N700" s="187" t="s">
        <v>45</v>
      </c>
      <c r="O700" s="65"/>
      <c r="P700" s="188">
        <f>O700*H700</f>
        <v>0</v>
      </c>
      <c r="Q700" s="188">
        <v>5.3E-3</v>
      </c>
      <c r="R700" s="188">
        <f>Q700*H700</f>
        <v>0.63117699999999999</v>
      </c>
      <c r="S700" s="188">
        <v>0</v>
      </c>
      <c r="T700" s="189">
        <f>S700*H700</f>
        <v>0</v>
      </c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R700" s="190" t="s">
        <v>310</v>
      </c>
      <c r="AT700" s="190" t="s">
        <v>197</v>
      </c>
      <c r="AU700" s="190" t="s">
        <v>84</v>
      </c>
      <c r="AY700" s="18" t="s">
        <v>195</v>
      </c>
      <c r="BE700" s="191">
        <f>IF(N700="základní",J700,0)</f>
        <v>0</v>
      </c>
      <c r="BF700" s="191">
        <f>IF(N700="snížená",J700,0)</f>
        <v>0</v>
      </c>
      <c r="BG700" s="191">
        <f>IF(N700="zákl. přenesená",J700,0)</f>
        <v>0</v>
      </c>
      <c r="BH700" s="191">
        <f>IF(N700="sníž. přenesená",J700,0)</f>
        <v>0</v>
      </c>
      <c r="BI700" s="191">
        <f>IF(N700="nulová",J700,0)</f>
        <v>0</v>
      </c>
      <c r="BJ700" s="18" t="s">
        <v>82</v>
      </c>
      <c r="BK700" s="191">
        <f>ROUND(I700*H700,2)</f>
        <v>0</v>
      </c>
      <c r="BL700" s="18" t="s">
        <v>310</v>
      </c>
      <c r="BM700" s="190" t="s">
        <v>1215</v>
      </c>
    </row>
    <row r="701" spans="1:65" s="2" customFormat="1" ht="19.5">
      <c r="A701" s="35"/>
      <c r="B701" s="36"/>
      <c r="C701" s="37"/>
      <c r="D701" s="192" t="s">
        <v>203</v>
      </c>
      <c r="E701" s="37"/>
      <c r="F701" s="193" t="s">
        <v>1216</v>
      </c>
      <c r="G701" s="37"/>
      <c r="H701" s="37"/>
      <c r="I701" s="194"/>
      <c r="J701" s="37"/>
      <c r="K701" s="37"/>
      <c r="L701" s="40"/>
      <c r="M701" s="195"/>
      <c r="N701" s="196"/>
      <c r="O701" s="65"/>
      <c r="P701" s="65"/>
      <c r="Q701" s="65"/>
      <c r="R701" s="65"/>
      <c r="S701" s="65"/>
      <c r="T701" s="66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T701" s="18" t="s">
        <v>203</v>
      </c>
      <c r="AU701" s="18" t="s">
        <v>84</v>
      </c>
    </row>
    <row r="702" spans="1:65" s="2" customFormat="1" ht="11.25">
      <c r="A702" s="35"/>
      <c r="B702" s="36"/>
      <c r="C702" s="37"/>
      <c r="D702" s="197" t="s">
        <v>205</v>
      </c>
      <c r="E702" s="37"/>
      <c r="F702" s="198" t="s">
        <v>1217</v>
      </c>
      <c r="G702" s="37"/>
      <c r="H702" s="37"/>
      <c r="I702" s="194"/>
      <c r="J702" s="37"/>
      <c r="K702" s="37"/>
      <c r="L702" s="40"/>
      <c r="M702" s="195"/>
      <c r="N702" s="196"/>
      <c r="O702" s="65"/>
      <c r="P702" s="65"/>
      <c r="Q702" s="65"/>
      <c r="R702" s="65"/>
      <c r="S702" s="65"/>
      <c r="T702" s="66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T702" s="18" t="s">
        <v>205</v>
      </c>
      <c r="AU702" s="18" t="s">
        <v>84</v>
      </c>
    </row>
    <row r="703" spans="1:65" s="13" customFormat="1" ht="11.25">
      <c r="B703" s="199"/>
      <c r="C703" s="200"/>
      <c r="D703" s="192" t="s">
        <v>207</v>
      </c>
      <c r="E703" s="201" t="s">
        <v>19</v>
      </c>
      <c r="F703" s="202" t="s">
        <v>1218</v>
      </c>
      <c r="G703" s="200"/>
      <c r="H703" s="203">
        <v>14.61</v>
      </c>
      <c r="I703" s="204"/>
      <c r="J703" s="200"/>
      <c r="K703" s="200"/>
      <c r="L703" s="205"/>
      <c r="M703" s="206"/>
      <c r="N703" s="207"/>
      <c r="O703" s="207"/>
      <c r="P703" s="207"/>
      <c r="Q703" s="207"/>
      <c r="R703" s="207"/>
      <c r="S703" s="207"/>
      <c r="T703" s="208"/>
      <c r="AT703" s="209" t="s">
        <v>207</v>
      </c>
      <c r="AU703" s="209" t="s">
        <v>84</v>
      </c>
      <c r="AV703" s="13" t="s">
        <v>84</v>
      </c>
      <c r="AW703" s="13" t="s">
        <v>35</v>
      </c>
      <c r="AX703" s="13" t="s">
        <v>74</v>
      </c>
      <c r="AY703" s="209" t="s">
        <v>195</v>
      </c>
    </row>
    <row r="704" spans="1:65" s="13" customFormat="1" ht="11.25">
      <c r="B704" s="199"/>
      <c r="C704" s="200"/>
      <c r="D704" s="192" t="s">
        <v>207</v>
      </c>
      <c r="E704" s="201" t="s">
        <v>19</v>
      </c>
      <c r="F704" s="202" t="s">
        <v>1219</v>
      </c>
      <c r="G704" s="200"/>
      <c r="H704" s="203">
        <v>8.9749999999999996</v>
      </c>
      <c r="I704" s="204"/>
      <c r="J704" s="200"/>
      <c r="K704" s="200"/>
      <c r="L704" s="205"/>
      <c r="M704" s="206"/>
      <c r="N704" s="207"/>
      <c r="O704" s="207"/>
      <c r="P704" s="207"/>
      <c r="Q704" s="207"/>
      <c r="R704" s="207"/>
      <c r="S704" s="207"/>
      <c r="T704" s="208"/>
      <c r="AT704" s="209" t="s">
        <v>207</v>
      </c>
      <c r="AU704" s="209" t="s">
        <v>84</v>
      </c>
      <c r="AV704" s="13" t="s">
        <v>84</v>
      </c>
      <c r="AW704" s="13" t="s">
        <v>35</v>
      </c>
      <c r="AX704" s="13" t="s">
        <v>74</v>
      </c>
      <c r="AY704" s="209" t="s">
        <v>195</v>
      </c>
    </row>
    <row r="705" spans="1:65" s="13" customFormat="1" ht="11.25">
      <c r="B705" s="199"/>
      <c r="C705" s="200"/>
      <c r="D705" s="192" t="s">
        <v>207</v>
      </c>
      <c r="E705" s="201" t="s">
        <v>19</v>
      </c>
      <c r="F705" s="202" t="s">
        <v>1220</v>
      </c>
      <c r="G705" s="200"/>
      <c r="H705" s="203">
        <v>9.4649999999999999</v>
      </c>
      <c r="I705" s="204"/>
      <c r="J705" s="200"/>
      <c r="K705" s="200"/>
      <c r="L705" s="205"/>
      <c r="M705" s="206"/>
      <c r="N705" s="207"/>
      <c r="O705" s="207"/>
      <c r="P705" s="207"/>
      <c r="Q705" s="207"/>
      <c r="R705" s="207"/>
      <c r="S705" s="207"/>
      <c r="T705" s="208"/>
      <c r="AT705" s="209" t="s">
        <v>207</v>
      </c>
      <c r="AU705" s="209" t="s">
        <v>84</v>
      </c>
      <c r="AV705" s="13" t="s">
        <v>84</v>
      </c>
      <c r="AW705" s="13" t="s">
        <v>35</v>
      </c>
      <c r="AX705" s="13" t="s">
        <v>74</v>
      </c>
      <c r="AY705" s="209" t="s">
        <v>195</v>
      </c>
    </row>
    <row r="706" spans="1:65" s="13" customFormat="1" ht="11.25">
      <c r="B706" s="199"/>
      <c r="C706" s="200"/>
      <c r="D706" s="192" t="s">
        <v>207</v>
      </c>
      <c r="E706" s="201" t="s">
        <v>19</v>
      </c>
      <c r="F706" s="202" t="s">
        <v>1221</v>
      </c>
      <c r="G706" s="200"/>
      <c r="H706" s="203">
        <v>17.100000000000001</v>
      </c>
      <c r="I706" s="204"/>
      <c r="J706" s="200"/>
      <c r="K706" s="200"/>
      <c r="L706" s="205"/>
      <c r="M706" s="206"/>
      <c r="N706" s="207"/>
      <c r="O706" s="207"/>
      <c r="P706" s="207"/>
      <c r="Q706" s="207"/>
      <c r="R706" s="207"/>
      <c r="S706" s="207"/>
      <c r="T706" s="208"/>
      <c r="AT706" s="209" t="s">
        <v>207</v>
      </c>
      <c r="AU706" s="209" t="s">
        <v>84</v>
      </c>
      <c r="AV706" s="13" t="s">
        <v>84</v>
      </c>
      <c r="AW706" s="13" t="s">
        <v>35</v>
      </c>
      <c r="AX706" s="13" t="s">
        <v>74</v>
      </c>
      <c r="AY706" s="209" t="s">
        <v>195</v>
      </c>
    </row>
    <row r="707" spans="1:65" s="13" customFormat="1" ht="11.25">
      <c r="B707" s="199"/>
      <c r="C707" s="200"/>
      <c r="D707" s="192" t="s">
        <v>207</v>
      </c>
      <c r="E707" s="201" t="s">
        <v>19</v>
      </c>
      <c r="F707" s="202" t="s">
        <v>1222</v>
      </c>
      <c r="G707" s="200"/>
      <c r="H707" s="203">
        <v>22.77</v>
      </c>
      <c r="I707" s="204"/>
      <c r="J707" s="200"/>
      <c r="K707" s="200"/>
      <c r="L707" s="205"/>
      <c r="M707" s="206"/>
      <c r="N707" s="207"/>
      <c r="O707" s="207"/>
      <c r="P707" s="207"/>
      <c r="Q707" s="207"/>
      <c r="R707" s="207"/>
      <c r="S707" s="207"/>
      <c r="T707" s="208"/>
      <c r="AT707" s="209" t="s">
        <v>207</v>
      </c>
      <c r="AU707" s="209" t="s">
        <v>84</v>
      </c>
      <c r="AV707" s="13" t="s">
        <v>84</v>
      </c>
      <c r="AW707" s="13" t="s">
        <v>35</v>
      </c>
      <c r="AX707" s="13" t="s">
        <v>74</v>
      </c>
      <c r="AY707" s="209" t="s">
        <v>195</v>
      </c>
    </row>
    <row r="708" spans="1:65" s="13" customFormat="1" ht="11.25">
      <c r="B708" s="199"/>
      <c r="C708" s="200"/>
      <c r="D708" s="192" t="s">
        <v>207</v>
      </c>
      <c r="E708" s="201" t="s">
        <v>19</v>
      </c>
      <c r="F708" s="202" t="s">
        <v>1223</v>
      </c>
      <c r="G708" s="200"/>
      <c r="H708" s="203">
        <v>22.875</v>
      </c>
      <c r="I708" s="204"/>
      <c r="J708" s="200"/>
      <c r="K708" s="200"/>
      <c r="L708" s="205"/>
      <c r="M708" s="206"/>
      <c r="N708" s="207"/>
      <c r="O708" s="207"/>
      <c r="P708" s="207"/>
      <c r="Q708" s="207"/>
      <c r="R708" s="207"/>
      <c r="S708" s="207"/>
      <c r="T708" s="208"/>
      <c r="AT708" s="209" t="s">
        <v>207</v>
      </c>
      <c r="AU708" s="209" t="s">
        <v>84</v>
      </c>
      <c r="AV708" s="13" t="s">
        <v>84</v>
      </c>
      <c r="AW708" s="13" t="s">
        <v>35</v>
      </c>
      <c r="AX708" s="13" t="s">
        <v>74</v>
      </c>
      <c r="AY708" s="209" t="s">
        <v>195</v>
      </c>
    </row>
    <row r="709" spans="1:65" s="13" customFormat="1" ht="11.25">
      <c r="B709" s="199"/>
      <c r="C709" s="200"/>
      <c r="D709" s="192" t="s">
        <v>207</v>
      </c>
      <c r="E709" s="201" t="s">
        <v>19</v>
      </c>
      <c r="F709" s="202" t="s">
        <v>1224</v>
      </c>
      <c r="G709" s="200"/>
      <c r="H709" s="203">
        <v>23.295000000000002</v>
      </c>
      <c r="I709" s="204"/>
      <c r="J709" s="200"/>
      <c r="K709" s="200"/>
      <c r="L709" s="205"/>
      <c r="M709" s="206"/>
      <c r="N709" s="207"/>
      <c r="O709" s="207"/>
      <c r="P709" s="207"/>
      <c r="Q709" s="207"/>
      <c r="R709" s="207"/>
      <c r="S709" s="207"/>
      <c r="T709" s="208"/>
      <c r="AT709" s="209" t="s">
        <v>207</v>
      </c>
      <c r="AU709" s="209" t="s">
        <v>84</v>
      </c>
      <c r="AV709" s="13" t="s">
        <v>84</v>
      </c>
      <c r="AW709" s="13" t="s">
        <v>35</v>
      </c>
      <c r="AX709" s="13" t="s">
        <v>74</v>
      </c>
      <c r="AY709" s="209" t="s">
        <v>195</v>
      </c>
    </row>
    <row r="710" spans="1:65" s="14" customFormat="1" ht="11.25">
      <c r="B710" s="210"/>
      <c r="C710" s="211"/>
      <c r="D710" s="192" t="s">
        <v>207</v>
      </c>
      <c r="E710" s="212" t="s">
        <v>19</v>
      </c>
      <c r="F710" s="213" t="s">
        <v>216</v>
      </c>
      <c r="G710" s="211"/>
      <c r="H710" s="214">
        <v>119.09</v>
      </c>
      <c r="I710" s="215"/>
      <c r="J710" s="211"/>
      <c r="K710" s="211"/>
      <c r="L710" s="216"/>
      <c r="M710" s="217"/>
      <c r="N710" s="218"/>
      <c r="O710" s="218"/>
      <c r="P710" s="218"/>
      <c r="Q710" s="218"/>
      <c r="R710" s="218"/>
      <c r="S710" s="218"/>
      <c r="T710" s="219"/>
      <c r="AT710" s="220" t="s">
        <v>207</v>
      </c>
      <c r="AU710" s="220" t="s">
        <v>84</v>
      </c>
      <c r="AV710" s="14" t="s">
        <v>104</v>
      </c>
      <c r="AW710" s="14" t="s">
        <v>35</v>
      </c>
      <c r="AX710" s="14" t="s">
        <v>82</v>
      </c>
      <c r="AY710" s="220" t="s">
        <v>195</v>
      </c>
    </row>
    <row r="711" spans="1:65" s="2" customFormat="1" ht="24.2" customHeight="1">
      <c r="A711" s="35"/>
      <c r="B711" s="36"/>
      <c r="C711" s="221" t="s">
        <v>1225</v>
      </c>
      <c r="D711" s="221" t="s">
        <v>324</v>
      </c>
      <c r="E711" s="222" t="s">
        <v>1226</v>
      </c>
      <c r="F711" s="223" t="s">
        <v>1227</v>
      </c>
      <c r="G711" s="224" t="s">
        <v>227</v>
      </c>
      <c r="H711" s="225">
        <v>130.999</v>
      </c>
      <c r="I711" s="226"/>
      <c r="J711" s="227">
        <f>ROUND(I711*H711,2)</f>
        <v>0</v>
      </c>
      <c r="K711" s="223" t="s">
        <v>201</v>
      </c>
      <c r="L711" s="228"/>
      <c r="M711" s="229" t="s">
        <v>19</v>
      </c>
      <c r="N711" s="230" t="s">
        <v>45</v>
      </c>
      <c r="O711" s="65"/>
      <c r="P711" s="188">
        <f>O711*H711</f>
        <v>0</v>
      </c>
      <c r="Q711" s="188">
        <v>1.771E-2</v>
      </c>
      <c r="R711" s="188">
        <f>Q711*H711</f>
        <v>2.3199922900000001</v>
      </c>
      <c r="S711" s="188">
        <v>0</v>
      </c>
      <c r="T711" s="189">
        <f>S711*H711</f>
        <v>0</v>
      </c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R711" s="190" t="s">
        <v>416</v>
      </c>
      <c r="AT711" s="190" t="s">
        <v>324</v>
      </c>
      <c r="AU711" s="190" t="s">
        <v>84</v>
      </c>
      <c r="AY711" s="18" t="s">
        <v>195</v>
      </c>
      <c r="BE711" s="191">
        <f>IF(N711="základní",J711,0)</f>
        <v>0</v>
      </c>
      <c r="BF711" s="191">
        <f>IF(N711="snížená",J711,0)</f>
        <v>0</v>
      </c>
      <c r="BG711" s="191">
        <f>IF(N711="zákl. přenesená",J711,0)</f>
        <v>0</v>
      </c>
      <c r="BH711" s="191">
        <f>IF(N711="sníž. přenesená",J711,0)</f>
        <v>0</v>
      </c>
      <c r="BI711" s="191">
        <f>IF(N711="nulová",J711,0)</f>
        <v>0</v>
      </c>
      <c r="BJ711" s="18" t="s">
        <v>82</v>
      </c>
      <c r="BK711" s="191">
        <f>ROUND(I711*H711,2)</f>
        <v>0</v>
      </c>
      <c r="BL711" s="18" t="s">
        <v>310</v>
      </c>
      <c r="BM711" s="190" t="s">
        <v>1228</v>
      </c>
    </row>
    <row r="712" spans="1:65" s="2" customFormat="1" ht="19.5">
      <c r="A712" s="35"/>
      <c r="B712" s="36"/>
      <c r="C712" s="37"/>
      <c r="D712" s="192" t="s">
        <v>203</v>
      </c>
      <c r="E712" s="37"/>
      <c r="F712" s="193" t="s">
        <v>1227</v>
      </c>
      <c r="G712" s="37"/>
      <c r="H712" s="37"/>
      <c r="I712" s="194"/>
      <c r="J712" s="37"/>
      <c r="K712" s="37"/>
      <c r="L712" s="40"/>
      <c r="M712" s="195"/>
      <c r="N712" s="196"/>
      <c r="O712" s="65"/>
      <c r="P712" s="65"/>
      <c r="Q712" s="65"/>
      <c r="R712" s="65"/>
      <c r="S712" s="65"/>
      <c r="T712" s="66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T712" s="18" t="s">
        <v>203</v>
      </c>
      <c r="AU712" s="18" t="s">
        <v>84</v>
      </c>
    </row>
    <row r="713" spans="1:65" s="13" customFormat="1" ht="11.25">
      <c r="B713" s="199"/>
      <c r="C713" s="200"/>
      <c r="D713" s="192" t="s">
        <v>207</v>
      </c>
      <c r="E713" s="200"/>
      <c r="F713" s="202" t="s">
        <v>1229</v>
      </c>
      <c r="G713" s="200"/>
      <c r="H713" s="203">
        <v>130.999</v>
      </c>
      <c r="I713" s="204"/>
      <c r="J713" s="200"/>
      <c r="K713" s="200"/>
      <c r="L713" s="205"/>
      <c r="M713" s="206"/>
      <c r="N713" s="207"/>
      <c r="O713" s="207"/>
      <c r="P713" s="207"/>
      <c r="Q713" s="207"/>
      <c r="R713" s="207"/>
      <c r="S713" s="207"/>
      <c r="T713" s="208"/>
      <c r="AT713" s="209" t="s">
        <v>207</v>
      </c>
      <c r="AU713" s="209" t="s">
        <v>84</v>
      </c>
      <c r="AV713" s="13" t="s">
        <v>84</v>
      </c>
      <c r="AW713" s="13" t="s">
        <v>4</v>
      </c>
      <c r="AX713" s="13" t="s">
        <v>82</v>
      </c>
      <c r="AY713" s="209" t="s">
        <v>195</v>
      </c>
    </row>
    <row r="714" spans="1:65" s="2" customFormat="1" ht="24.2" customHeight="1">
      <c r="A714" s="35"/>
      <c r="B714" s="36"/>
      <c r="C714" s="179" t="s">
        <v>1230</v>
      </c>
      <c r="D714" s="179" t="s">
        <v>197</v>
      </c>
      <c r="E714" s="180" t="s">
        <v>1231</v>
      </c>
      <c r="F714" s="181" t="s">
        <v>1232</v>
      </c>
      <c r="G714" s="182" t="s">
        <v>219</v>
      </c>
      <c r="H714" s="183">
        <v>3.2120000000000002</v>
      </c>
      <c r="I714" s="184"/>
      <c r="J714" s="185">
        <f>ROUND(I714*H714,2)</f>
        <v>0</v>
      </c>
      <c r="K714" s="181" t="s">
        <v>201</v>
      </c>
      <c r="L714" s="40"/>
      <c r="M714" s="186" t="s">
        <v>19</v>
      </c>
      <c r="N714" s="187" t="s">
        <v>45</v>
      </c>
      <c r="O714" s="65"/>
      <c r="P714" s="188">
        <f>O714*H714</f>
        <v>0</v>
      </c>
      <c r="Q714" s="188">
        <v>0</v>
      </c>
      <c r="R714" s="188">
        <f>Q714*H714</f>
        <v>0</v>
      </c>
      <c r="S714" s="188">
        <v>0</v>
      </c>
      <c r="T714" s="189">
        <f>S714*H714</f>
        <v>0</v>
      </c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R714" s="190" t="s">
        <v>310</v>
      </c>
      <c r="AT714" s="190" t="s">
        <v>197</v>
      </c>
      <c r="AU714" s="190" t="s">
        <v>84</v>
      </c>
      <c r="AY714" s="18" t="s">
        <v>195</v>
      </c>
      <c r="BE714" s="191">
        <f>IF(N714="základní",J714,0)</f>
        <v>0</v>
      </c>
      <c r="BF714" s="191">
        <f>IF(N714="snížená",J714,0)</f>
        <v>0</v>
      </c>
      <c r="BG714" s="191">
        <f>IF(N714="zákl. přenesená",J714,0)</f>
        <v>0</v>
      </c>
      <c r="BH714" s="191">
        <f>IF(N714="sníž. přenesená",J714,0)</f>
        <v>0</v>
      </c>
      <c r="BI714" s="191">
        <f>IF(N714="nulová",J714,0)</f>
        <v>0</v>
      </c>
      <c r="BJ714" s="18" t="s">
        <v>82</v>
      </c>
      <c r="BK714" s="191">
        <f>ROUND(I714*H714,2)</f>
        <v>0</v>
      </c>
      <c r="BL714" s="18" t="s">
        <v>310</v>
      </c>
      <c r="BM714" s="190" t="s">
        <v>1233</v>
      </c>
    </row>
    <row r="715" spans="1:65" s="2" customFormat="1" ht="29.25">
      <c r="A715" s="35"/>
      <c r="B715" s="36"/>
      <c r="C715" s="37"/>
      <c r="D715" s="192" t="s">
        <v>203</v>
      </c>
      <c r="E715" s="37"/>
      <c r="F715" s="193" t="s">
        <v>1234</v>
      </c>
      <c r="G715" s="37"/>
      <c r="H715" s="37"/>
      <c r="I715" s="194"/>
      <c r="J715" s="37"/>
      <c r="K715" s="37"/>
      <c r="L715" s="40"/>
      <c r="M715" s="195"/>
      <c r="N715" s="196"/>
      <c r="O715" s="65"/>
      <c r="P715" s="65"/>
      <c r="Q715" s="65"/>
      <c r="R715" s="65"/>
      <c r="S715" s="65"/>
      <c r="T715" s="66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T715" s="18" t="s">
        <v>203</v>
      </c>
      <c r="AU715" s="18" t="s">
        <v>84</v>
      </c>
    </row>
    <row r="716" spans="1:65" s="2" customFormat="1" ht="11.25">
      <c r="A716" s="35"/>
      <c r="B716" s="36"/>
      <c r="C716" s="37"/>
      <c r="D716" s="197" t="s">
        <v>205</v>
      </c>
      <c r="E716" s="37"/>
      <c r="F716" s="198" t="s">
        <v>1235</v>
      </c>
      <c r="G716" s="37"/>
      <c r="H716" s="37"/>
      <c r="I716" s="194"/>
      <c r="J716" s="37"/>
      <c r="K716" s="37"/>
      <c r="L716" s="40"/>
      <c r="M716" s="195"/>
      <c r="N716" s="196"/>
      <c r="O716" s="65"/>
      <c r="P716" s="65"/>
      <c r="Q716" s="65"/>
      <c r="R716" s="65"/>
      <c r="S716" s="65"/>
      <c r="T716" s="66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T716" s="18" t="s">
        <v>205</v>
      </c>
      <c r="AU716" s="18" t="s">
        <v>84</v>
      </c>
    </row>
    <row r="717" spans="1:65" s="2" customFormat="1" ht="33" customHeight="1">
      <c r="A717" s="35"/>
      <c r="B717" s="36"/>
      <c r="C717" s="179" t="s">
        <v>1236</v>
      </c>
      <c r="D717" s="179" t="s">
        <v>197</v>
      </c>
      <c r="E717" s="180" t="s">
        <v>1237</v>
      </c>
      <c r="F717" s="181" t="s">
        <v>1238</v>
      </c>
      <c r="G717" s="182" t="s">
        <v>219</v>
      </c>
      <c r="H717" s="183">
        <v>3.2120000000000002</v>
      </c>
      <c r="I717" s="184"/>
      <c r="J717" s="185">
        <f>ROUND(I717*H717,2)</f>
        <v>0</v>
      </c>
      <c r="K717" s="181" t="s">
        <v>201</v>
      </c>
      <c r="L717" s="40"/>
      <c r="M717" s="186" t="s">
        <v>19</v>
      </c>
      <c r="N717" s="187" t="s">
        <v>45</v>
      </c>
      <c r="O717" s="65"/>
      <c r="P717" s="188">
        <f>O717*H717</f>
        <v>0</v>
      </c>
      <c r="Q717" s="188">
        <v>0</v>
      </c>
      <c r="R717" s="188">
        <f>Q717*H717</f>
        <v>0</v>
      </c>
      <c r="S717" s="188">
        <v>0</v>
      </c>
      <c r="T717" s="189">
        <f>S717*H717</f>
        <v>0</v>
      </c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R717" s="190" t="s">
        <v>310</v>
      </c>
      <c r="AT717" s="190" t="s">
        <v>197</v>
      </c>
      <c r="AU717" s="190" t="s">
        <v>84</v>
      </c>
      <c r="AY717" s="18" t="s">
        <v>195</v>
      </c>
      <c r="BE717" s="191">
        <f>IF(N717="základní",J717,0)</f>
        <v>0</v>
      </c>
      <c r="BF717" s="191">
        <f>IF(N717="snížená",J717,0)</f>
        <v>0</v>
      </c>
      <c r="BG717" s="191">
        <f>IF(N717="zákl. přenesená",J717,0)</f>
        <v>0</v>
      </c>
      <c r="BH717" s="191">
        <f>IF(N717="sníž. přenesená",J717,0)</f>
        <v>0</v>
      </c>
      <c r="BI717" s="191">
        <f>IF(N717="nulová",J717,0)</f>
        <v>0</v>
      </c>
      <c r="BJ717" s="18" t="s">
        <v>82</v>
      </c>
      <c r="BK717" s="191">
        <f>ROUND(I717*H717,2)</f>
        <v>0</v>
      </c>
      <c r="BL717" s="18" t="s">
        <v>310</v>
      </c>
      <c r="BM717" s="190" t="s">
        <v>1239</v>
      </c>
    </row>
    <row r="718" spans="1:65" s="2" customFormat="1" ht="48.75">
      <c r="A718" s="35"/>
      <c r="B718" s="36"/>
      <c r="C718" s="37"/>
      <c r="D718" s="192" t="s">
        <v>203</v>
      </c>
      <c r="E718" s="37"/>
      <c r="F718" s="193" t="s">
        <v>1240</v>
      </c>
      <c r="G718" s="37"/>
      <c r="H718" s="37"/>
      <c r="I718" s="194"/>
      <c r="J718" s="37"/>
      <c r="K718" s="37"/>
      <c r="L718" s="40"/>
      <c r="M718" s="195"/>
      <c r="N718" s="196"/>
      <c r="O718" s="65"/>
      <c r="P718" s="65"/>
      <c r="Q718" s="65"/>
      <c r="R718" s="65"/>
      <c r="S718" s="65"/>
      <c r="T718" s="66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T718" s="18" t="s">
        <v>203</v>
      </c>
      <c r="AU718" s="18" t="s">
        <v>84</v>
      </c>
    </row>
    <row r="719" spans="1:65" s="2" customFormat="1" ht="11.25">
      <c r="A719" s="35"/>
      <c r="B719" s="36"/>
      <c r="C719" s="37"/>
      <c r="D719" s="197" t="s">
        <v>205</v>
      </c>
      <c r="E719" s="37"/>
      <c r="F719" s="198" t="s">
        <v>1241</v>
      </c>
      <c r="G719" s="37"/>
      <c r="H719" s="37"/>
      <c r="I719" s="194"/>
      <c r="J719" s="37"/>
      <c r="K719" s="37"/>
      <c r="L719" s="40"/>
      <c r="M719" s="195"/>
      <c r="N719" s="196"/>
      <c r="O719" s="65"/>
      <c r="P719" s="65"/>
      <c r="Q719" s="65"/>
      <c r="R719" s="65"/>
      <c r="S719" s="65"/>
      <c r="T719" s="66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T719" s="18" t="s">
        <v>205</v>
      </c>
      <c r="AU719" s="18" t="s">
        <v>84</v>
      </c>
    </row>
    <row r="720" spans="1:65" s="12" customFormat="1" ht="22.9" customHeight="1">
      <c r="B720" s="163"/>
      <c r="C720" s="164"/>
      <c r="D720" s="165" t="s">
        <v>73</v>
      </c>
      <c r="E720" s="177" t="s">
        <v>1242</v>
      </c>
      <c r="F720" s="177" t="s">
        <v>1243</v>
      </c>
      <c r="G720" s="164"/>
      <c r="H720" s="164"/>
      <c r="I720" s="167"/>
      <c r="J720" s="178">
        <f>BK720</f>
        <v>0</v>
      </c>
      <c r="K720" s="164"/>
      <c r="L720" s="169"/>
      <c r="M720" s="170"/>
      <c r="N720" s="171"/>
      <c r="O720" s="171"/>
      <c r="P720" s="172">
        <f>SUM(P721:P764)</f>
        <v>0</v>
      </c>
      <c r="Q720" s="171"/>
      <c r="R720" s="172">
        <f>SUM(R721:R764)</f>
        <v>9.7496879999999994E-2</v>
      </c>
      <c r="S720" s="171"/>
      <c r="T720" s="173">
        <f>SUM(T721:T764)</f>
        <v>0</v>
      </c>
      <c r="AR720" s="174" t="s">
        <v>84</v>
      </c>
      <c r="AT720" s="175" t="s">
        <v>73</v>
      </c>
      <c r="AU720" s="175" t="s">
        <v>82</v>
      </c>
      <c r="AY720" s="174" t="s">
        <v>195</v>
      </c>
      <c r="BK720" s="176">
        <f>SUM(BK721:BK764)</f>
        <v>0</v>
      </c>
    </row>
    <row r="721" spans="1:65" s="2" customFormat="1" ht="16.5" customHeight="1">
      <c r="A721" s="35"/>
      <c r="B721" s="36"/>
      <c r="C721" s="179" t="s">
        <v>1244</v>
      </c>
      <c r="D721" s="179" t="s">
        <v>197</v>
      </c>
      <c r="E721" s="180" t="s">
        <v>1245</v>
      </c>
      <c r="F721" s="181" t="s">
        <v>1246</v>
      </c>
      <c r="G721" s="182" t="s">
        <v>227</v>
      </c>
      <c r="H721" s="183">
        <v>204.73599999999999</v>
      </c>
      <c r="I721" s="184"/>
      <c r="J721" s="185">
        <f>ROUND(I721*H721,2)</f>
        <v>0</v>
      </c>
      <c r="K721" s="181" t="s">
        <v>201</v>
      </c>
      <c r="L721" s="40"/>
      <c r="M721" s="186" t="s">
        <v>19</v>
      </c>
      <c r="N721" s="187" t="s">
        <v>45</v>
      </c>
      <c r="O721" s="65"/>
      <c r="P721" s="188">
        <f>O721*H721</f>
        <v>0</v>
      </c>
      <c r="Q721" s="188">
        <v>0</v>
      </c>
      <c r="R721" s="188">
        <f>Q721*H721</f>
        <v>0</v>
      </c>
      <c r="S721" s="188">
        <v>0</v>
      </c>
      <c r="T721" s="189">
        <f>S721*H721</f>
        <v>0</v>
      </c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R721" s="190" t="s">
        <v>310</v>
      </c>
      <c r="AT721" s="190" t="s">
        <v>197</v>
      </c>
      <c r="AU721" s="190" t="s">
        <v>84</v>
      </c>
      <c r="AY721" s="18" t="s">
        <v>195</v>
      </c>
      <c r="BE721" s="191">
        <f>IF(N721="základní",J721,0)</f>
        <v>0</v>
      </c>
      <c r="BF721" s="191">
        <f>IF(N721="snížená",J721,0)</f>
        <v>0</v>
      </c>
      <c r="BG721" s="191">
        <f>IF(N721="zákl. přenesená",J721,0)</f>
        <v>0</v>
      </c>
      <c r="BH721" s="191">
        <f>IF(N721="sníž. přenesená",J721,0)</f>
        <v>0</v>
      </c>
      <c r="BI721" s="191">
        <f>IF(N721="nulová",J721,0)</f>
        <v>0</v>
      </c>
      <c r="BJ721" s="18" t="s">
        <v>82</v>
      </c>
      <c r="BK721" s="191">
        <f>ROUND(I721*H721,2)</f>
        <v>0</v>
      </c>
      <c r="BL721" s="18" t="s">
        <v>310</v>
      </c>
      <c r="BM721" s="190" t="s">
        <v>1247</v>
      </c>
    </row>
    <row r="722" spans="1:65" s="2" customFormat="1" ht="11.25">
      <c r="A722" s="35"/>
      <c r="B722" s="36"/>
      <c r="C722" s="37"/>
      <c r="D722" s="192" t="s">
        <v>203</v>
      </c>
      <c r="E722" s="37"/>
      <c r="F722" s="193" t="s">
        <v>1248</v>
      </c>
      <c r="G722" s="37"/>
      <c r="H722" s="37"/>
      <c r="I722" s="194"/>
      <c r="J722" s="37"/>
      <c r="K722" s="37"/>
      <c r="L722" s="40"/>
      <c r="M722" s="195"/>
      <c r="N722" s="196"/>
      <c r="O722" s="65"/>
      <c r="P722" s="65"/>
      <c r="Q722" s="65"/>
      <c r="R722" s="65"/>
      <c r="S722" s="65"/>
      <c r="T722" s="66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T722" s="18" t="s">
        <v>203</v>
      </c>
      <c r="AU722" s="18" t="s">
        <v>84</v>
      </c>
    </row>
    <row r="723" spans="1:65" s="2" customFormat="1" ht="11.25">
      <c r="A723" s="35"/>
      <c r="B723" s="36"/>
      <c r="C723" s="37"/>
      <c r="D723" s="197" t="s">
        <v>205</v>
      </c>
      <c r="E723" s="37"/>
      <c r="F723" s="198" t="s">
        <v>1249</v>
      </c>
      <c r="G723" s="37"/>
      <c r="H723" s="37"/>
      <c r="I723" s="194"/>
      <c r="J723" s="37"/>
      <c r="K723" s="37"/>
      <c r="L723" s="40"/>
      <c r="M723" s="195"/>
      <c r="N723" s="196"/>
      <c r="O723" s="65"/>
      <c r="P723" s="65"/>
      <c r="Q723" s="65"/>
      <c r="R723" s="65"/>
      <c r="S723" s="65"/>
      <c r="T723" s="66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T723" s="18" t="s">
        <v>205</v>
      </c>
      <c r="AU723" s="18" t="s">
        <v>84</v>
      </c>
    </row>
    <row r="724" spans="1:65" s="13" customFormat="1" ht="11.25">
      <c r="B724" s="199"/>
      <c r="C724" s="200"/>
      <c r="D724" s="192" t="s">
        <v>207</v>
      </c>
      <c r="E724" s="201" t="s">
        <v>19</v>
      </c>
      <c r="F724" s="202" t="s">
        <v>1250</v>
      </c>
      <c r="G724" s="200"/>
      <c r="H724" s="203">
        <v>60.875</v>
      </c>
      <c r="I724" s="204"/>
      <c r="J724" s="200"/>
      <c r="K724" s="200"/>
      <c r="L724" s="205"/>
      <c r="M724" s="206"/>
      <c r="N724" s="207"/>
      <c r="O724" s="207"/>
      <c r="P724" s="207"/>
      <c r="Q724" s="207"/>
      <c r="R724" s="207"/>
      <c r="S724" s="207"/>
      <c r="T724" s="208"/>
      <c r="AT724" s="209" t="s">
        <v>207</v>
      </c>
      <c r="AU724" s="209" t="s">
        <v>84</v>
      </c>
      <c r="AV724" s="13" t="s">
        <v>84</v>
      </c>
      <c r="AW724" s="13" t="s">
        <v>35</v>
      </c>
      <c r="AX724" s="13" t="s">
        <v>74</v>
      </c>
      <c r="AY724" s="209" t="s">
        <v>195</v>
      </c>
    </row>
    <row r="725" spans="1:65" s="13" customFormat="1" ht="11.25">
      <c r="B725" s="199"/>
      <c r="C725" s="200"/>
      <c r="D725" s="192" t="s">
        <v>207</v>
      </c>
      <c r="E725" s="201" t="s">
        <v>19</v>
      </c>
      <c r="F725" s="202" t="s">
        <v>1251</v>
      </c>
      <c r="G725" s="200"/>
      <c r="H725" s="203">
        <v>33.25</v>
      </c>
      <c r="I725" s="204"/>
      <c r="J725" s="200"/>
      <c r="K725" s="200"/>
      <c r="L725" s="205"/>
      <c r="M725" s="206"/>
      <c r="N725" s="207"/>
      <c r="O725" s="207"/>
      <c r="P725" s="207"/>
      <c r="Q725" s="207"/>
      <c r="R725" s="207"/>
      <c r="S725" s="207"/>
      <c r="T725" s="208"/>
      <c r="AT725" s="209" t="s">
        <v>207</v>
      </c>
      <c r="AU725" s="209" t="s">
        <v>84</v>
      </c>
      <c r="AV725" s="13" t="s">
        <v>84</v>
      </c>
      <c r="AW725" s="13" t="s">
        <v>35</v>
      </c>
      <c r="AX725" s="13" t="s">
        <v>74</v>
      </c>
      <c r="AY725" s="209" t="s">
        <v>195</v>
      </c>
    </row>
    <row r="726" spans="1:65" s="13" customFormat="1" ht="11.25">
      <c r="B726" s="199"/>
      <c r="C726" s="200"/>
      <c r="D726" s="192" t="s">
        <v>207</v>
      </c>
      <c r="E726" s="201" t="s">
        <v>19</v>
      </c>
      <c r="F726" s="202" t="s">
        <v>1252</v>
      </c>
      <c r="G726" s="200"/>
      <c r="H726" s="203">
        <v>9.6880000000000006</v>
      </c>
      <c r="I726" s="204"/>
      <c r="J726" s="200"/>
      <c r="K726" s="200"/>
      <c r="L726" s="205"/>
      <c r="M726" s="206"/>
      <c r="N726" s="207"/>
      <c r="O726" s="207"/>
      <c r="P726" s="207"/>
      <c r="Q726" s="207"/>
      <c r="R726" s="207"/>
      <c r="S726" s="207"/>
      <c r="T726" s="208"/>
      <c r="AT726" s="209" t="s">
        <v>207</v>
      </c>
      <c r="AU726" s="209" t="s">
        <v>84</v>
      </c>
      <c r="AV726" s="13" t="s">
        <v>84</v>
      </c>
      <c r="AW726" s="13" t="s">
        <v>35</v>
      </c>
      <c r="AX726" s="13" t="s">
        <v>74</v>
      </c>
      <c r="AY726" s="209" t="s">
        <v>195</v>
      </c>
    </row>
    <row r="727" spans="1:65" s="13" customFormat="1" ht="11.25">
      <c r="B727" s="199"/>
      <c r="C727" s="200"/>
      <c r="D727" s="192" t="s">
        <v>207</v>
      </c>
      <c r="E727" s="201" t="s">
        <v>19</v>
      </c>
      <c r="F727" s="202" t="s">
        <v>1253</v>
      </c>
      <c r="G727" s="200"/>
      <c r="H727" s="203">
        <v>9.4130000000000003</v>
      </c>
      <c r="I727" s="204"/>
      <c r="J727" s="200"/>
      <c r="K727" s="200"/>
      <c r="L727" s="205"/>
      <c r="M727" s="206"/>
      <c r="N727" s="207"/>
      <c r="O727" s="207"/>
      <c r="P727" s="207"/>
      <c r="Q727" s="207"/>
      <c r="R727" s="207"/>
      <c r="S727" s="207"/>
      <c r="T727" s="208"/>
      <c r="AT727" s="209" t="s">
        <v>207</v>
      </c>
      <c r="AU727" s="209" t="s">
        <v>84</v>
      </c>
      <c r="AV727" s="13" t="s">
        <v>84</v>
      </c>
      <c r="AW727" s="13" t="s">
        <v>35</v>
      </c>
      <c r="AX727" s="13" t="s">
        <v>74</v>
      </c>
      <c r="AY727" s="209" t="s">
        <v>195</v>
      </c>
    </row>
    <row r="728" spans="1:65" s="13" customFormat="1" ht="11.25">
      <c r="B728" s="199"/>
      <c r="C728" s="200"/>
      <c r="D728" s="192" t="s">
        <v>207</v>
      </c>
      <c r="E728" s="201" t="s">
        <v>19</v>
      </c>
      <c r="F728" s="202" t="s">
        <v>1254</v>
      </c>
      <c r="G728" s="200"/>
      <c r="H728" s="203">
        <v>65.25</v>
      </c>
      <c r="I728" s="204"/>
      <c r="J728" s="200"/>
      <c r="K728" s="200"/>
      <c r="L728" s="205"/>
      <c r="M728" s="206"/>
      <c r="N728" s="207"/>
      <c r="O728" s="207"/>
      <c r="P728" s="207"/>
      <c r="Q728" s="207"/>
      <c r="R728" s="207"/>
      <c r="S728" s="207"/>
      <c r="T728" s="208"/>
      <c r="AT728" s="209" t="s">
        <v>207</v>
      </c>
      <c r="AU728" s="209" t="s">
        <v>84</v>
      </c>
      <c r="AV728" s="13" t="s">
        <v>84</v>
      </c>
      <c r="AW728" s="13" t="s">
        <v>35</v>
      </c>
      <c r="AX728" s="13" t="s">
        <v>74</v>
      </c>
      <c r="AY728" s="209" t="s">
        <v>195</v>
      </c>
    </row>
    <row r="729" spans="1:65" s="13" customFormat="1" ht="11.25">
      <c r="B729" s="199"/>
      <c r="C729" s="200"/>
      <c r="D729" s="192" t="s">
        <v>207</v>
      </c>
      <c r="E729" s="201" t="s">
        <v>19</v>
      </c>
      <c r="F729" s="202" t="s">
        <v>657</v>
      </c>
      <c r="G729" s="200"/>
      <c r="H729" s="203">
        <v>26.26</v>
      </c>
      <c r="I729" s="204"/>
      <c r="J729" s="200"/>
      <c r="K729" s="200"/>
      <c r="L729" s="205"/>
      <c r="M729" s="206"/>
      <c r="N729" s="207"/>
      <c r="O729" s="207"/>
      <c r="P729" s="207"/>
      <c r="Q729" s="207"/>
      <c r="R729" s="207"/>
      <c r="S729" s="207"/>
      <c r="T729" s="208"/>
      <c r="AT729" s="209" t="s">
        <v>207</v>
      </c>
      <c r="AU729" s="209" t="s">
        <v>84</v>
      </c>
      <c r="AV729" s="13" t="s">
        <v>84</v>
      </c>
      <c r="AW729" s="13" t="s">
        <v>35</v>
      </c>
      <c r="AX729" s="13" t="s">
        <v>74</v>
      </c>
      <c r="AY729" s="209" t="s">
        <v>195</v>
      </c>
    </row>
    <row r="730" spans="1:65" s="14" customFormat="1" ht="11.25">
      <c r="B730" s="210"/>
      <c r="C730" s="211"/>
      <c r="D730" s="192" t="s">
        <v>207</v>
      </c>
      <c r="E730" s="212" t="s">
        <v>19</v>
      </c>
      <c r="F730" s="213" t="s">
        <v>216</v>
      </c>
      <c r="G730" s="211"/>
      <c r="H730" s="214">
        <v>204.73599999999999</v>
      </c>
      <c r="I730" s="215"/>
      <c r="J730" s="211"/>
      <c r="K730" s="211"/>
      <c r="L730" s="216"/>
      <c r="M730" s="217"/>
      <c r="N730" s="218"/>
      <c r="O730" s="218"/>
      <c r="P730" s="218"/>
      <c r="Q730" s="218"/>
      <c r="R730" s="218"/>
      <c r="S730" s="218"/>
      <c r="T730" s="219"/>
      <c r="AT730" s="220" t="s">
        <v>207</v>
      </c>
      <c r="AU730" s="220" t="s">
        <v>84</v>
      </c>
      <c r="AV730" s="14" t="s">
        <v>104</v>
      </c>
      <c r="AW730" s="14" t="s">
        <v>35</v>
      </c>
      <c r="AX730" s="14" t="s">
        <v>82</v>
      </c>
      <c r="AY730" s="220" t="s">
        <v>195</v>
      </c>
    </row>
    <row r="731" spans="1:65" s="2" customFormat="1" ht="16.5" customHeight="1">
      <c r="A731" s="35"/>
      <c r="B731" s="36"/>
      <c r="C731" s="179" t="s">
        <v>1255</v>
      </c>
      <c r="D731" s="179" t="s">
        <v>197</v>
      </c>
      <c r="E731" s="180" t="s">
        <v>1256</v>
      </c>
      <c r="F731" s="181" t="s">
        <v>1257</v>
      </c>
      <c r="G731" s="182" t="s">
        <v>227</v>
      </c>
      <c r="H731" s="183">
        <v>178.476</v>
      </c>
      <c r="I731" s="184"/>
      <c r="J731" s="185">
        <f>ROUND(I731*H731,2)</f>
        <v>0</v>
      </c>
      <c r="K731" s="181" t="s">
        <v>201</v>
      </c>
      <c r="L731" s="40"/>
      <c r="M731" s="186" t="s">
        <v>19</v>
      </c>
      <c r="N731" s="187" t="s">
        <v>45</v>
      </c>
      <c r="O731" s="65"/>
      <c r="P731" s="188">
        <f>O731*H731</f>
        <v>0</v>
      </c>
      <c r="Q731" s="188">
        <v>0</v>
      </c>
      <c r="R731" s="188">
        <f>Q731*H731</f>
        <v>0</v>
      </c>
      <c r="S731" s="188">
        <v>0</v>
      </c>
      <c r="T731" s="189">
        <f>S731*H731</f>
        <v>0</v>
      </c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R731" s="190" t="s">
        <v>310</v>
      </c>
      <c r="AT731" s="190" t="s">
        <v>197</v>
      </c>
      <c r="AU731" s="190" t="s">
        <v>84</v>
      </c>
      <c r="AY731" s="18" t="s">
        <v>195</v>
      </c>
      <c r="BE731" s="191">
        <f>IF(N731="základní",J731,0)</f>
        <v>0</v>
      </c>
      <c r="BF731" s="191">
        <f>IF(N731="snížená",J731,0)</f>
        <v>0</v>
      </c>
      <c r="BG731" s="191">
        <f>IF(N731="zákl. přenesená",J731,0)</f>
        <v>0</v>
      </c>
      <c r="BH731" s="191">
        <f>IF(N731="sníž. přenesená",J731,0)</f>
        <v>0</v>
      </c>
      <c r="BI731" s="191">
        <f>IF(N731="nulová",J731,0)</f>
        <v>0</v>
      </c>
      <c r="BJ731" s="18" t="s">
        <v>82</v>
      </c>
      <c r="BK731" s="191">
        <f>ROUND(I731*H731,2)</f>
        <v>0</v>
      </c>
      <c r="BL731" s="18" t="s">
        <v>310</v>
      </c>
      <c r="BM731" s="190" t="s">
        <v>1258</v>
      </c>
    </row>
    <row r="732" spans="1:65" s="2" customFormat="1" ht="11.25">
      <c r="A732" s="35"/>
      <c r="B732" s="36"/>
      <c r="C732" s="37"/>
      <c r="D732" s="192" t="s">
        <v>203</v>
      </c>
      <c r="E732" s="37"/>
      <c r="F732" s="193" t="s">
        <v>1259</v>
      </c>
      <c r="G732" s="37"/>
      <c r="H732" s="37"/>
      <c r="I732" s="194"/>
      <c r="J732" s="37"/>
      <c r="K732" s="37"/>
      <c r="L732" s="40"/>
      <c r="M732" s="195"/>
      <c r="N732" s="196"/>
      <c r="O732" s="65"/>
      <c r="P732" s="65"/>
      <c r="Q732" s="65"/>
      <c r="R732" s="65"/>
      <c r="S732" s="65"/>
      <c r="T732" s="66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T732" s="18" t="s">
        <v>203</v>
      </c>
      <c r="AU732" s="18" t="s">
        <v>84</v>
      </c>
    </row>
    <row r="733" spans="1:65" s="2" customFormat="1" ht="11.25">
      <c r="A733" s="35"/>
      <c r="B733" s="36"/>
      <c r="C733" s="37"/>
      <c r="D733" s="197" t="s">
        <v>205</v>
      </c>
      <c r="E733" s="37"/>
      <c r="F733" s="198" t="s">
        <v>1260</v>
      </c>
      <c r="G733" s="37"/>
      <c r="H733" s="37"/>
      <c r="I733" s="194"/>
      <c r="J733" s="37"/>
      <c r="K733" s="37"/>
      <c r="L733" s="40"/>
      <c r="M733" s="195"/>
      <c r="N733" s="196"/>
      <c r="O733" s="65"/>
      <c r="P733" s="65"/>
      <c r="Q733" s="65"/>
      <c r="R733" s="65"/>
      <c r="S733" s="65"/>
      <c r="T733" s="66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T733" s="18" t="s">
        <v>205</v>
      </c>
      <c r="AU733" s="18" t="s">
        <v>84</v>
      </c>
    </row>
    <row r="734" spans="1:65" s="13" customFormat="1" ht="11.25">
      <c r="B734" s="199"/>
      <c r="C734" s="200"/>
      <c r="D734" s="192" t="s">
        <v>207</v>
      </c>
      <c r="E734" s="201" t="s">
        <v>19</v>
      </c>
      <c r="F734" s="202" t="s">
        <v>1250</v>
      </c>
      <c r="G734" s="200"/>
      <c r="H734" s="203">
        <v>60.875</v>
      </c>
      <c r="I734" s="204"/>
      <c r="J734" s="200"/>
      <c r="K734" s="200"/>
      <c r="L734" s="205"/>
      <c r="M734" s="206"/>
      <c r="N734" s="207"/>
      <c r="O734" s="207"/>
      <c r="P734" s="207"/>
      <c r="Q734" s="207"/>
      <c r="R734" s="207"/>
      <c r="S734" s="207"/>
      <c r="T734" s="208"/>
      <c r="AT734" s="209" t="s">
        <v>207</v>
      </c>
      <c r="AU734" s="209" t="s">
        <v>84</v>
      </c>
      <c r="AV734" s="13" t="s">
        <v>84</v>
      </c>
      <c r="AW734" s="13" t="s">
        <v>35</v>
      </c>
      <c r="AX734" s="13" t="s">
        <v>74</v>
      </c>
      <c r="AY734" s="209" t="s">
        <v>195</v>
      </c>
    </row>
    <row r="735" spans="1:65" s="13" customFormat="1" ht="11.25">
      <c r="B735" s="199"/>
      <c r="C735" s="200"/>
      <c r="D735" s="192" t="s">
        <v>207</v>
      </c>
      <c r="E735" s="201" t="s">
        <v>19</v>
      </c>
      <c r="F735" s="202" t="s">
        <v>1251</v>
      </c>
      <c r="G735" s="200"/>
      <c r="H735" s="203">
        <v>33.25</v>
      </c>
      <c r="I735" s="204"/>
      <c r="J735" s="200"/>
      <c r="K735" s="200"/>
      <c r="L735" s="205"/>
      <c r="M735" s="206"/>
      <c r="N735" s="207"/>
      <c r="O735" s="207"/>
      <c r="P735" s="207"/>
      <c r="Q735" s="207"/>
      <c r="R735" s="207"/>
      <c r="S735" s="207"/>
      <c r="T735" s="208"/>
      <c r="AT735" s="209" t="s">
        <v>207</v>
      </c>
      <c r="AU735" s="209" t="s">
        <v>84</v>
      </c>
      <c r="AV735" s="13" t="s">
        <v>84</v>
      </c>
      <c r="AW735" s="13" t="s">
        <v>35</v>
      </c>
      <c r="AX735" s="13" t="s">
        <v>74</v>
      </c>
      <c r="AY735" s="209" t="s">
        <v>195</v>
      </c>
    </row>
    <row r="736" spans="1:65" s="13" customFormat="1" ht="11.25">
      <c r="B736" s="199"/>
      <c r="C736" s="200"/>
      <c r="D736" s="192" t="s">
        <v>207</v>
      </c>
      <c r="E736" s="201" t="s">
        <v>19</v>
      </c>
      <c r="F736" s="202" t="s">
        <v>1252</v>
      </c>
      <c r="G736" s="200"/>
      <c r="H736" s="203">
        <v>9.6880000000000006</v>
      </c>
      <c r="I736" s="204"/>
      <c r="J736" s="200"/>
      <c r="K736" s="200"/>
      <c r="L736" s="205"/>
      <c r="M736" s="206"/>
      <c r="N736" s="207"/>
      <c r="O736" s="207"/>
      <c r="P736" s="207"/>
      <c r="Q736" s="207"/>
      <c r="R736" s="207"/>
      <c r="S736" s="207"/>
      <c r="T736" s="208"/>
      <c r="AT736" s="209" t="s">
        <v>207</v>
      </c>
      <c r="AU736" s="209" t="s">
        <v>84</v>
      </c>
      <c r="AV736" s="13" t="s">
        <v>84</v>
      </c>
      <c r="AW736" s="13" t="s">
        <v>35</v>
      </c>
      <c r="AX736" s="13" t="s">
        <v>74</v>
      </c>
      <c r="AY736" s="209" t="s">
        <v>195</v>
      </c>
    </row>
    <row r="737" spans="1:65" s="13" customFormat="1" ht="11.25">
      <c r="B737" s="199"/>
      <c r="C737" s="200"/>
      <c r="D737" s="192" t="s">
        <v>207</v>
      </c>
      <c r="E737" s="201" t="s">
        <v>19</v>
      </c>
      <c r="F737" s="202" t="s">
        <v>1253</v>
      </c>
      <c r="G737" s="200"/>
      <c r="H737" s="203">
        <v>9.4130000000000003</v>
      </c>
      <c r="I737" s="204"/>
      <c r="J737" s="200"/>
      <c r="K737" s="200"/>
      <c r="L737" s="205"/>
      <c r="M737" s="206"/>
      <c r="N737" s="207"/>
      <c r="O737" s="207"/>
      <c r="P737" s="207"/>
      <c r="Q737" s="207"/>
      <c r="R737" s="207"/>
      <c r="S737" s="207"/>
      <c r="T737" s="208"/>
      <c r="AT737" s="209" t="s">
        <v>207</v>
      </c>
      <c r="AU737" s="209" t="s">
        <v>84</v>
      </c>
      <c r="AV737" s="13" t="s">
        <v>84</v>
      </c>
      <c r="AW737" s="13" t="s">
        <v>35</v>
      </c>
      <c r="AX737" s="13" t="s">
        <v>74</v>
      </c>
      <c r="AY737" s="209" t="s">
        <v>195</v>
      </c>
    </row>
    <row r="738" spans="1:65" s="13" customFormat="1" ht="11.25">
      <c r="B738" s="199"/>
      <c r="C738" s="200"/>
      <c r="D738" s="192" t="s">
        <v>207</v>
      </c>
      <c r="E738" s="201" t="s">
        <v>19</v>
      </c>
      <c r="F738" s="202" t="s">
        <v>1254</v>
      </c>
      <c r="G738" s="200"/>
      <c r="H738" s="203">
        <v>65.25</v>
      </c>
      <c r="I738" s="204"/>
      <c r="J738" s="200"/>
      <c r="K738" s="200"/>
      <c r="L738" s="205"/>
      <c r="M738" s="206"/>
      <c r="N738" s="207"/>
      <c r="O738" s="207"/>
      <c r="P738" s="207"/>
      <c r="Q738" s="207"/>
      <c r="R738" s="207"/>
      <c r="S738" s="207"/>
      <c r="T738" s="208"/>
      <c r="AT738" s="209" t="s">
        <v>207</v>
      </c>
      <c r="AU738" s="209" t="s">
        <v>84</v>
      </c>
      <c r="AV738" s="13" t="s">
        <v>84</v>
      </c>
      <c r="AW738" s="13" t="s">
        <v>35</v>
      </c>
      <c r="AX738" s="13" t="s">
        <v>74</v>
      </c>
      <c r="AY738" s="209" t="s">
        <v>195</v>
      </c>
    </row>
    <row r="739" spans="1:65" s="14" customFormat="1" ht="11.25">
      <c r="B739" s="210"/>
      <c r="C739" s="211"/>
      <c r="D739" s="192" t="s">
        <v>207</v>
      </c>
      <c r="E739" s="212" t="s">
        <v>19</v>
      </c>
      <c r="F739" s="213" t="s">
        <v>216</v>
      </c>
      <c r="G739" s="211"/>
      <c r="H739" s="214">
        <v>178.476</v>
      </c>
      <c r="I739" s="215"/>
      <c r="J739" s="211"/>
      <c r="K739" s="211"/>
      <c r="L739" s="216"/>
      <c r="M739" s="217"/>
      <c r="N739" s="218"/>
      <c r="O739" s="218"/>
      <c r="P739" s="218"/>
      <c r="Q739" s="218"/>
      <c r="R739" s="218"/>
      <c r="S739" s="218"/>
      <c r="T739" s="219"/>
      <c r="AT739" s="220" t="s">
        <v>207</v>
      </c>
      <c r="AU739" s="220" t="s">
        <v>84</v>
      </c>
      <c r="AV739" s="14" t="s">
        <v>104</v>
      </c>
      <c r="AW739" s="14" t="s">
        <v>35</v>
      </c>
      <c r="AX739" s="14" t="s">
        <v>82</v>
      </c>
      <c r="AY739" s="220" t="s">
        <v>195</v>
      </c>
    </row>
    <row r="740" spans="1:65" s="2" customFormat="1" ht="24.2" customHeight="1">
      <c r="A740" s="35"/>
      <c r="B740" s="36"/>
      <c r="C740" s="179" t="s">
        <v>1261</v>
      </c>
      <c r="D740" s="179" t="s">
        <v>197</v>
      </c>
      <c r="E740" s="180" t="s">
        <v>1262</v>
      </c>
      <c r="F740" s="181" t="s">
        <v>1263</v>
      </c>
      <c r="G740" s="182" t="s">
        <v>227</v>
      </c>
      <c r="H740" s="183">
        <v>204.73599999999999</v>
      </c>
      <c r="I740" s="184"/>
      <c r="J740" s="185">
        <f>ROUND(I740*H740,2)</f>
        <v>0</v>
      </c>
      <c r="K740" s="181" t="s">
        <v>201</v>
      </c>
      <c r="L740" s="40"/>
      <c r="M740" s="186" t="s">
        <v>19</v>
      </c>
      <c r="N740" s="187" t="s">
        <v>45</v>
      </c>
      <c r="O740" s="65"/>
      <c r="P740" s="188">
        <f>O740*H740</f>
        <v>0</v>
      </c>
      <c r="Q740" s="188">
        <v>3.3E-4</v>
      </c>
      <c r="R740" s="188">
        <f>Q740*H740</f>
        <v>6.7562879999999992E-2</v>
      </c>
      <c r="S740" s="188">
        <v>0</v>
      </c>
      <c r="T740" s="189">
        <f>S740*H740</f>
        <v>0</v>
      </c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R740" s="190" t="s">
        <v>310</v>
      </c>
      <c r="AT740" s="190" t="s">
        <v>197</v>
      </c>
      <c r="AU740" s="190" t="s">
        <v>84</v>
      </c>
      <c r="AY740" s="18" t="s">
        <v>195</v>
      </c>
      <c r="BE740" s="191">
        <f>IF(N740="základní",J740,0)</f>
        <v>0</v>
      </c>
      <c r="BF740" s="191">
        <f>IF(N740="snížená",J740,0)</f>
        <v>0</v>
      </c>
      <c r="BG740" s="191">
        <f>IF(N740="zákl. přenesená",J740,0)</f>
        <v>0</v>
      </c>
      <c r="BH740" s="191">
        <f>IF(N740="sníž. přenesená",J740,0)</f>
        <v>0</v>
      </c>
      <c r="BI740" s="191">
        <f>IF(N740="nulová",J740,0)</f>
        <v>0</v>
      </c>
      <c r="BJ740" s="18" t="s">
        <v>82</v>
      </c>
      <c r="BK740" s="191">
        <f>ROUND(I740*H740,2)</f>
        <v>0</v>
      </c>
      <c r="BL740" s="18" t="s">
        <v>310</v>
      </c>
      <c r="BM740" s="190" t="s">
        <v>1264</v>
      </c>
    </row>
    <row r="741" spans="1:65" s="2" customFormat="1" ht="29.25">
      <c r="A741" s="35"/>
      <c r="B741" s="36"/>
      <c r="C741" s="37"/>
      <c r="D741" s="192" t="s">
        <v>203</v>
      </c>
      <c r="E741" s="37"/>
      <c r="F741" s="193" t="s">
        <v>1265</v>
      </c>
      <c r="G741" s="37"/>
      <c r="H741" s="37"/>
      <c r="I741" s="194"/>
      <c r="J741" s="37"/>
      <c r="K741" s="37"/>
      <c r="L741" s="40"/>
      <c r="M741" s="195"/>
      <c r="N741" s="196"/>
      <c r="O741" s="65"/>
      <c r="P741" s="65"/>
      <c r="Q741" s="65"/>
      <c r="R741" s="65"/>
      <c r="S741" s="65"/>
      <c r="T741" s="66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T741" s="18" t="s">
        <v>203</v>
      </c>
      <c r="AU741" s="18" t="s">
        <v>84</v>
      </c>
    </row>
    <row r="742" spans="1:65" s="2" customFormat="1" ht="11.25">
      <c r="A742" s="35"/>
      <c r="B742" s="36"/>
      <c r="C742" s="37"/>
      <c r="D742" s="197" t="s">
        <v>205</v>
      </c>
      <c r="E742" s="37"/>
      <c r="F742" s="198" t="s">
        <v>1266</v>
      </c>
      <c r="G742" s="37"/>
      <c r="H742" s="37"/>
      <c r="I742" s="194"/>
      <c r="J742" s="37"/>
      <c r="K742" s="37"/>
      <c r="L742" s="40"/>
      <c r="M742" s="195"/>
      <c r="N742" s="196"/>
      <c r="O742" s="65"/>
      <c r="P742" s="65"/>
      <c r="Q742" s="65"/>
      <c r="R742" s="65"/>
      <c r="S742" s="65"/>
      <c r="T742" s="66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T742" s="18" t="s">
        <v>205</v>
      </c>
      <c r="AU742" s="18" t="s">
        <v>84</v>
      </c>
    </row>
    <row r="743" spans="1:65" s="2" customFormat="1" ht="24.2" customHeight="1">
      <c r="A743" s="35"/>
      <c r="B743" s="36"/>
      <c r="C743" s="179" t="s">
        <v>1267</v>
      </c>
      <c r="D743" s="179" t="s">
        <v>197</v>
      </c>
      <c r="E743" s="180" t="s">
        <v>1268</v>
      </c>
      <c r="F743" s="181" t="s">
        <v>1269</v>
      </c>
      <c r="G743" s="182" t="s">
        <v>227</v>
      </c>
      <c r="H743" s="183">
        <v>13.6</v>
      </c>
      <c r="I743" s="184"/>
      <c r="J743" s="185">
        <f>ROUND(I743*H743,2)</f>
        <v>0</v>
      </c>
      <c r="K743" s="181" t="s">
        <v>201</v>
      </c>
      <c r="L743" s="40"/>
      <c r="M743" s="186" t="s">
        <v>19</v>
      </c>
      <c r="N743" s="187" t="s">
        <v>45</v>
      </c>
      <c r="O743" s="65"/>
      <c r="P743" s="188">
        <f>O743*H743</f>
        <v>0</v>
      </c>
      <c r="Q743" s="188">
        <v>0</v>
      </c>
      <c r="R743" s="188">
        <f>Q743*H743</f>
        <v>0</v>
      </c>
      <c r="S743" s="188">
        <v>0</v>
      </c>
      <c r="T743" s="189">
        <f>S743*H743</f>
        <v>0</v>
      </c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R743" s="190" t="s">
        <v>310</v>
      </c>
      <c r="AT743" s="190" t="s">
        <v>197</v>
      </c>
      <c r="AU743" s="190" t="s">
        <v>84</v>
      </c>
      <c r="AY743" s="18" t="s">
        <v>195</v>
      </c>
      <c r="BE743" s="191">
        <f>IF(N743="základní",J743,0)</f>
        <v>0</v>
      </c>
      <c r="BF743" s="191">
        <f>IF(N743="snížená",J743,0)</f>
        <v>0</v>
      </c>
      <c r="BG743" s="191">
        <f>IF(N743="zákl. přenesená",J743,0)</f>
        <v>0</v>
      </c>
      <c r="BH743" s="191">
        <f>IF(N743="sníž. přenesená",J743,0)</f>
        <v>0</v>
      </c>
      <c r="BI743" s="191">
        <f>IF(N743="nulová",J743,0)</f>
        <v>0</v>
      </c>
      <c r="BJ743" s="18" t="s">
        <v>82</v>
      </c>
      <c r="BK743" s="191">
        <f>ROUND(I743*H743,2)</f>
        <v>0</v>
      </c>
      <c r="BL743" s="18" t="s">
        <v>310</v>
      </c>
      <c r="BM743" s="190" t="s">
        <v>1270</v>
      </c>
    </row>
    <row r="744" spans="1:65" s="2" customFormat="1" ht="19.5">
      <c r="A744" s="35"/>
      <c r="B744" s="36"/>
      <c r="C744" s="37"/>
      <c r="D744" s="192" t="s">
        <v>203</v>
      </c>
      <c r="E744" s="37"/>
      <c r="F744" s="193" t="s">
        <v>1271</v>
      </c>
      <c r="G744" s="37"/>
      <c r="H744" s="37"/>
      <c r="I744" s="194"/>
      <c r="J744" s="37"/>
      <c r="K744" s="37"/>
      <c r="L744" s="40"/>
      <c r="M744" s="195"/>
      <c r="N744" s="196"/>
      <c r="O744" s="65"/>
      <c r="P744" s="65"/>
      <c r="Q744" s="65"/>
      <c r="R744" s="65"/>
      <c r="S744" s="65"/>
      <c r="T744" s="66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T744" s="18" t="s">
        <v>203</v>
      </c>
      <c r="AU744" s="18" t="s">
        <v>84</v>
      </c>
    </row>
    <row r="745" spans="1:65" s="2" customFormat="1" ht="11.25">
      <c r="A745" s="35"/>
      <c r="B745" s="36"/>
      <c r="C745" s="37"/>
      <c r="D745" s="197" t="s">
        <v>205</v>
      </c>
      <c r="E745" s="37"/>
      <c r="F745" s="198" t="s">
        <v>1272</v>
      </c>
      <c r="G745" s="37"/>
      <c r="H745" s="37"/>
      <c r="I745" s="194"/>
      <c r="J745" s="37"/>
      <c r="K745" s="37"/>
      <c r="L745" s="40"/>
      <c r="M745" s="195"/>
      <c r="N745" s="196"/>
      <c r="O745" s="65"/>
      <c r="P745" s="65"/>
      <c r="Q745" s="65"/>
      <c r="R745" s="65"/>
      <c r="S745" s="65"/>
      <c r="T745" s="66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T745" s="18" t="s">
        <v>205</v>
      </c>
      <c r="AU745" s="18" t="s">
        <v>84</v>
      </c>
    </row>
    <row r="746" spans="1:65" s="2" customFormat="1" ht="24.2" customHeight="1">
      <c r="A746" s="35"/>
      <c r="B746" s="36"/>
      <c r="C746" s="221" t="s">
        <v>1273</v>
      </c>
      <c r="D746" s="221" t="s">
        <v>324</v>
      </c>
      <c r="E746" s="222" t="s">
        <v>1274</v>
      </c>
      <c r="F746" s="223" t="s">
        <v>1275</v>
      </c>
      <c r="G746" s="224" t="s">
        <v>1276</v>
      </c>
      <c r="H746" s="225">
        <v>19.584</v>
      </c>
      <c r="I746" s="226"/>
      <c r="J746" s="227">
        <f>ROUND(I746*H746,2)</f>
        <v>0</v>
      </c>
      <c r="K746" s="223" t="s">
        <v>201</v>
      </c>
      <c r="L746" s="228"/>
      <c r="M746" s="229" t="s">
        <v>19</v>
      </c>
      <c r="N746" s="230" t="s">
        <v>45</v>
      </c>
      <c r="O746" s="65"/>
      <c r="P746" s="188">
        <f>O746*H746</f>
        <v>0</v>
      </c>
      <c r="Q746" s="188">
        <v>1E-3</v>
      </c>
      <c r="R746" s="188">
        <f>Q746*H746</f>
        <v>1.9584000000000001E-2</v>
      </c>
      <c r="S746" s="188">
        <v>0</v>
      </c>
      <c r="T746" s="189">
        <f>S746*H746</f>
        <v>0</v>
      </c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R746" s="190" t="s">
        <v>416</v>
      </c>
      <c r="AT746" s="190" t="s">
        <v>324</v>
      </c>
      <c r="AU746" s="190" t="s">
        <v>84</v>
      </c>
      <c r="AY746" s="18" t="s">
        <v>195</v>
      </c>
      <c r="BE746" s="191">
        <f>IF(N746="základní",J746,0)</f>
        <v>0</v>
      </c>
      <c r="BF746" s="191">
        <f>IF(N746="snížená",J746,0)</f>
        <v>0</v>
      </c>
      <c r="BG746" s="191">
        <f>IF(N746="zákl. přenesená",J746,0)</f>
        <v>0</v>
      </c>
      <c r="BH746" s="191">
        <f>IF(N746="sníž. přenesená",J746,0)</f>
        <v>0</v>
      </c>
      <c r="BI746" s="191">
        <f>IF(N746="nulová",J746,0)</f>
        <v>0</v>
      </c>
      <c r="BJ746" s="18" t="s">
        <v>82</v>
      </c>
      <c r="BK746" s="191">
        <f>ROUND(I746*H746,2)</f>
        <v>0</v>
      </c>
      <c r="BL746" s="18" t="s">
        <v>310</v>
      </c>
      <c r="BM746" s="190" t="s">
        <v>1277</v>
      </c>
    </row>
    <row r="747" spans="1:65" s="2" customFormat="1" ht="11.25">
      <c r="A747" s="35"/>
      <c r="B747" s="36"/>
      <c r="C747" s="37"/>
      <c r="D747" s="192" t="s">
        <v>203</v>
      </c>
      <c r="E747" s="37"/>
      <c r="F747" s="193" t="s">
        <v>1275</v>
      </c>
      <c r="G747" s="37"/>
      <c r="H747" s="37"/>
      <c r="I747" s="194"/>
      <c r="J747" s="37"/>
      <c r="K747" s="37"/>
      <c r="L747" s="40"/>
      <c r="M747" s="195"/>
      <c r="N747" s="196"/>
      <c r="O747" s="65"/>
      <c r="P747" s="65"/>
      <c r="Q747" s="65"/>
      <c r="R747" s="65"/>
      <c r="S747" s="65"/>
      <c r="T747" s="66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T747" s="18" t="s">
        <v>203</v>
      </c>
      <c r="AU747" s="18" t="s">
        <v>84</v>
      </c>
    </row>
    <row r="748" spans="1:65" s="13" customFormat="1" ht="11.25">
      <c r="B748" s="199"/>
      <c r="C748" s="200"/>
      <c r="D748" s="192" t="s">
        <v>207</v>
      </c>
      <c r="E748" s="200"/>
      <c r="F748" s="202" t="s">
        <v>1278</v>
      </c>
      <c r="G748" s="200"/>
      <c r="H748" s="203">
        <v>19.584</v>
      </c>
      <c r="I748" s="204"/>
      <c r="J748" s="200"/>
      <c r="K748" s="200"/>
      <c r="L748" s="205"/>
      <c r="M748" s="206"/>
      <c r="N748" s="207"/>
      <c r="O748" s="207"/>
      <c r="P748" s="207"/>
      <c r="Q748" s="207"/>
      <c r="R748" s="207"/>
      <c r="S748" s="207"/>
      <c r="T748" s="208"/>
      <c r="AT748" s="209" t="s">
        <v>207</v>
      </c>
      <c r="AU748" s="209" t="s">
        <v>84</v>
      </c>
      <c r="AV748" s="13" t="s">
        <v>84</v>
      </c>
      <c r="AW748" s="13" t="s">
        <v>4</v>
      </c>
      <c r="AX748" s="13" t="s">
        <v>82</v>
      </c>
      <c r="AY748" s="209" t="s">
        <v>195</v>
      </c>
    </row>
    <row r="749" spans="1:65" s="2" customFormat="1" ht="24.2" customHeight="1">
      <c r="A749" s="35"/>
      <c r="B749" s="36"/>
      <c r="C749" s="179" t="s">
        <v>1279</v>
      </c>
      <c r="D749" s="179" t="s">
        <v>197</v>
      </c>
      <c r="E749" s="180" t="s">
        <v>1280</v>
      </c>
      <c r="F749" s="181" t="s">
        <v>1281</v>
      </c>
      <c r="G749" s="182" t="s">
        <v>227</v>
      </c>
      <c r="H749" s="183">
        <v>13.6</v>
      </c>
      <c r="I749" s="184"/>
      <c r="J749" s="185">
        <f>ROUND(I749*H749,2)</f>
        <v>0</v>
      </c>
      <c r="K749" s="181" t="s">
        <v>201</v>
      </c>
      <c r="L749" s="40"/>
      <c r="M749" s="186" t="s">
        <v>19</v>
      </c>
      <c r="N749" s="187" t="s">
        <v>45</v>
      </c>
      <c r="O749" s="65"/>
      <c r="P749" s="188">
        <f>O749*H749</f>
        <v>0</v>
      </c>
      <c r="Q749" s="188">
        <v>0</v>
      </c>
      <c r="R749" s="188">
        <f>Q749*H749</f>
        <v>0</v>
      </c>
      <c r="S749" s="188">
        <v>0</v>
      </c>
      <c r="T749" s="189">
        <f>S749*H749</f>
        <v>0</v>
      </c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R749" s="190" t="s">
        <v>310</v>
      </c>
      <c r="AT749" s="190" t="s">
        <v>197</v>
      </c>
      <c r="AU749" s="190" t="s">
        <v>84</v>
      </c>
      <c r="AY749" s="18" t="s">
        <v>195</v>
      </c>
      <c r="BE749" s="191">
        <f>IF(N749="základní",J749,0)</f>
        <v>0</v>
      </c>
      <c r="BF749" s="191">
        <f>IF(N749="snížená",J749,0)</f>
        <v>0</v>
      </c>
      <c r="BG749" s="191">
        <f>IF(N749="zákl. přenesená",J749,0)</f>
        <v>0</v>
      </c>
      <c r="BH749" s="191">
        <f>IF(N749="sníž. přenesená",J749,0)</f>
        <v>0</v>
      </c>
      <c r="BI749" s="191">
        <f>IF(N749="nulová",J749,0)</f>
        <v>0</v>
      </c>
      <c r="BJ749" s="18" t="s">
        <v>82</v>
      </c>
      <c r="BK749" s="191">
        <f>ROUND(I749*H749,2)</f>
        <v>0</v>
      </c>
      <c r="BL749" s="18" t="s">
        <v>310</v>
      </c>
      <c r="BM749" s="190" t="s">
        <v>1282</v>
      </c>
    </row>
    <row r="750" spans="1:65" s="2" customFormat="1" ht="19.5">
      <c r="A750" s="35"/>
      <c r="B750" s="36"/>
      <c r="C750" s="37"/>
      <c r="D750" s="192" t="s">
        <v>203</v>
      </c>
      <c r="E750" s="37"/>
      <c r="F750" s="193" t="s">
        <v>1283</v>
      </c>
      <c r="G750" s="37"/>
      <c r="H750" s="37"/>
      <c r="I750" s="194"/>
      <c r="J750" s="37"/>
      <c r="K750" s="37"/>
      <c r="L750" s="40"/>
      <c r="M750" s="195"/>
      <c r="N750" s="196"/>
      <c r="O750" s="65"/>
      <c r="P750" s="65"/>
      <c r="Q750" s="65"/>
      <c r="R750" s="65"/>
      <c r="S750" s="65"/>
      <c r="T750" s="66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T750" s="18" t="s">
        <v>203</v>
      </c>
      <c r="AU750" s="18" t="s">
        <v>84</v>
      </c>
    </row>
    <row r="751" spans="1:65" s="2" customFormat="1" ht="11.25">
      <c r="A751" s="35"/>
      <c r="B751" s="36"/>
      <c r="C751" s="37"/>
      <c r="D751" s="197" t="s">
        <v>205</v>
      </c>
      <c r="E751" s="37"/>
      <c r="F751" s="198" t="s">
        <v>1284</v>
      </c>
      <c r="G751" s="37"/>
      <c r="H751" s="37"/>
      <c r="I751" s="194"/>
      <c r="J751" s="37"/>
      <c r="K751" s="37"/>
      <c r="L751" s="40"/>
      <c r="M751" s="195"/>
      <c r="N751" s="196"/>
      <c r="O751" s="65"/>
      <c r="P751" s="65"/>
      <c r="Q751" s="65"/>
      <c r="R751" s="65"/>
      <c r="S751" s="65"/>
      <c r="T751" s="66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T751" s="18" t="s">
        <v>205</v>
      </c>
      <c r="AU751" s="18" t="s">
        <v>84</v>
      </c>
    </row>
    <row r="752" spans="1:65" s="2" customFormat="1" ht="21.75" customHeight="1">
      <c r="A752" s="35"/>
      <c r="B752" s="36"/>
      <c r="C752" s="221" t="s">
        <v>1285</v>
      </c>
      <c r="D752" s="221" t="s">
        <v>324</v>
      </c>
      <c r="E752" s="222" t="s">
        <v>1286</v>
      </c>
      <c r="F752" s="223" t="s">
        <v>1287</v>
      </c>
      <c r="G752" s="224" t="s">
        <v>1276</v>
      </c>
      <c r="H752" s="225">
        <v>2.5840000000000001</v>
      </c>
      <c r="I752" s="226"/>
      <c r="J752" s="227">
        <f>ROUND(I752*H752,2)</f>
        <v>0</v>
      </c>
      <c r="K752" s="223" t="s">
        <v>201</v>
      </c>
      <c r="L752" s="228"/>
      <c r="M752" s="229" t="s">
        <v>19</v>
      </c>
      <c r="N752" s="230" t="s">
        <v>45</v>
      </c>
      <c r="O752" s="65"/>
      <c r="P752" s="188">
        <f>O752*H752</f>
        <v>0</v>
      </c>
      <c r="Q752" s="188">
        <v>1E-3</v>
      </c>
      <c r="R752" s="188">
        <f>Q752*H752</f>
        <v>2.5839999999999999E-3</v>
      </c>
      <c r="S752" s="188">
        <v>0</v>
      </c>
      <c r="T752" s="189">
        <f>S752*H752</f>
        <v>0</v>
      </c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R752" s="190" t="s">
        <v>416</v>
      </c>
      <c r="AT752" s="190" t="s">
        <v>324</v>
      </c>
      <c r="AU752" s="190" t="s">
        <v>84</v>
      </c>
      <c r="AY752" s="18" t="s">
        <v>195</v>
      </c>
      <c r="BE752" s="191">
        <f>IF(N752="základní",J752,0)</f>
        <v>0</v>
      </c>
      <c r="BF752" s="191">
        <f>IF(N752="snížená",J752,0)</f>
        <v>0</v>
      </c>
      <c r="BG752" s="191">
        <f>IF(N752="zákl. přenesená",J752,0)</f>
        <v>0</v>
      </c>
      <c r="BH752" s="191">
        <f>IF(N752="sníž. přenesená",J752,0)</f>
        <v>0</v>
      </c>
      <c r="BI752" s="191">
        <f>IF(N752="nulová",J752,0)</f>
        <v>0</v>
      </c>
      <c r="BJ752" s="18" t="s">
        <v>82</v>
      </c>
      <c r="BK752" s="191">
        <f>ROUND(I752*H752,2)</f>
        <v>0</v>
      </c>
      <c r="BL752" s="18" t="s">
        <v>310</v>
      </c>
      <c r="BM752" s="190" t="s">
        <v>1288</v>
      </c>
    </row>
    <row r="753" spans="1:65" s="2" customFormat="1" ht="11.25">
      <c r="A753" s="35"/>
      <c r="B753" s="36"/>
      <c r="C753" s="37"/>
      <c r="D753" s="192" t="s">
        <v>203</v>
      </c>
      <c r="E753" s="37"/>
      <c r="F753" s="193" t="s">
        <v>1287</v>
      </c>
      <c r="G753" s="37"/>
      <c r="H753" s="37"/>
      <c r="I753" s="194"/>
      <c r="J753" s="37"/>
      <c r="K753" s="37"/>
      <c r="L753" s="40"/>
      <c r="M753" s="195"/>
      <c r="N753" s="196"/>
      <c r="O753" s="65"/>
      <c r="P753" s="65"/>
      <c r="Q753" s="65"/>
      <c r="R753" s="65"/>
      <c r="S753" s="65"/>
      <c r="T753" s="66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T753" s="18" t="s">
        <v>203</v>
      </c>
      <c r="AU753" s="18" t="s">
        <v>84</v>
      </c>
    </row>
    <row r="754" spans="1:65" s="13" customFormat="1" ht="11.25">
      <c r="B754" s="199"/>
      <c r="C754" s="200"/>
      <c r="D754" s="192" t="s">
        <v>207</v>
      </c>
      <c r="E754" s="200"/>
      <c r="F754" s="202" t="s">
        <v>1289</v>
      </c>
      <c r="G754" s="200"/>
      <c r="H754" s="203">
        <v>2.5840000000000001</v>
      </c>
      <c r="I754" s="204"/>
      <c r="J754" s="200"/>
      <c r="K754" s="200"/>
      <c r="L754" s="205"/>
      <c r="M754" s="206"/>
      <c r="N754" s="207"/>
      <c r="O754" s="207"/>
      <c r="P754" s="207"/>
      <c r="Q754" s="207"/>
      <c r="R754" s="207"/>
      <c r="S754" s="207"/>
      <c r="T754" s="208"/>
      <c r="AT754" s="209" t="s">
        <v>207</v>
      </c>
      <c r="AU754" s="209" t="s">
        <v>84</v>
      </c>
      <c r="AV754" s="13" t="s">
        <v>84</v>
      </c>
      <c r="AW754" s="13" t="s">
        <v>4</v>
      </c>
      <c r="AX754" s="13" t="s">
        <v>82</v>
      </c>
      <c r="AY754" s="209" t="s">
        <v>195</v>
      </c>
    </row>
    <row r="755" spans="1:65" s="2" customFormat="1" ht="21.75" customHeight="1">
      <c r="A755" s="35"/>
      <c r="B755" s="36"/>
      <c r="C755" s="179" t="s">
        <v>1290</v>
      </c>
      <c r="D755" s="179" t="s">
        <v>197</v>
      </c>
      <c r="E755" s="180" t="s">
        <v>1291</v>
      </c>
      <c r="F755" s="181" t="s">
        <v>1292</v>
      </c>
      <c r="G755" s="182" t="s">
        <v>227</v>
      </c>
      <c r="H755" s="183">
        <v>13.6</v>
      </c>
      <c r="I755" s="184"/>
      <c r="J755" s="185">
        <f>ROUND(I755*H755,2)</f>
        <v>0</v>
      </c>
      <c r="K755" s="181" t="s">
        <v>201</v>
      </c>
      <c r="L755" s="40"/>
      <c r="M755" s="186" t="s">
        <v>19</v>
      </c>
      <c r="N755" s="187" t="s">
        <v>45</v>
      </c>
      <c r="O755" s="65"/>
      <c r="P755" s="188">
        <f>O755*H755</f>
        <v>0</v>
      </c>
      <c r="Q755" s="188">
        <v>0</v>
      </c>
      <c r="R755" s="188">
        <f>Q755*H755</f>
        <v>0</v>
      </c>
      <c r="S755" s="188">
        <v>0</v>
      </c>
      <c r="T755" s="189">
        <f>S755*H755</f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190" t="s">
        <v>310</v>
      </c>
      <c r="AT755" s="190" t="s">
        <v>197</v>
      </c>
      <c r="AU755" s="190" t="s">
        <v>84</v>
      </c>
      <c r="AY755" s="18" t="s">
        <v>195</v>
      </c>
      <c r="BE755" s="191">
        <f>IF(N755="základní",J755,0)</f>
        <v>0</v>
      </c>
      <c r="BF755" s="191">
        <f>IF(N755="snížená",J755,0)</f>
        <v>0</v>
      </c>
      <c r="BG755" s="191">
        <f>IF(N755="zákl. přenesená",J755,0)</f>
        <v>0</v>
      </c>
      <c r="BH755" s="191">
        <f>IF(N755="sníž. přenesená",J755,0)</f>
        <v>0</v>
      </c>
      <c r="BI755" s="191">
        <f>IF(N755="nulová",J755,0)</f>
        <v>0</v>
      </c>
      <c r="BJ755" s="18" t="s">
        <v>82</v>
      </c>
      <c r="BK755" s="191">
        <f>ROUND(I755*H755,2)</f>
        <v>0</v>
      </c>
      <c r="BL755" s="18" t="s">
        <v>310</v>
      </c>
      <c r="BM755" s="190" t="s">
        <v>1293</v>
      </c>
    </row>
    <row r="756" spans="1:65" s="2" customFormat="1" ht="11.25">
      <c r="A756" s="35"/>
      <c r="B756" s="36"/>
      <c r="C756" s="37"/>
      <c r="D756" s="192" t="s">
        <v>203</v>
      </c>
      <c r="E756" s="37"/>
      <c r="F756" s="193" t="s">
        <v>1292</v>
      </c>
      <c r="G756" s="37"/>
      <c r="H756" s="37"/>
      <c r="I756" s="194"/>
      <c r="J756" s="37"/>
      <c r="K756" s="37"/>
      <c r="L756" s="40"/>
      <c r="M756" s="195"/>
      <c r="N756" s="196"/>
      <c r="O756" s="65"/>
      <c r="P756" s="65"/>
      <c r="Q756" s="65"/>
      <c r="R756" s="65"/>
      <c r="S756" s="65"/>
      <c r="T756" s="66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T756" s="18" t="s">
        <v>203</v>
      </c>
      <c r="AU756" s="18" t="s">
        <v>84</v>
      </c>
    </row>
    <row r="757" spans="1:65" s="2" customFormat="1" ht="11.25">
      <c r="A757" s="35"/>
      <c r="B757" s="36"/>
      <c r="C757" s="37"/>
      <c r="D757" s="197" t="s">
        <v>205</v>
      </c>
      <c r="E757" s="37"/>
      <c r="F757" s="198" t="s">
        <v>1294</v>
      </c>
      <c r="G757" s="37"/>
      <c r="H757" s="37"/>
      <c r="I757" s="194"/>
      <c r="J757" s="37"/>
      <c r="K757" s="37"/>
      <c r="L757" s="40"/>
      <c r="M757" s="195"/>
      <c r="N757" s="196"/>
      <c r="O757" s="65"/>
      <c r="P757" s="65"/>
      <c r="Q757" s="65"/>
      <c r="R757" s="65"/>
      <c r="S757" s="65"/>
      <c r="T757" s="66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T757" s="18" t="s">
        <v>205</v>
      </c>
      <c r="AU757" s="18" t="s">
        <v>84</v>
      </c>
    </row>
    <row r="758" spans="1:65" s="13" customFormat="1" ht="11.25">
      <c r="B758" s="199"/>
      <c r="C758" s="200"/>
      <c r="D758" s="192" t="s">
        <v>207</v>
      </c>
      <c r="E758" s="201" t="s">
        <v>19</v>
      </c>
      <c r="F758" s="202" t="s">
        <v>1295</v>
      </c>
      <c r="G758" s="200"/>
      <c r="H758" s="203">
        <v>13.6</v>
      </c>
      <c r="I758" s="204"/>
      <c r="J758" s="200"/>
      <c r="K758" s="200"/>
      <c r="L758" s="205"/>
      <c r="M758" s="206"/>
      <c r="N758" s="207"/>
      <c r="O758" s="207"/>
      <c r="P758" s="207"/>
      <c r="Q758" s="207"/>
      <c r="R758" s="207"/>
      <c r="S758" s="207"/>
      <c r="T758" s="208"/>
      <c r="AT758" s="209" t="s">
        <v>207</v>
      </c>
      <c r="AU758" s="209" t="s">
        <v>84</v>
      </c>
      <c r="AV758" s="13" t="s">
        <v>84</v>
      </c>
      <c r="AW758" s="13" t="s">
        <v>35</v>
      </c>
      <c r="AX758" s="13" t="s">
        <v>82</v>
      </c>
      <c r="AY758" s="209" t="s">
        <v>195</v>
      </c>
    </row>
    <row r="759" spans="1:65" s="2" customFormat="1" ht="24.2" customHeight="1">
      <c r="A759" s="35"/>
      <c r="B759" s="36"/>
      <c r="C759" s="179" t="s">
        <v>1296</v>
      </c>
      <c r="D759" s="179" t="s">
        <v>197</v>
      </c>
      <c r="E759" s="180" t="s">
        <v>1297</v>
      </c>
      <c r="F759" s="181" t="s">
        <v>1298</v>
      </c>
      <c r="G759" s="182" t="s">
        <v>227</v>
      </c>
      <c r="H759" s="183">
        <v>13.6</v>
      </c>
      <c r="I759" s="184"/>
      <c r="J759" s="185">
        <f>ROUND(I759*H759,2)</f>
        <v>0</v>
      </c>
      <c r="K759" s="181" t="s">
        <v>201</v>
      </c>
      <c r="L759" s="40"/>
      <c r="M759" s="186" t="s">
        <v>19</v>
      </c>
      <c r="N759" s="187" t="s">
        <v>45</v>
      </c>
      <c r="O759" s="65"/>
      <c r="P759" s="188">
        <f>O759*H759</f>
        <v>0</v>
      </c>
      <c r="Q759" s="188">
        <v>0</v>
      </c>
      <c r="R759" s="188">
        <f>Q759*H759</f>
        <v>0</v>
      </c>
      <c r="S759" s="188">
        <v>0</v>
      </c>
      <c r="T759" s="189">
        <f>S759*H759</f>
        <v>0</v>
      </c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R759" s="190" t="s">
        <v>310</v>
      </c>
      <c r="AT759" s="190" t="s">
        <v>197</v>
      </c>
      <c r="AU759" s="190" t="s">
        <v>84</v>
      </c>
      <c r="AY759" s="18" t="s">
        <v>195</v>
      </c>
      <c r="BE759" s="191">
        <f>IF(N759="základní",J759,0)</f>
        <v>0</v>
      </c>
      <c r="BF759" s="191">
        <f>IF(N759="snížená",J759,0)</f>
        <v>0</v>
      </c>
      <c r="BG759" s="191">
        <f>IF(N759="zákl. přenesená",J759,0)</f>
        <v>0</v>
      </c>
      <c r="BH759" s="191">
        <f>IF(N759="sníž. přenesená",J759,0)</f>
        <v>0</v>
      </c>
      <c r="BI759" s="191">
        <f>IF(N759="nulová",J759,0)</f>
        <v>0</v>
      </c>
      <c r="BJ759" s="18" t="s">
        <v>82</v>
      </c>
      <c r="BK759" s="191">
        <f>ROUND(I759*H759,2)</f>
        <v>0</v>
      </c>
      <c r="BL759" s="18" t="s">
        <v>310</v>
      </c>
      <c r="BM759" s="190" t="s">
        <v>1299</v>
      </c>
    </row>
    <row r="760" spans="1:65" s="2" customFormat="1" ht="11.25">
      <c r="A760" s="35"/>
      <c r="B760" s="36"/>
      <c r="C760" s="37"/>
      <c r="D760" s="192" t="s">
        <v>203</v>
      </c>
      <c r="E760" s="37"/>
      <c r="F760" s="193" t="s">
        <v>1300</v>
      </c>
      <c r="G760" s="37"/>
      <c r="H760" s="37"/>
      <c r="I760" s="194"/>
      <c r="J760" s="37"/>
      <c r="K760" s="37"/>
      <c r="L760" s="40"/>
      <c r="M760" s="195"/>
      <c r="N760" s="196"/>
      <c r="O760" s="65"/>
      <c r="P760" s="65"/>
      <c r="Q760" s="65"/>
      <c r="R760" s="65"/>
      <c r="S760" s="65"/>
      <c r="T760" s="66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T760" s="18" t="s">
        <v>203</v>
      </c>
      <c r="AU760" s="18" t="s">
        <v>84</v>
      </c>
    </row>
    <row r="761" spans="1:65" s="2" customFormat="1" ht="11.25">
      <c r="A761" s="35"/>
      <c r="B761" s="36"/>
      <c r="C761" s="37"/>
      <c r="D761" s="197" t="s">
        <v>205</v>
      </c>
      <c r="E761" s="37"/>
      <c r="F761" s="198" t="s">
        <v>1301</v>
      </c>
      <c r="G761" s="37"/>
      <c r="H761" s="37"/>
      <c r="I761" s="194"/>
      <c r="J761" s="37"/>
      <c r="K761" s="37"/>
      <c r="L761" s="40"/>
      <c r="M761" s="195"/>
      <c r="N761" s="196"/>
      <c r="O761" s="65"/>
      <c r="P761" s="65"/>
      <c r="Q761" s="65"/>
      <c r="R761" s="65"/>
      <c r="S761" s="65"/>
      <c r="T761" s="66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T761" s="18" t="s">
        <v>205</v>
      </c>
      <c r="AU761" s="18" t="s">
        <v>84</v>
      </c>
    </row>
    <row r="762" spans="1:65" s="2" customFormat="1" ht="21.75" customHeight="1">
      <c r="A762" s="35"/>
      <c r="B762" s="36"/>
      <c r="C762" s="221" t="s">
        <v>1302</v>
      </c>
      <c r="D762" s="221" t="s">
        <v>324</v>
      </c>
      <c r="E762" s="222" t="s">
        <v>1303</v>
      </c>
      <c r="F762" s="223" t="s">
        <v>1304</v>
      </c>
      <c r="G762" s="224" t="s">
        <v>1276</v>
      </c>
      <c r="H762" s="225">
        <v>7.766</v>
      </c>
      <c r="I762" s="226"/>
      <c r="J762" s="227">
        <f>ROUND(I762*H762,2)</f>
        <v>0</v>
      </c>
      <c r="K762" s="223" t="s">
        <v>201</v>
      </c>
      <c r="L762" s="228"/>
      <c r="M762" s="229" t="s">
        <v>19</v>
      </c>
      <c r="N762" s="230" t="s">
        <v>45</v>
      </c>
      <c r="O762" s="65"/>
      <c r="P762" s="188">
        <f>O762*H762</f>
        <v>0</v>
      </c>
      <c r="Q762" s="188">
        <v>1E-3</v>
      </c>
      <c r="R762" s="188">
        <f>Q762*H762</f>
        <v>7.7660000000000003E-3</v>
      </c>
      <c r="S762" s="188">
        <v>0</v>
      </c>
      <c r="T762" s="189">
        <f>S762*H762</f>
        <v>0</v>
      </c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R762" s="190" t="s">
        <v>416</v>
      </c>
      <c r="AT762" s="190" t="s">
        <v>324</v>
      </c>
      <c r="AU762" s="190" t="s">
        <v>84</v>
      </c>
      <c r="AY762" s="18" t="s">
        <v>195</v>
      </c>
      <c r="BE762" s="191">
        <f>IF(N762="základní",J762,0)</f>
        <v>0</v>
      </c>
      <c r="BF762" s="191">
        <f>IF(N762="snížená",J762,0)</f>
        <v>0</v>
      </c>
      <c r="BG762" s="191">
        <f>IF(N762="zákl. přenesená",J762,0)</f>
        <v>0</v>
      </c>
      <c r="BH762" s="191">
        <f>IF(N762="sníž. přenesená",J762,0)</f>
        <v>0</v>
      </c>
      <c r="BI762" s="191">
        <f>IF(N762="nulová",J762,0)</f>
        <v>0</v>
      </c>
      <c r="BJ762" s="18" t="s">
        <v>82</v>
      </c>
      <c r="BK762" s="191">
        <f>ROUND(I762*H762,2)</f>
        <v>0</v>
      </c>
      <c r="BL762" s="18" t="s">
        <v>310</v>
      </c>
      <c r="BM762" s="190" t="s">
        <v>1305</v>
      </c>
    </row>
    <row r="763" spans="1:65" s="2" customFormat="1" ht="11.25">
      <c r="A763" s="35"/>
      <c r="B763" s="36"/>
      <c r="C763" s="37"/>
      <c r="D763" s="192" t="s">
        <v>203</v>
      </c>
      <c r="E763" s="37"/>
      <c r="F763" s="193" t="s">
        <v>1304</v>
      </c>
      <c r="G763" s="37"/>
      <c r="H763" s="37"/>
      <c r="I763" s="194"/>
      <c r="J763" s="37"/>
      <c r="K763" s="37"/>
      <c r="L763" s="40"/>
      <c r="M763" s="195"/>
      <c r="N763" s="196"/>
      <c r="O763" s="65"/>
      <c r="P763" s="65"/>
      <c r="Q763" s="65"/>
      <c r="R763" s="65"/>
      <c r="S763" s="65"/>
      <c r="T763" s="66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T763" s="18" t="s">
        <v>203</v>
      </c>
      <c r="AU763" s="18" t="s">
        <v>84</v>
      </c>
    </row>
    <row r="764" spans="1:65" s="13" customFormat="1" ht="11.25">
      <c r="B764" s="199"/>
      <c r="C764" s="200"/>
      <c r="D764" s="192" t="s">
        <v>207</v>
      </c>
      <c r="E764" s="200"/>
      <c r="F764" s="202" t="s">
        <v>1306</v>
      </c>
      <c r="G764" s="200"/>
      <c r="H764" s="203">
        <v>7.766</v>
      </c>
      <c r="I764" s="204"/>
      <c r="J764" s="200"/>
      <c r="K764" s="200"/>
      <c r="L764" s="205"/>
      <c r="M764" s="206"/>
      <c r="N764" s="207"/>
      <c r="O764" s="207"/>
      <c r="P764" s="207"/>
      <c r="Q764" s="207"/>
      <c r="R764" s="207"/>
      <c r="S764" s="207"/>
      <c r="T764" s="208"/>
      <c r="AT764" s="209" t="s">
        <v>207</v>
      </c>
      <c r="AU764" s="209" t="s">
        <v>84</v>
      </c>
      <c r="AV764" s="13" t="s">
        <v>84</v>
      </c>
      <c r="AW764" s="13" t="s">
        <v>4</v>
      </c>
      <c r="AX764" s="13" t="s">
        <v>82</v>
      </c>
      <c r="AY764" s="209" t="s">
        <v>195</v>
      </c>
    </row>
    <row r="765" spans="1:65" s="12" customFormat="1" ht="22.9" customHeight="1">
      <c r="B765" s="163"/>
      <c r="C765" s="164"/>
      <c r="D765" s="165" t="s">
        <v>73</v>
      </c>
      <c r="E765" s="177" t="s">
        <v>1307</v>
      </c>
      <c r="F765" s="177" t="s">
        <v>1308</v>
      </c>
      <c r="G765" s="164"/>
      <c r="H765" s="164"/>
      <c r="I765" s="167"/>
      <c r="J765" s="178">
        <f>BK765</f>
        <v>0</v>
      </c>
      <c r="K765" s="164"/>
      <c r="L765" s="169"/>
      <c r="M765" s="170"/>
      <c r="N765" s="171"/>
      <c r="O765" s="171"/>
      <c r="P765" s="172">
        <f>SUM(P766:P799)</f>
        <v>0</v>
      </c>
      <c r="Q765" s="171"/>
      <c r="R765" s="172">
        <f>SUM(R766:R799)</f>
        <v>1.8081381300000001</v>
      </c>
      <c r="S765" s="171"/>
      <c r="T765" s="173">
        <f>SUM(T766:T799)</f>
        <v>0.39768288000000002</v>
      </c>
      <c r="AR765" s="174" t="s">
        <v>84</v>
      </c>
      <c r="AT765" s="175" t="s">
        <v>73</v>
      </c>
      <c r="AU765" s="175" t="s">
        <v>82</v>
      </c>
      <c r="AY765" s="174" t="s">
        <v>195</v>
      </c>
      <c r="BK765" s="176">
        <f>SUM(BK766:BK799)</f>
        <v>0</v>
      </c>
    </row>
    <row r="766" spans="1:65" s="2" customFormat="1" ht="16.5" customHeight="1">
      <c r="A766" s="35"/>
      <c r="B766" s="36"/>
      <c r="C766" s="179" t="s">
        <v>1309</v>
      </c>
      <c r="D766" s="179" t="s">
        <v>197</v>
      </c>
      <c r="E766" s="180" t="s">
        <v>1310</v>
      </c>
      <c r="F766" s="181" t="s">
        <v>1311</v>
      </c>
      <c r="G766" s="182" t="s">
        <v>227</v>
      </c>
      <c r="H766" s="183">
        <v>1119.2280000000001</v>
      </c>
      <c r="I766" s="184"/>
      <c r="J766" s="185">
        <f>ROUND(I766*H766,2)</f>
        <v>0</v>
      </c>
      <c r="K766" s="181" t="s">
        <v>201</v>
      </c>
      <c r="L766" s="40"/>
      <c r="M766" s="186" t="s">
        <v>19</v>
      </c>
      <c r="N766" s="187" t="s">
        <v>45</v>
      </c>
      <c r="O766" s="65"/>
      <c r="P766" s="188">
        <f>O766*H766</f>
        <v>0</v>
      </c>
      <c r="Q766" s="188">
        <v>1E-3</v>
      </c>
      <c r="R766" s="188">
        <f>Q766*H766</f>
        <v>1.1192280000000001</v>
      </c>
      <c r="S766" s="188">
        <v>3.1E-4</v>
      </c>
      <c r="T766" s="189">
        <f>S766*H766</f>
        <v>0.34696068000000002</v>
      </c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R766" s="190" t="s">
        <v>310</v>
      </c>
      <c r="AT766" s="190" t="s">
        <v>197</v>
      </c>
      <c r="AU766" s="190" t="s">
        <v>84</v>
      </c>
      <c r="AY766" s="18" t="s">
        <v>195</v>
      </c>
      <c r="BE766" s="191">
        <f>IF(N766="základní",J766,0)</f>
        <v>0</v>
      </c>
      <c r="BF766" s="191">
        <f>IF(N766="snížená",J766,0)</f>
        <v>0</v>
      </c>
      <c r="BG766" s="191">
        <f>IF(N766="zákl. přenesená",J766,0)</f>
        <v>0</v>
      </c>
      <c r="BH766" s="191">
        <f>IF(N766="sníž. přenesená",J766,0)</f>
        <v>0</v>
      </c>
      <c r="BI766" s="191">
        <f>IF(N766="nulová",J766,0)</f>
        <v>0</v>
      </c>
      <c r="BJ766" s="18" t="s">
        <v>82</v>
      </c>
      <c r="BK766" s="191">
        <f>ROUND(I766*H766,2)</f>
        <v>0</v>
      </c>
      <c r="BL766" s="18" t="s">
        <v>310</v>
      </c>
      <c r="BM766" s="190" t="s">
        <v>1312</v>
      </c>
    </row>
    <row r="767" spans="1:65" s="2" customFormat="1" ht="11.25">
      <c r="A767" s="35"/>
      <c r="B767" s="36"/>
      <c r="C767" s="37"/>
      <c r="D767" s="192" t="s">
        <v>203</v>
      </c>
      <c r="E767" s="37"/>
      <c r="F767" s="193" t="s">
        <v>1313</v>
      </c>
      <c r="G767" s="37"/>
      <c r="H767" s="37"/>
      <c r="I767" s="194"/>
      <c r="J767" s="37"/>
      <c r="K767" s="37"/>
      <c r="L767" s="40"/>
      <c r="M767" s="195"/>
      <c r="N767" s="196"/>
      <c r="O767" s="65"/>
      <c r="P767" s="65"/>
      <c r="Q767" s="65"/>
      <c r="R767" s="65"/>
      <c r="S767" s="65"/>
      <c r="T767" s="66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T767" s="18" t="s">
        <v>203</v>
      </c>
      <c r="AU767" s="18" t="s">
        <v>84</v>
      </c>
    </row>
    <row r="768" spans="1:65" s="2" customFormat="1" ht="11.25">
      <c r="A768" s="35"/>
      <c r="B768" s="36"/>
      <c r="C768" s="37"/>
      <c r="D768" s="197" t="s">
        <v>205</v>
      </c>
      <c r="E768" s="37"/>
      <c r="F768" s="198" t="s">
        <v>1314</v>
      </c>
      <c r="G768" s="37"/>
      <c r="H768" s="37"/>
      <c r="I768" s="194"/>
      <c r="J768" s="37"/>
      <c r="K768" s="37"/>
      <c r="L768" s="40"/>
      <c r="M768" s="195"/>
      <c r="N768" s="196"/>
      <c r="O768" s="65"/>
      <c r="P768" s="65"/>
      <c r="Q768" s="65"/>
      <c r="R768" s="65"/>
      <c r="S768" s="65"/>
      <c r="T768" s="66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T768" s="18" t="s">
        <v>205</v>
      </c>
      <c r="AU768" s="18" t="s">
        <v>84</v>
      </c>
    </row>
    <row r="769" spans="1:65" s="13" customFormat="1" ht="11.25">
      <c r="B769" s="199"/>
      <c r="C769" s="200"/>
      <c r="D769" s="192" t="s">
        <v>207</v>
      </c>
      <c r="E769" s="201" t="s">
        <v>19</v>
      </c>
      <c r="F769" s="202" t="s">
        <v>1315</v>
      </c>
      <c r="G769" s="200"/>
      <c r="H769" s="203">
        <v>97.4</v>
      </c>
      <c r="I769" s="204"/>
      <c r="J769" s="200"/>
      <c r="K769" s="200"/>
      <c r="L769" s="205"/>
      <c r="M769" s="206"/>
      <c r="N769" s="207"/>
      <c r="O769" s="207"/>
      <c r="P769" s="207"/>
      <c r="Q769" s="207"/>
      <c r="R769" s="207"/>
      <c r="S769" s="207"/>
      <c r="T769" s="208"/>
      <c r="AT769" s="209" t="s">
        <v>207</v>
      </c>
      <c r="AU769" s="209" t="s">
        <v>84</v>
      </c>
      <c r="AV769" s="13" t="s">
        <v>84</v>
      </c>
      <c r="AW769" s="13" t="s">
        <v>35</v>
      </c>
      <c r="AX769" s="13" t="s">
        <v>74</v>
      </c>
      <c r="AY769" s="209" t="s">
        <v>195</v>
      </c>
    </row>
    <row r="770" spans="1:65" s="13" customFormat="1" ht="11.25">
      <c r="B770" s="199"/>
      <c r="C770" s="200"/>
      <c r="D770" s="192" t="s">
        <v>207</v>
      </c>
      <c r="E770" s="201" t="s">
        <v>19</v>
      </c>
      <c r="F770" s="202" t="s">
        <v>1316</v>
      </c>
      <c r="G770" s="200"/>
      <c r="H770" s="203">
        <v>53.2</v>
      </c>
      <c r="I770" s="204"/>
      <c r="J770" s="200"/>
      <c r="K770" s="200"/>
      <c r="L770" s="205"/>
      <c r="M770" s="206"/>
      <c r="N770" s="207"/>
      <c r="O770" s="207"/>
      <c r="P770" s="207"/>
      <c r="Q770" s="207"/>
      <c r="R770" s="207"/>
      <c r="S770" s="207"/>
      <c r="T770" s="208"/>
      <c r="AT770" s="209" t="s">
        <v>207</v>
      </c>
      <c r="AU770" s="209" t="s">
        <v>84</v>
      </c>
      <c r="AV770" s="13" t="s">
        <v>84</v>
      </c>
      <c r="AW770" s="13" t="s">
        <v>35</v>
      </c>
      <c r="AX770" s="13" t="s">
        <v>74</v>
      </c>
      <c r="AY770" s="209" t="s">
        <v>195</v>
      </c>
    </row>
    <row r="771" spans="1:65" s="13" customFormat="1" ht="11.25">
      <c r="B771" s="199"/>
      <c r="C771" s="200"/>
      <c r="D771" s="192" t="s">
        <v>207</v>
      </c>
      <c r="E771" s="201" t="s">
        <v>19</v>
      </c>
      <c r="F771" s="202" t="s">
        <v>1317</v>
      </c>
      <c r="G771" s="200"/>
      <c r="H771" s="203">
        <v>15.5</v>
      </c>
      <c r="I771" s="204"/>
      <c r="J771" s="200"/>
      <c r="K771" s="200"/>
      <c r="L771" s="205"/>
      <c r="M771" s="206"/>
      <c r="N771" s="207"/>
      <c r="O771" s="207"/>
      <c r="P771" s="207"/>
      <c r="Q771" s="207"/>
      <c r="R771" s="207"/>
      <c r="S771" s="207"/>
      <c r="T771" s="208"/>
      <c r="AT771" s="209" t="s">
        <v>207</v>
      </c>
      <c r="AU771" s="209" t="s">
        <v>84</v>
      </c>
      <c r="AV771" s="13" t="s">
        <v>84</v>
      </c>
      <c r="AW771" s="13" t="s">
        <v>35</v>
      </c>
      <c r="AX771" s="13" t="s">
        <v>74</v>
      </c>
      <c r="AY771" s="209" t="s">
        <v>195</v>
      </c>
    </row>
    <row r="772" spans="1:65" s="13" customFormat="1" ht="11.25">
      <c r="B772" s="199"/>
      <c r="C772" s="200"/>
      <c r="D772" s="192" t="s">
        <v>207</v>
      </c>
      <c r="E772" s="201" t="s">
        <v>19</v>
      </c>
      <c r="F772" s="202" t="s">
        <v>1318</v>
      </c>
      <c r="G772" s="200"/>
      <c r="H772" s="203">
        <v>953.12800000000004</v>
      </c>
      <c r="I772" s="204"/>
      <c r="J772" s="200"/>
      <c r="K772" s="200"/>
      <c r="L772" s="205"/>
      <c r="M772" s="206"/>
      <c r="N772" s="207"/>
      <c r="O772" s="207"/>
      <c r="P772" s="207"/>
      <c r="Q772" s="207"/>
      <c r="R772" s="207"/>
      <c r="S772" s="207"/>
      <c r="T772" s="208"/>
      <c r="AT772" s="209" t="s">
        <v>207</v>
      </c>
      <c r="AU772" s="209" t="s">
        <v>84</v>
      </c>
      <c r="AV772" s="13" t="s">
        <v>84</v>
      </c>
      <c r="AW772" s="13" t="s">
        <v>35</v>
      </c>
      <c r="AX772" s="13" t="s">
        <v>74</v>
      </c>
      <c r="AY772" s="209" t="s">
        <v>195</v>
      </c>
    </row>
    <row r="773" spans="1:65" s="14" customFormat="1" ht="11.25">
      <c r="B773" s="210"/>
      <c r="C773" s="211"/>
      <c r="D773" s="192" t="s">
        <v>207</v>
      </c>
      <c r="E773" s="212" t="s">
        <v>19</v>
      </c>
      <c r="F773" s="213" t="s">
        <v>216</v>
      </c>
      <c r="G773" s="211"/>
      <c r="H773" s="214">
        <v>1119.2280000000001</v>
      </c>
      <c r="I773" s="215"/>
      <c r="J773" s="211"/>
      <c r="K773" s="211"/>
      <c r="L773" s="216"/>
      <c r="M773" s="217"/>
      <c r="N773" s="218"/>
      <c r="O773" s="218"/>
      <c r="P773" s="218"/>
      <c r="Q773" s="218"/>
      <c r="R773" s="218"/>
      <c r="S773" s="218"/>
      <c r="T773" s="219"/>
      <c r="AT773" s="220" t="s">
        <v>207</v>
      </c>
      <c r="AU773" s="220" t="s">
        <v>84</v>
      </c>
      <c r="AV773" s="14" t="s">
        <v>104</v>
      </c>
      <c r="AW773" s="14" t="s">
        <v>35</v>
      </c>
      <c r="AX773" s="14" t="s">
        <v>82</v>
      </c>
      <c r="AY773" s="220" t="s">
        <v>195</v>
      </c>
    </row>
    <row r="774" spans="1:65" s="2" customFormat="1" ht="21.75" customHeight="1">
      <c r="A774" s="35"/>
      <c r="B774" s="36"/>
      <c r="C774" s="179" t="s">
        <v>1319</v>
      </c>
      <c r="D774" s="179" t="s">
        <v>197</v>
      </c>
      <c r="E774" s="180" t="s">
        <v>1320</v>
      </c>
      <c r="F774" s="181" t="s">
        <v>1321</v>
      </c>
      <c r="G774" s="182" t="s">
        <v>227</v>
      </c>
      <c r="H774" s="183">
        <v>163.62</v>
      </c>
      <c r="I774" s="184"/>
      <c r="J774" s="185">
        <f>ROUND(I774*H774,2)</f>
        <v>0</v>
      </c>
      <c r="K774" s="181" t="s">
        <v>201</v>
      </c>
      <c r="L774" s="40"/>
      <c r="M774" s="186" t="s">
        <v>19</v>
      </c>
      <c r="N774" s="187" t="s">
        <v>45</v>
      </c>
      <c r="O774" s="65"/>
      <c r="P774" s="188">
        <f>O774*H774</f>
        <v>0</v>
      </c>
      <c r="Q774" s="188">
        <v>1E-3</v>
      </c>
      <c r="R774" s="188">
        <f>Q774*H774</f>
        <v>0.16362000000000002</v>
      </c>
      <c r="S774" s="188">
        <v>3.1E-4</v>
      </c>
      <c r="T774" s="189">
        <f>S774*H774</f>
        <v>5.0722200000000002E-2</v>
      </c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R774" s="190" t="s">
        <v>310</v>
      </c>
      <c r="AT774" s="190" t="s">
        <v>197</v>
      </c>
      <c r="AU774" s="190" t="s">
        <v>84</v>
      </c>
      <c r="AY774" s="18" t="s">
        <v>195</v>
      </c>
      <c r="BE774" s="191">
        <f>IF(N774="základní",J774,0)</f>
        <v>0</v>
      </c>
      <c r="BF774" s="191">
        <f>IF(N774="snížená",J774,0)</f>
        <v>0</v>
      </c>
      <c r="BG774" s="191">
        <f>IF(N774="zákl. přenesená",J774,0)</f>
        <v>0</v>
      </c>
      <c r="BH774" s="191">
        <f>IF(N774="sníž. přenesená",J774,0)</f>
        <v>0</v>
      </c>
      <c r="BI774" s="191">
        <f>IF(N774="nulová",J774,0)</f>
        <v>0</v>
      </c>
      <c r="BJ774" s="18" t="s">
        <v>82</v>
      </c>
      <c r="BK774" s="191">
        <f>ROUND(I774*H774,2)</f>
        <v>0</v>
      </c>
      <c r="BL774" s="18" t="s">
        <v>310</v>
      </c>
      <c r="BM774" s="190" t="s">
        <v>1322</v>
      </c>
    </row>
    <row r="775" spans="1:65" s="2" customFormat="1" ht="11.25">
      <c r="A775" s="35"/>
      <c r="B775" s="36"/>
      <c r="C775" s="37"/>
      <c r="D775" s="192" t="s">
        <v>203</v>
      </c>
      <c r="E775" s="37"/>
      <c r="F775" s="193" t="s">
        <v>1323</v>
      </c>
      <c r="G775" s="37"/>
      <c r="H775" s="37"/>
      <c r="I775" s="194"/>
      <c r="J775" s="37"/>
      <c r="K775" s="37"/>
      <c r="L775" s="40"/>
      <c r="M775" s="195"/>
      <c r="N775" s="196"/>
      <c r="O775" s="65"/>
      <c r="P775" s="65"/>
      <c r="Q775" s="65"/>
      <c r="R775" s="65"/>
      <c r="S775" s="65"/>
      <c r="T775" s="66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T775" s="18" t="s">
        <v>203</v>
      </c>
      <c r="AU775" s="18" t="s">
        <v>84</v>
      </c>
    </row>
    <row r="776" spans="1:65" s="2" customFormat="1" ht="11.25">
      <c r="A776" s="35"/>
      <c r="B776" s="36"/>
      <c r="C776" s="37"/>
      <c r="D776" s="197" t="s">
        <v>205</v>
      </c>
      <c r="E776" s="37"/>
      <c r="F776" s="198" t="s">
        <v>1324</v>
      </c>
      <c r="G776" s="37"/>
      <c r="H776" s="37"/>
      <c r="I776" s="194"/>
      <c r="J776" s="37"/>
      <c r="K776" s="37"/>
      <c r="L776" s="40"/>
      <c r="M776" s="195"/>
      <c r="N776" s="196"/>
      <c r="O776" s="65"/>
      <c r="P776" s="65"/>
      <c r="Q776" s="65"/>
      <c r="R776" s="65"/>
      <c r="S776" s="65"/>
      <c r="T776" s="66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T776" s="18" t="s">
        <v>205</v>
      </c>
      <c r="AU776" s="18" t="s">
        <v>84</v>
      </c>
    </row>
    <row r="777" spans="1:65" s="13" customFormat="1" ht="11.25">
      <c r="B777" s="199"/>
      <c r="C777" s="200"/>
      <c r="D777" s="192" t="s">
        <v>207</v>
      </c>
      <c r="E777" s="201" t="s">
        <v>19</v>
      </c>
      <c r="F777" s="202" t="s">
        <v>1325</v>
      </c>
      <c r="G777" s="200"/>
      <c r="H777" s="203">
        <v>15.06</v>
      </c>
      <c r="I777" s="204"/>
      <c r="J777" s="200"/>
      <c r="K777" s="200"/>
      <c r="L777" s="205"/>
      <c r="M777" s="206"/>
      <c r="N777" s="207"/>
      <c r="O777" s="207"/>
      <c r="P777" s="207"/>
      <c r="Q777" s="207"/>
      <c r="R777" s="207"/>
      <c r="S777" s="207"/>
      <c r="T777" s="208"/>
      <c r="AT777" s="209" t="s">
        <v>207</v>
      </c>
      <c r="AU777" s="209" t="s">
        <v>84</v>
      </c>
      <c r="AV777" s="13" t="s">
        <v>84</v>
      </c>
      <c r="AW777" s="13" t="s">
        <v>35</v>
      </c>
      <c r="AX777" s="13" t="s">
        <v>74</v>
      </c>
      <c r="AY777" s="209" t="s">
        <v>195</v>
      </c>
    </row>
    <row r="778" spans="1:65" s="13" customFormat="1" ht="11.25">
      <c r="B778" s="199"/>
      <c r="C778" s="200"/>
      <c r="D778" s="192" t="s">
        <v>207</v>
      </c>
      <c r="E778" s="201" t="s">
        <v>19</v>
      </c>
      <c r="F778" s="202" t="s">
        <v>1326</v>
      </c>
      <c r="G778" s="200"/>
      <c r="H778" s="203">
        <v>104.4</v>
      </c>
      <c r="I778" s="204"/>
      <c r="J778" s="200"/>
      <c r="K778" s="200"/>
      <c r="L778" s="205"/>
      <c r="M778" s="206"/>
      <c r="N778" s="207"/>
      <c r="O778" s="207"/>
      <c r="P778" s="207"/>
      <c r="Q778" s="207"/>
      <c r="R778" s="207"/>
      <c r="S778" s="207"/>
      <c r="T778" s="208"/>
      <c r="AT778" s="209" t="s">
        <v>207</v>
      </c>
      <c r="AU778" s="209" t="s">
        <v>84</v>
      </c>
      <c r="AV778" s="13" t="s">
        <v>84</v>
      </c>
      <c r="AW778" s="13" t="s">
        <v>35</v>
      </c>
      <c r="AX778" s="13" t="s">
        <v>74</v>
      </c>
      <c r="AY778" s="209" t="s">
        <v>195</v>
      </c>
    </row>
    <row r="779" spans="1:65" s="13" customFormat="1" ht="11.25">
      <c r="B779" s="199"/>
      <c r="C779" s="200"/>
      <c r="D779" s="192" t="s">
        <v>207</v>
      </c>
      <c r="E779" s="201" t="s">
        <v>19</v>
      </c>
      <c r="F779" s="202" t="s">
        <v>261</v>
      </c>
      <c r="G779" s="200"/>
      <c r="H779" s="203">
        <v>44.16</v>
      </c>
      <c r="I779" s="204"/>
      <c r="J779" s="200"/>
      <c r="K779" s="200"/>
      <c r="L779" s="205"/>
      <c r="M779" s="206"/>
      <c r="N779" s="207"/>
      <c r="O779" s="207"/>
      <c r="P779" s="207"/>
      <c r="Q779" s="207"/>
      <c r="R779" s="207"/>
      <c r="S779" s="207"/>
      <c r="T779" s="208"/>
      <c r="AT779" s="209" t="s">
        <v>207</v>
      </c>
      <c r="AU779" s="209" t="s">
        <v>84</v>
      </c>
      <c r="AV779" s="13" t="s">
        <v>84</v>
      </c>
      <c r="AW779" s="13" t="s">
        <v>35</v>
      </c>
      <c r="AX779" s="13" t="s">
        <v>74</v>
      </c>
      <c r="AY779" s="209" t="s">
        <v>195</v>
      </c>
    </row>
    <row r="780" spans="1:65" s="14" customFormat="1" ht="11.25">
      <c r="B780" s="210"/>
      <c r="C780" s="211"/>
      <c r="D780" s="192" t="s">
        <v>207</v>
      </c>
      <c r="E780" s="212" t="s">
        <v>19</v>
      </c>
      <c r="F780" s="213" t="s">
        <v>216</v>
      </c>
      <c r="G780" s="211"/>
      <c r="H780" s="214">
        <v>163.62</v>
      </c>
      <c r="I780" s="215"/>
      <c r="J780" s="211"/>
      <c r="K780" s="211"/>
      <c r="L780" s="216"/>
      <c r="M780" s="217"/>
      <c r="N780" s="218"/>
      <c r="O780" s="218"/>
      <c r="P780" s="218"/>
      <c r="Q780" s="218"/>
      <c r="R780" s="218"/>
      <c r="S780" s="218"/>
      <c r="T780" s="219"/>
      <c r="AT780" s="220" t="s">
        <v>207</v>
      </c>
      <c r="AU780" s="220" t="s">
        <v>84</v>
      </c>
      <c r="AV780" s="14" t="s">
        <v>104</v>
      </c>
      <c r="AW780" s="14" t="s">
        <v>35</v>
      </c>
      <c r="AX780" s="14" t="s">
        <v>82</v>
      </c>
      <c r="AY780" s="220" t="s">
        <v>195</v>
      </c>
    </row>
    <row r="781" spans="1:65" s="2" customFormat="1" ht="33" customHeight="1">
      <c r="A781" s="35"/>
      <c r="B781" s="36"/>
      <c r="C781" s="179" t="s">
        <v>1327</v>
      </c>
      <c r="D781" s="179" t="s">
        <v>197</v>
      </c>
      <c r="E781" s="180" t="s">
        <v>1328</v>
      </c>
      <c r="F781" s="181" t="s">
        <v>1329</v>
      </c>
      <c r="G781" s="182" t="s">
        <v>227</v>
      </c>
      <c r="H781" s="183">
        <v>1781.8989999999999</v>
      </c>
      <c r="I781" s="184"/>
      <c r="J781" s="185">
        <f>ROUND(I781*H781,2)</f>
        <v>0</v>
      </c>
      <c r="K781" s="181" t="s">
        <v>201</v>
      </c>
      <c r="L781" s="40"/>
      <c r="M781" s="186" t="s">
        <v>19</v>
      </c>
      <c r="N781" s="187" t="s">
        <v>45</v>
      </c>
      <c r="O781" s="65"/>
      <c r="P781" s="188">
        <f>O781*H781</f>
        <v>0</v>
      </c>
      <c r="Q781" s="188">
        <v>2.7E-4</v>
      </c>
      <c r="R781" s="188">
        <f>Q781*H781</f>
        <v>0.48111272999999999</v>
      </c>
      <c r="S781" s="188">
        <v>0</v>
      </c>
      <c r="T781" s="189">
        <f>S781*H781</f>
        <v>0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190" t="s">
        <v>310</v>
      </c>
      <c r="AT781" s="190" t="s">
        <v>197</v>
      </c>
      <c r="AU781" s="190" t="s">
        <v>84</v>
      </c>
      <c r="AY781" s="18" t="s">
        <v>195</v>
      </c>
      <c r="BE781" s="191">
        <f>IF(N781="základní",J781,0)</f>
        <v>0</v>
      </c>
      <c r="BF781" s="191">
        <f>IF(N781="snížená",J781,0)</f>
        <v>0</v>
      </c>
      <c r="BG781" s="191">
        <f>IF(N781="zákl. přenesená",J781,0)</f>
        <v>0</v>
      </c>
      <c r="BH781" s="191">
        <f>IF(N781="sníž. přenesená",J781,0)</f>
        <v>0</v>
      </c>
      <c r="BI781" s="191">
        <f>IF(N781="nulová",J781,0)</f>
        <v>0</v>
      </c>
      <c r="BJ781" s="18" t="s">
        <v>82</v>
      </c>
      <c r="BK781" s="191">
        <f>ROUND(I781*H781,2)</f>
        <v>0</v>
      </c>
      <c r="BL781" s="18" t="s">
        <v>310</v>
      </c>
      <c r="BM781" s="190" t="s">
        <v>1330</v>
      </c>
    </row>
    <row r="782" spans="1:65" s="2" customFormat="1" ht="19.5">
      <c r="A782" s="35"/>
      <c r="B782" s="36"/>
      <c r="C782" s="37"/>
      <c r="D782" s="192" t="s">
        <v>203</v>
      </c>
      <c r="E782" s="37"/>
      <c r="F782" s="193" t="s">
        <v>1331</v>
      </c>
      <c r="G782" s="37"/>
      <c r="H782" s="37"/>
      <c r="I782" s="194"/>
      <c r="J782" s="37"/>
      <c r="K782" s="37"/>
      <c r="L782" s="40"/>
      <c r="M782" s="195"/>
      <c r="N782" s="196"/>
      <c r="O782" s="65"/>
      <c r="P782" s="65"/>
      <c r="Q782" s="65"/>
      <c r="R782" s="65"/>
      <c r="S782" s="65"/>
      <c r="T782" s="66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T782" s="18" t="s">
        <v>203</v>
      </c>
      <c r="AU782" s="18" t="s">
        <v>84</v>
      </c>
    </row>
    <row r="783" spans="1:65" s="2" customFormat="1" ht="11.25">
      <c r="A783" s="35"/>
      <c r="B783" s="36"/>
      <c r="C783" s="37"/>
      <c r="D783" s="197" t="s">
        <v>205</v>
      </c>
      <c r="E783" s="37"/>
      <c r="F783" s="198" t="s">
        <v>1332</v>
      </c>
      <c r="G783" s="37"/>
      <c r="H783" s="37"/>
      <c r="I783" s="194"/>
      <c r="J783" s="37"/>
      <c r="K783" s="37"/>
      <c r="L783" s="40"/>
      <c r="M783" s="195"/>
      <c r="N783" s="196"/>
      <c r="O783" s="65"/>
      <c r="P783" s="65"/>
      <c r="Q783" s="65"/>
      <c r="R783" s="65"/>
      <c r="S783" s="65"/>
      <c r="T783" s="66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T783" s="18" t="s">
        <v>205</v>
      </c>
      <c r="AU783" s="18" t="s">
        <v>84</v>
      </c>
    </row>
    <row r="784" spans="1:65" s="13" customFormat="1" ht="11.25">
      <c r="B784" s="199"/>
      <c r="C784" s="200"/>
      <c r="D784" s="192" t="s">
        <v>207</v>
      </c>
      <c r="E784" s="201" t="s">
        <v>19</v>
      </c>
      <c r="F784" s="202" t="s">
        <v>1333</v>
      </c>
      <c r="G784" s="200"/>
      <c r="H784" s="203">
        <v>73.92</v>
      </c>
      <c r="I784" s="204"/>
      <c r="J784" s="200"/>
      <c r="K784" s="200"/>
      <c r="L784" s="205"/>
      <c r="M784" s="206"/>
      <c r="N784" s="207"/>
      <c r="O784" s="207"/>
      <c r="P784" s="207"/>
      <c r="Q784" s="207"/>
      <c r="R784" s="207"/>
      <c r="S784" s="207"/>
      <c r="T784" s="208"/>
      <c r="AT784" s="209" t="s">
        <v>207</v>
      </c>
      <c r="AU784" s="209" t="s">
        <v>84</v>
      </c>
      <c r="AV784" s="13" t="s">
        <v>84</v>
      </c>
      <c r="AW784" s="13" t="s">
        <v>35</v>
      </c>
      <c r="AX784" s="13" t="s">
        <v>74</v>
      </c>
      <c r="AY784" s="209" t="s">
        <v>195</v>
      </c>
    </row>
    <row r="785" spans="1:65" s="13" customFormat="1" ht="11.25">
      <c r="B785" s="199"/>
      <c r="C785" s="200"/>
      <c r="D785" s="192" t="s">
        <v>207</v>
      </c>
      <c r="E785" s="201" t="s">
        <v>19</v>
      </c>
      <c r="F785" s="202" t="s">
        <v>1334</v>
      </c>
      <c r="G785" s="200"/>
      <c r="H785" s="203">
        <v>53.96</v>
      </c>
      <c r="I785" s="204"/>
      <c r="J785" s="200"/>
      <c r="K785" s="200"/>
      <c r="L785" s="205"/>
      <c r="M785" s="206"/>
      <c r="N785" s="207"/>
      <c r="O785" s="207"/>
      <c r="P785" s="207"/>
      <c r="Q785" s="207"/>
      <c r="R785" s="207"/>
      <c r="S785" s="207"/>
      <c r="T785" s="208"/>
      <c r="AT785" s="209" t="s">
        <v>207</v>
      </c>
      <c r="AU785" s="209" t="s">
        <v>84</v>
      </c>
      <c r="AV785" s="13" t="s">
        <v>84</v>
      </c>
      <c r="AW785" s="13" t="s">
        <v>35</v>
      </c>
      <c r="AX785" s="13" t="s">
        <v>74</v>
      </c>
      <c r="AY785" s="209" t="s">
        <v>195</v>
      </c>
    </row>
    <row r="786" spans="1:65" s="13" customFormat="1" ht="11.25">
      <c r="B786" s="199"/>
      <c r="C786" s="200"/>
      <c r="D786" s="192" t="s">
        <v>207</v>
      </c>
      <c r="E786" s="201" t="s">
        <v>19</v>
      </c>
      <c r="F786" s="202" t="s">
        <v>1335</v>
      </c>
      <c r="G786" s="200"/>
      <c r="H786" s="203">
        <v>1043.4169999999999</v>
      </c>
      <c r="I786" s="204"/>
      <c r="J786" s="200"/>
      <c r="K786" s="200"/>
      <c r="L786" s="205"/>
      <c r="M786" s="206"/>
      <c r="N786" s="207"/>
      <c r="O786" s="207"/>
      <c r="P786" s="207"/>
      <c r="Q786" s="207"/>
      <c r="R786" s="207"/>
      <c r="S786" s="207"/>
      <c r="T786" s="208"/>
      <c r="AT786" s="209" t="s">
        <v>207</v>
      </c>
      <c r="AU786" s="209" t="s">
        <v>84</v>
      </c>
      <c r="AV786" s="13" t="s">
        <v>84</v>
      </c>
      <c r="AW786" s="13" t="s">
        <v>35</v>
      </c>
      <c r="AX786" s="13" t="s">
        <v>74</v>
      </c>
      <c r="AY786" s="209" t="s">
        <v>195</v>
      </c>
    </row>
    <row r="787" spans="1:65" s="13" customFormat="1" ht="11.25">
      <c r="B787" s="199"/>
      <c r="C787" s="200"/>
      <c r="D787" s="192" t="s">
        <v>207</v>
      </c>
      <c r="E787" s="201" t="s">
        <v>19</v>
      </c>
      <c r="F787" s="202" t="s">
        <v>1336</v>
      </c>
      <c r="G787" s="200"/>
      <c r="H787" s="203">
        <v>122.33</v>
      </c>
      <c r="I787" s="204"/>
      <c r="J787" s="200"/>
      <c r="K787" s="200"/>
      <c r="L787" s="205"/>
      <c r="M787" s="206"/>
      <c r="N787" s="207"/>
      <c r="O787" s="207"/>
      <c r="P787" s="207"/>
      <c r="Q787" s="207"/>
      <c r="R787" s="207"/>
      <c r="S787" s="207"/>
      <c r="T787" s="208"/>
      <c r="AT787" s="209" t="s">
        <v>207</v>
      </c>
      <c r="AU787" s="209" t="s">
        <v>84</v>
      </c>
      <c r="AV787" s="13" t="s">
        <v>84</v>
      </c>
      <c r="AW787" s="13" t="s">
        <v>35</v>
      </c>
      <c r="AX787" s="13" t="s">
        <v>74</v>
      </c>
      <c r="AY787" s="209" t="s">
        <v>195</v>
      </c>
    </row>
    <row r="788" spans="1:65" s="13" customFormat="1" ht="11.25">
      <c r="B788" s="199"/>
      <c r="C788" s="200"/>
      <c r="D788" s="192" t="s">
        <v>207</v>
      </c>
      <c r="E788" s="201" t="s">
        <v>19</v>
      </c>
      <c r="F788" s="202" t="s">
        <v>1337</v>
      </c>
      <c r="G788" s="200"/>
      <c r="H788" s="203">
        <v>128.97999999999999</v>
      </c>
      <c r="I788" s="204"/>
      <c r="J788" s="200"/>
      <c r="K788" s="200"/>
      <c r="L788" s="205"/>
      <c r="M788" s="206"/>
      <c r="N788" s="207"/>
      <c r="O788" s="207"/>
      <c r="P788" s="207"/>
      <c r="Q788" s="207"/>
      <c r="R788" s="207"/>
      <c r="S788" s="207"/>
      <c r="T788" s="208"/>
      <c r="AT788" s="209" t="s">
        <v>207</v>
      </c>
      <c r="AU788" s="209" t="s">
        <v>84</v>
      </c>
      <c r="AV788" s="13" t="s">
        <v>84</v>
      </c>
      <c r="AW788" s="13" t="s">
        <v>35</v>
      </c>
      <c r="AX788" s="13" t="s">
        <v>74</v>
      </c>
      <c r="AY788" s="209" t="s">
        <v>195</v>
      </c>
    </row>
    <row r="789" spans="1:65" s="13" customFormat="1" ht="11.25">
      <c r="B789" s="199"/>
      <c r="C789" s="200"/>
      <c r="D789" s="192" t="s">
        <v>207</v>
      </c>
      <c r="E789" s="201" t="s">
        <v>19</v>
      </c>
      <c r="F789" s="202" t="s">
        <v>1338</v>
      </c>
      <c r="G789" s="200"/>
      <c r="H789" s="203">
        <v>31.18</v>
      </c>
      <c r="I789" s="204"/>
      <c r="J789" s="200"/>
      <c r="K789" s="200"/>
      <c r="L789" s="205"/>
      <c r="M789" s="206"/>
      <c r="N789" s="207"/>
      <c r="O789" s="207"/>
      <c r="P789" s="207"/>
      <c r="Q789" s="207"/>
      <c r="R789" s="207"/>
      <c r="S789" s="207"/>
      <c r="T789" s="208"/>
      <c r="AT789" s="209" t="s">
        <v>207</v>
      </c>
      <c r="AU789" s="209" t="s">
        <v>84</v>
      </c>
      <c r="AV789" s="13" t="s">
        <v>84</v>
      </c>
      <c r="AW789" s="13" t="s">
        <v>35</v>
      </c>
      <c r="AX789" s="13" t="s">
        <v>74</v>
      </c>
      <c r="AY789" s="209" t="s">
        <v>195</v>
      </c>
    </row>
    <row r="790" spans="1:65" s="13" customFormat="1" ht="11.25">
      <c r="B790" s="199"/>
      <c r="C790" s="200"/>
      <c r="D790" s="192" t="s">
        <v>207</v>
      </c>
      <c r="E790" s="201" t="s">
        <v>19</v>
      </c>
      <c r="F790" s="202" t="s">
        <v>1339</v>
      </c>
      <c r="G790" s="200"/>
      <c r="H790" s="203">
        <v>447.202</v>
      </c>
      <c r="I790" s="204"/>
      <c r="J790" s="200"/>
      <c r="K790" s="200"/>
      <c r="L790" s="205"/>
      <c r="M790" s="206"/>
      <c r="N790" s="207"/>
      <c r="O790" s="207"/>
      <c r="P790" s="207"/>
      <c r="Q790" s="207"/>
      <c r="R790" s="207"/>
      <c r="S790" s="207"/>
      <c r="T790" s="208"/>
      <c r="AT790" s="209" t="s">
        <v>207</v>
      </c>
      <c r="AU790" s="209" t="s">
        <v>84</v>
      </c>
      <c r="AV790" s="13" t="s">
        <v>84</v>
      </c>
      <c r="AW790" s="13" t="s">
        <v>35</v>
      </c>
      <c r="AX790" s="13" t="s">
        <v>74</v>
      </c>
      <c r="AY790" s="209" t="s">
        <v>195</v>
      </c>
    </row>
    <row r="791" spans="1:65" s="13" customFormat="1" ht="11.25">
      <c r="B791" s="199"/>
      <c r="C791" s="200"/>
      <c r="D791" s="192" t="s">
        <v>207</v>
      </c>
      <c r="E791" s="201" t="s">
        <v>19</v>
      </c>
      <c r="F791" s="202" t="s">
        <v>1340</v>
      </c>
      <c r="G791" s="200"/>
      <c r="H791" s="203">
        <v>-119.09</v>
      </c>
      <c r="I791" s="204"/>
      <c r="J791" s="200"/>
      <c r="K791" s="200"/>
      <c r="L791" s="205"/>
      <c r="M791" s="206"/>
      <c r="N791" s="207"/>
      <c r="O791" s="207"/>
      <c r="P791" s="207"/>
      <c r="Q791" s="207"/>
      <c r="R791" s="207"/>
      <c r="S791" s="207"/>
      <c r="T791" s="208"/>
      <c r="AT791" s="209" t="s">
        <v>207</v>
      </c>
      <c r="AU791" s="209" t="s">
        <v>84</v>
      </c>
      <c r="AV791" s="13" t="s">
        <v>84</v>
      </c>
      <c r="AW791" s="13" t="s">
        <v>35</v>
      </c>
      <c r="AX791" s="13" t="s">
        <v>74</v>
      </c>
      <c r="AY791" s="209" t="s">
        <v>195</v>
      </c>
    </row>
    <row r="792" spans="1:65" s="14" customFormat="1" ht="11.25">
      <c r="B792" s="210"/>
      <c r="C792" s="211"/>
      <c r="D792" s="192" t="s">
        <v>207</v>
      </c>
      <c r="E792" s="212" t="s">
        <v>19</v>
      </c>
      <c r="F792" s="213" t="s">
        <v>216</v>
      </c>
      <c r="G792" s="211"/>
      <c r="H792" s="214">
        <v>1781.8990000000001</v>
      </c>
      <c r="I792" s="215"/>
      <c r="J792" s="211"/>
      <c r="K792" s="211"/>
      <c r="L792" s="216"/>
      <c r="M792" s="217"/>
      <c r="N792" s="218"/>
      <c r="O792" s="218"/>
      <c r="P792" s="218"/>
      <c r="Q792" s="218"/>
      <c r="R792" s="218"/>
      <c r="S792" s="218"/>
      <c r="T792" s="219"/>
      <c r="AT792" s="220" t="s">
        <v>207</v>
      </c>
      <c r="AU792" s="220" t="s">
        <v>84</v>
      </c>
      <c r="AV792" s="14" t="s">
        <v>104</v>
      </c>
      <c r="AW792" s="14" t="s">
        <v>35</v>
      </c>
      <c r="AX792" s="14" t="s">
        <v>82</v>
      </c>
      <c r="AY792" s="220" t="s">
        <v>195</v>
      </c>
    </row>
    <row r="793" spans="1:65" s="2" customFormat="1" ht="33" customHeight="1">
      <c r="A793" s="35"/>
      <c r="B793" s="36"/>
      <c r="C793" s="179" t="s">
        <v>1341</v>
      </c>
      <c r="D793" s="179" t="s">
        <v>197</v>
      </c>
      <c r="E793" s="180" t="s">
        <v>1342</v>
      </c>
      <c r="F793" s="181" t="s">
        <v>1343</v>
      </c>
      <c r="G793" s="182" t="s">
        <v>227</v>
      </c>
      <c r="H793" s="183">
        <v>163.62</v>
      </c>
      <c r="I793" s="184"/>
      <c r="J793" s="185">
        <f>ROUND(I793*H793,2)</f>
        <v>0</v>
      </c>
      <c r="K793" s="181" t="s">
        <v>201</v>
      </c>
      <c r="L793" s="40"/>
      <c r="M793" s="186" t="s">
        <v>19</v>
      </c>
      <c r="N793" s="187" t="s">
        <v>45</v>
      </c>
      <c r="O793" s="65"/>
      <c r="P793" s="188">
        <f>O793*H793</f>
        <v>0</v>
      </c>
      <c r="Q793" s="188">
        <v>2.7E-4</v>
      </c>
      <c r="R793" s="188">
        <f>Q793*H793</f>
        <v>4.4177399999999999E-2</v>
      </c>
      <c r="S793" s="188">
        <v>0</v>
      </c>
      <c r="T793" s="189">
        <f>S793*H793</f>
        <v>0</v>
      </c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R793" s="190" t="s">
        <v>310</v>
      </c>
      <c r="AT793" s="190" t="s">
        <v>197</v>
      </c>
      <c r="AU793" s="190" t="s">
        <v>84</v>
      </c>
      <c r="AY793" s="18" t="s">
        <v>195</v>
      </c>
      <c r="BE793" s="191">
        <f>IF(N793="základní",J793,0)</f>
        <v>0</v>
      </c>
      <c r="BF793" s="191">
        <f>IF(N793="snížená",J793,0)</f>
        <v>0</v>
      </c>
      <c r="BG793" s="191">
        <f>IF(N793="zákl. přenesená",J793,0)</f>
        <v>0</v>
      </c>
      <c r="BH793" s="191">
        <f>IF(N793="sníž. přenesená",J793,0)</f>
        <v>0</v>
      </c>
      <c r="BI793" s="191">
        <f>IF(N793="nulová",J793,0)</f>
        <v>0</v>
      </c>
      <c r="BJ793" s="18" t="s">
        <v>82</v>
      </c>
      <c r="BK793" s="191">
        <f>ROUND(I793*H793,2)</f>
        <v>0</v>
      </c>
      <c r="BL793" s="18" t="s">
        <v>310</v>
      </c>
      <c r="BM793" s="190" t="s">
        <v>1344</v>
      </c>
    </row>
    <row r="794" spans="1:65" s="2" customFormat="1" ht="29.25">
      <c r="A794" s="35"/>
      <c r="B794" s="36"/>
      <c r="C794" s="37"/>
      <c r="D794" s="192" t="s">
        <v>203</v>
      </c>
      <c r="E794" s="37"/>
      <c r="F794" s="193" t="s">
        <v>1345</v>
      </c>
      <c r="G794" s="37"/>
      <c r="H794" s="37"/>
      <c r="I794" s="194"/>
      <c r="J794" s="37"/>
      <c r="K794" s="37"/>
      <c r="L794" s="40"/>
      <c r="M794" s="195"/>
      <c r="N794" s="196"/>
      <c r="O794" s="65"/>
      <c r="P794" s="65"/>
      <c r="Q794" s="65"/>
      <c r="R794" s="65"/>
      <c r="S794" s="65"/>
      <c r="T794" s="66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T794" s="18" t="s">
        <v>203</v>
      </c>
      <c r="AU794" s="18" t="s">
        <v>84</v>
      </c>
    </row>
    <row r="795" spans="1:65" s="2" customFormat="1" ht="11.25">
      <c r="A795" s="35"/>
      <c r="B795" s="36"/>
      <c r="C795" s="37"/>
      <c r="D795" s="197" t="s">
        <v>205</v>
      </c>
      <c r="E795" s="37"/>
      <c r="F795" s="198" t="s">
        <v>1346</v>
      </c>
      <c r="G795" s="37"/>
      <c r="H795" s="37"/>
      <c r="I795" s="194"/>
      <c r="J795" s="37"/>
      <c r="K795" s="37"/>
      <c r="L795" s="40"/>
      <c r="M795" s="195"/>
      <c r="N795" s="196"/>
      <c r="O795" s="65"/>
      <c r="P795" s="65"/>
      <c r="Q795" s="65"/>
      <c r="R795" s="65"/>
      <c r="S795" s="65"/>
      <c r="T795" s="66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T795" s="18" t="s">
        <v>205</v>
      </c>
      <c r="AU795" s="18" t="s">
        <v>84</v>
      </c>
    </row>
    <row r="796" spans="1:65" s="13" customFormat="1" ht="11.25">
      <c r="B796" s="199"/>
      <c r="C796" s="200"/>
      <c r="D796" s="192" t="s">
        <v>207</v>
      </c>
      <c r="E796" s="201" t="s">
        <v>19</v>
      </c>
      <c r="F796" s="202" t="s">
        <v>1325</v>
      </c>
      <c r="G796" s="200"/>
      <c r="H796" s="203">
        <v>15.06</v>
      </c>
      <c r="I796" s="204"/>
      <c r="J796" s="200"/>
      <c r="K796" s="200"/>
      <c r="L796" s="205"/>
      <c r="M796" s="206"/>
      <c r="N796" s="207"/>
      <c r="O796" s="207"/>
      <c r="P796" s="207"/>
      <c r="Q796" s="207"/>
      <c r="R796" s="207"/>
      <c r="S796" s="207"/>
      <c r="T796" s="208"/>
      <c r="AT796" s="209" t="s">
        <v>207</v>
      </c>
      <c r="AU796" s="209" t="s">
        <v>84</v>
      </c>
      <c r="AV796" s="13" t="s">
        <v>84</v>
      </c>
      <c r="AW796" s="13" t="s">
        <v>35</v>
      </c>
      <c r="AX796" s="13" t="s">
        <v>74</v>
      </c>
      <c r="AY796" s="209" t="s">
        <v>195</v>
      </c>
    </row>
    <row r="797" spans="1:65" s="13" customFormat="1" ht="11.25">
      <c r="B797" s="199"/>
      <c r="C797" s="200"/>
      <c r="D797" s="192" t="s">
        <v>207</v>
      </c>
      <c r="E797" s="201" t="s">
        <v>19</v>
      </c>
      <c r="F797" s="202" t="s">
        <v>1326</v>
      </c>
      <c r="G797" s="200"/>
      <c r="H797" s="203">
        <v>104.4</v>
      </c>
      <c r="I797" s="204"/>
      <c r="J797" s="200"/>
      <c r="K797" s="200"/>
      <c r="L797" s="205"/>
      <c r="M797" s="206"/>
      <c r="N797" s="207"/>
      <c r="O797" s="207"/>
      <c r="P797" s="207"/>
      <c r="Q797" s="207"/>
      <c r="R797" s="207"/>
      <c r="S797" s="207"/>
      <c r="T797" s="208"/>
      <c r="AT797" s="209" t="s">
        <v>207</v>
      </c>
      <c r="AU797" s="209" t="s">
        <v>84</v>
      </c>
      <c r="AV797" s="13" t="s">
        <v>84</v>
      </c>
      <c r="AW797" s="13" t="s">
        <v>35</v>
      </c>
      <c r="AX797" s="13" t="s">
        <v>74</v>
      </c>
      <c r="AY797" s="209" t="s">
        <v>195</v>
      </c>
    </row>
    <row r="798" spans="1:65" s="13" customFormat="1" ht="11.25">
      <c r="B798" s="199"/>
      <c r="C798" s="200"/>
      <c r="D798" s="192" t="s">
        <v>207</v>
      </c>
      <c r="E798" s="201" t="s">
        <v>19</v>
      </c>
      <c r="F798" s="202" t="s">
        <v>261</v>
      </c>
      <c r="G798" s="200"/>
      <c r="H798" s="203">
        <v>44.16</v>
      </c>
      <c r="I798" s="204"/>
      <c r="J798" s="200"/>
      <c r="K798" s="200"/>
      <c r="L798" s="205"/>
      <c r="M798" s="206"/>
      <c r="N798" s="207"/>
      <c r="O798" s="207"/>
      <c r="P798" s="207"/>
      <c r="Q798" s="207"/>
      <c r="R798" s="207"/>
      <c r="S798" s="207"/>
      <c r="T798" s="208"/>
      <c r="AT798" s="209" t="s">
        <v>207</v>
      </c>
      <c r="AU798" s="209" t="s">
        <v>84</v>
      </c>
      <c r="AV798" s="13" t="s">
        <v>84</v>
      </c>
      <c r="AW798" s="13" t="s">
        <v>35</v>
      </c>
      <c r="AX798" s="13" t="s">
        <v>74</v>
      </c>
      <c r="AY798" s="209" t="s">
        <v>195</v>
      </c>
    </row>
    <row r="799" spans="1:65" s="14" customFormat="1" ht="11.25">
      <c r="B799" s="210"/>
      <c r="C799" s="211"/>
      <c r="D799" s="192" t="s">
        <v>207</v>
      </c>
      <c r="E799" s="212" t="s">
        <v>19</v>
      </c>
      <c r="F799" s="213" t="s">
        <v>216</v>
      </c>
      <c r="G799" s="211"/>
      <c r="H799" s="214">
        <v>163.62</v>
      </c>
      <c r="I799" s="215"/>
      <c r="J799" s="211"/>
      <c r="K799" s="211"/>
      <c r="L799" s="216"/>
      <c r="M799" s="217"/>
      <c r="N799" s="218"/>
      <c r="O799" s="218"/>
      <c r="P799" s="218"/>
      <c r="Q799" s="218"/>
      <c r="R799" s="218"/>
      <c r="S799" s="218"/>
      <c r="T799" s="219"/>
      <c r="AT799" s="220" t="s">
        <v>207</v>
      </c>
      <c r="AU799" s="220" t="s">
        <v>84</v>
      </c>
      <c r="AV799" s="14" t="s">
        <v>104</v>
      </c>
      <c r="AW799" s="14" t="s">
        <v>35</v>
      </c>
      <c r="AX799" s="14" t="s">
        <v>82</v>
      </c>
      <c r="AY799" s="220" t="s">
        <v>195</v>
      </c>
    </row>
    <row r="800" spans="1:65" s="12" customFormat="1" ht="25.9" customHeight="1">
      <c r="B800" s="163"/>
      <c r="C800" s="164"/>
      <c r="D800" s="165" t="s">
        <v>73</v>
      </c>
      <c r="E800" s="166" t="s">
        <v>1347</v>
      </c>
      <c r="F800" s="166" t="s">
        <v>1348</v>
      </c>
      <c r="G800" s="164"/>
      <c r="H800" s="164"/>
      <c r="I800" s="167"/>
      <c r="J800" s="168">
        <f>BK800</f>
        <v>0</v>
      </c>
      <c r="K800" s="164"/>
      <c r="L800" s="169"/>
      <c r="M800" s="170"/>
      <c r="N800" s="171"/>
      <c r="O800" s="171"/>
      <c r="P800" s="172">
        <f>P801+P805+P812</f>
        <v>0</v>
      </c>
      <c r="Q800" s="171"/>
      <c r="R800" s="172">
        <f>R801+R805+R812</f>
        <v>0</v>
      </c>
      <c r="S800" s="171"/>
      <c r="T800" s="173">
        <f>T801+T805+T812</f>
        <v>0</v>
      </c>
      <c r="AR800" s="174" t="s">
        <v>232</v>
      </c>
      <c r="AT800" s="175" t="s">
        <v>73</v>
      </c>
      <c r="AU800" s="175" t="s">
        <v>74</v>
      </c>
      <c r="AY800" s="174" t="s">
        <v>195</v>
      </c>
      <c r="BK800" s="176">
        <f>BK801+BK805+BK812</f>
        <v>0</v>
      </c>
    </row>
    <row r="801" spans="1:65" s="12" customFormat="1" ht="22.9" customHeight="1">
      <c r="B801" s="163"/>
      <c r="C801" s="164"/>
      <c r="D801" s="165" t="s">
        <v>73</v>
      </c>
      <c r="E801" s="177" t="s">
        <v>1349</v>
      </c>
      <c r="F801" s="177" t="s">
        <v>1350</v>
      </c>
      <c r="G801" s="164"/>
      <c r="H801" s="164"/>
      <c r="I801" s="167"/>
      <c r="J801" s="178">
        <f>BK801</f>
        <v>0</v>
      </c>
      <c r="K801" s="164"/>
      <c r="L801" s="169"/>
      <c r="M801" s="170"/>
      <c r="N801" s="171"/>
      <c r="O801" s="171"/>
      <c r="P801" s="172">
        <f>SUM(P802:P804)</f>
        <v>0</v>
      </c>
      <c r="Q801" s="171"/>
      <c r="R801" s="172">
        <f>SUM(R802:R804)</f>
        <v>0</v>
      </c>
      <c r="S801" s="171"/>
      <c r="T801" s="173">
        <f>SUM(T802:T804)</f>
        <v>0</v>
      </c>
      <c r="AR801" s="174" t="s">
        <v>232</v>
      </c>
      <c r="AT801" s="175" t="s">
        <v>73</v>
      </c>
      <c r="AU801" s="175" t="s">
        <v>82</v>
      </c>
      <c r="AY801" s="174" t="s">
        <v>195</v>
      </c>
      <c r="BK801" s="176">
        <f>SUM(BK802:BK804)</f>
        <v>0</v>
      </c>
    </row>
    <row r="802" spans="1:65" s="2" customFormat="1" ht="16.5" customHeight="1">
      <c r="A802" s="35"/>
      <c r="B802" s="36"/>
      <c r="C802" s="179" t="s">
        <v>1351</v>
      </c>
      <c r="D802" s="179" t="s">
        <v>197</v>
      </c>
      <c r="E802" s="180" t="s">
        <v>1352</v>
      </c>
      <c r="F802" s="181" t="s">
        <v>1353</v>
      </c>
      <c r="G802" s="182" t="s">
        <v>828</v>
      </c>
      <c r="H802" s="183">
        <v>1</v>
      </c>
      <c r="I802" s="184"/>
      <c r="J802" s="185">
        <f>ROUND(I802*H802,2)</f>
        <v>0</v>
      </c>
      <c r="K802" s="181" t="s">
        <v>201</v>
      </c>
      <c r="L802" s="40"/>
      <c r="M802" s="186" t="s">
        <v>19</v>
      </c>
      <c r="N802" s="187" t="s">
        <v>45</v>
      </c>
      <c r="O802" s="65"/>
      <c r="P802" s="188">
        <f>O802*H802</f>
        <v>0</v>
      </c>
      <c r="Q802" s="188">
        <v>0</v>
      </c>
      <c r="R802" s="188">
        <f>Q802*H802</f>
        <v>0</v>
      </c>
      <c r="S802" s="188">
        <v>0</v>
      </c>
      <c r="T802" s="189">
        <f>S802*H802</f>
        <v>0</v>
      </c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R802" s="190" t="s">
        <v>1354</v>
      </c>
      <c r="AT802" s="190" t="s">
        <v>197</v>
      </c>
      <c r="AU802" s="190" t="s">
        <v>84</v>
      </c>
      <c r="AY802" s="18" t="s">
        <v>195</v>
      </c>
      <c r="BE802" s="191">
        <f>IF(N802="základní",J802,0)</f>
        <v>0</v>
      </c>
      <c r="BF802" s="191">
        <f>IF(N802="snížená",J802,0)</f>
        <v>0</v>
      </c>
      <c r="BG802" s="191">
        <f>IF(N802="zákl. přenesená",J802,0)</f>
        <v>0</v>
      </c>
      <c r="BH802" s="191">
        <f>IF(N802="sníž. přenesená",J802,0)</f>
        <v>0</v>
      </c>
      <c r="BI802" s="191">
        <f>IF(N802="nulová",J802,0)</f>
        <v>0</v>
      </c>
      <c r="BJ802" s="18" t="s">
        <v>82</v>
      </c>
      <c r="BK802" s="191">
        <f>ROUND(I802*H802,2)</f>
        <v>0</v>
      </c>
      <c r="BL802" s="18" t="s">
        <v>1354</v>
      </c>
      <c r="BM802" s="190" t="s">
        <v>1355</v>
      </c>
    </row>
    <row r="803" spans="1:65" s="2" customFormat="1" ht="11.25">
      <c r="A803" s="35"/>
      <c r="B803" s="36"/>
      <c r="C803" s="37"/>
      <c r="D803" s="192" t="s">
        <v>203</v>
      </c>
      <c r="E803" s="37"/>
      <c r="F803" s="193" t="s">
        <v>1353</v>
      </c>
      <c r="G803" s="37"/>
      <c r="H803" s="37"/>
      <c r="I803" s="194"/>
      <c r="J803" s="37"/>
      <c r="K803" s="37"/>
      <c r="L803" s="40"/>
      <c r="M803" s="195"/>
      <c r="N803" s="196"/>
      <c r="O803" s="65"/>
      <c r="P803" s="65"/>
      <c r="Q803" s="65"/>
      <c r="R803" s="65"/>
      <c r="S803" s="65"/>
      <c r="T803" s="66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T803" s="18" t="s">
        <v>203</v>
      </c>
      <c r="AU803" s="18" t="s">
        <v>84</v>
      </c>
    </row>
    <row r="804" spans="1:65" s="2" customFormat="1" ht="11.25">
      <c r="A804" s="35"/>
      <c r="B804" s="36"/>
      <c r="C804" s="37"/>
      <c r="D804" s="197" t="s">
        <v>205</v>
      </c>
      <c r="E804" s="37"/>
      <c r="F804" s="198" t="s">
        <v>1356</v>
      </c>
      <c r="G804" s="37"/>
      <c r="H804" s="37"/>
      <c r="I804" s="194"/>
      <c r="J804" s="37"/>
      <c r="K804" s="37"/>
      <c r="L804" s="40"/>
      <c r="M804" s="195"/>
      <c r="N804" s="196"/>
      <c r="O804" s="65"/>
      <c r="P804" s="65"/>
      <c r="Q804" s="65"/>
      <c r="R804" s="65"/>
      <c r="S804" s="65"/>
      <c r="T804" s="66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T804" s="18" t="s">
        <v>205</v>
      </c>
      <c r="AU804" s="18" t="s">
        <v>84</v>
      </c>
    </row>
    <row r="805" spans="1:65" s="12" customFormat="1" ht="22.9" customHeight="1">
      <c r="B805" s="163"/>
      <c r="C805" s="164"/>
      <c r="D805" s="165" t="s">
        <v>73</v>
      </c>
      <c r="E805" s="177" t="s">
        <v>1357</v>
      </c>
      <c r="F805" s="177" t="s">
        <v>1358</v>
      </c>
      <c r="G805" s="164"/>
      <c r="H805" s="164"/>
      <c r="I805" s="167"/>
      <c r="J805" s="178">
        <f>BK805</f>
        <v>0</v>
      </c>
      <c r="K805" s="164"/>
      <c r="L805" s="169"/>
      <c r="M805" s="170"/>
      <c r="N805" s="171"/>
      <c r="O805" s="171"/>
      <c r="P805" s="172">
        <f>SUM(P806:P811)</f>
        <v>0</v>
      </c>
      <c r="Q805" s="171"/>
      <c r="R805" s="172">
        <f>SUM(R806:R811)</f>
        <v>0</v>
      </c>
      <c r="S805" s="171"/>
      <c r="T805" s="173">
        <f>SUM(T806:T811)</f>
        <v>0</v>
      </c>
      <c r="AR805" s="174" t="s">
        <v>232</v>
      </c>
      <c r="AT805" s="175" t="s">
        <v>73</v>
      </c>
      <c r="AU805" s="175" t="s">
        <v>82</v>
      </c>
      <c r="AY805" s="174" t="s">
        <v>195</v>
      </c>
      <c r="BK805" s="176">
        <f>SUM(BK806:BK811)</f>
        <v>0</v>
      </c>
    </row>
    <row r="806" spans="1:65" s="2" customFormat="1" ht="16.5" customHeight="1">
      <c r="A806" s="35"/>
      <c r="B806" s="36"/>
      <c r="C806" s="179" t="s">
        <v>1359</v>
      </c>
      <c r="D806" s="179" t="s">
        <v>197</v>
      </c>
      <c r="E806" s="180" t="s">
        <v>1360</v>
      </c>
      <c r="F806" s="181" t="s">
        <v>1361</v>
      </c>
      <c r="G806" s="182" t="s">
        <v>828</v>
      </c>
      <c r="H806" s="183">
        <v>1</v>
      </c>
      <c r="I806" s="184"/>
      <c r="J806" s="185">
        <f>ROUND(I806*H806,2)</f>
        <v>0</v>
      </c>
      <c r="K806" s="181" t="s">
        <v>201</v>
      </c>
      <c r="L806" s="40"/>
      <c r="M806" s="186" t="s">
        <v>19</v>
      </c>
      <c r="N806" s="187" t="s">
        <v>45</v>
      </c>
      <c r="O806" s="65"/>
      <c r="P806" s="188">
        <f>O806*H806</f>
        <v>0</v>
      </c>
      <c r="Q806" s="188">
        <v>0</v>
      </c>
      <c r="R806" s="188">
        <f>Q806*H806</f>
        <v>0</v>
      </c>
      <c r="S806" s="188">
        <v>0</v>
      </c>
      <c r="T806" s="189">
        <f>S806*H806</f>
        <v>0</v>
      </c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R806" s="190" t="s">
        <v>1354</v>
      </c>
      <c r="AT806" s="190" t="s">
        <v>197</v>
      </c>
      <c r="AU806" s="190" t="s">
        <v>84</v>
      </c>
      <c r="AY806" s="18" t="s">
        <v>195</v>
      </c>
      <c r="BE806" s="191">
        <f>IF(N806="základní",J806,0)</f>
        <v>0</v>
      </c>
      <c r="BF806" s="191">
        <f>IF(N806="snížená",J806,0)</f>
        <v>0</v>
      </c>
      <c r="BG806" s="191">
        <f>IF(N806="zákl. přenesená",J806,0)</f>
        <v>0</v>
      </c>
      <c r="BH806" s="191">
        <f>IF(N806="sníž. přenesená",J806,0)</f>
        <v>0</v>
      </c>
      <c r="BI806" s="191">
        <f>IF(N806="nulová",J806,0)</f>
        <v>0</v>
      </c>
      <c r="BJ806" s="18" t="s">
        <v>82</v>
      </c>
      <c r="BK806" s="191">
        <f>ROUND(I806*H806,2)</f>
        <v>0</v>
      </c>
      <c r="BL806" s="18" t="s">
        <v>1354</v>
      </c>
      <c r="BM806" s="190" t="s">
        <v>1362</v>
      </c>
    </row>
    <row r="807" spans="1:65" s="2" customFormat="1" ht="11.25">
      <c r="A807" s="35"/>
      <c r="B807" s="36"/>
      <c r="C807" s="37"/>
      <c r="D807" s="192" t="s">
        <v>203</v>
      </c>
      <c r="E807" s="37"/>
      <c r="F807" s="193" t="s">
        <v>1361</v>
      </c>
      <c r="G807" s="37"/>
      <c r="H807" s="37"/>
      <c r="I807" s="194"/>
      <c r="J807" s="37"/>
      <c r="K807" s="37"/>
      <c r="L807" s="40"/>
      <c r="M807" s="195"/>
      <c r="N807" s="196"/>
      <c r="O807" s="65"/>
      <c r="P807" s="65"/>
      <c r="Q807" s="65"/>
      <c r="R807" s="65"/>
      <c r="S807" s="65"/>
      <c r="T807" s="66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T807" s="18" t="s">
        <v>203</v>
      </c>
      <c r="AU807" s="18" t="s">
        <v>84</v>
      </c>
    </row>
    <row r="808" spans="1:65" s="2" customFormat="1" ht="11.25">
      <c r="A808" s="35"/>
      <c r="B808" s="36"/>
      <c r="C808" s="37"/>
      <c r="D808" s="197" t="s">
        <v>205</v>
      </c>
      <c r="E808" s="37"/>
      <c r="F808" s="198" t="s">
        <v>1363</v>
      </c>
      <c r="G808" s="37"/>
      <c r="H808" s="37"/>
      <c r="I808" s="194"/>
      <c r="J808" s="37"/>
      <c r="K808" s="37"/>
      <c r="L808" s="40"/>
      <c r="M808" s="195"/>
      <c r="N808" s="196"/>
      <c r="O808" s="65"/>
      <c r="P808" s="65"/>
      <c r="Q808" s="65"/>
      <c r="R808" s="65"/>
      <c r="S808" s="65"/>
      <c r="T808" s="66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T808" s="18" t="s">
        <v>205</v>
      </c>
      <c r="AU808" s="18" t="s">
        <v>84</v>
      </c>
    </row>
    <row r="809" spans="1:65" s="2" customFormat="1" ht="16.5" customHeight="1">
      <c r="A809" s="35"/>
      <c r="B809" s="36"/>
      <c r="C809" s="179" t="s">
        <v>1364</v>
      </c>
      <c r="D809" s="179" t="s">
        <v>197</v>
      </c>
      <c r="E809" s="180" t="s">
        <v>1365</v>
      </c>
      <c r="F809" s="181" t="s">
        <v>1366</v>
      </c>
      <c r="G809" s="182" t="s">
        <v>828</v>
      </c>
      <c r="H809" s="183">
        <v>1</v>
      </c>
      <c r="I809" s="184"/>
      <c r="J809" s="185">
        <f>ROUND(I809*H809,2)</f>
        <v>0</v>
      </c>
      <c r="K809" s="181" t="s">
        <v>201</v>
      </c>
      <c r="L809" s="40"/>
      <c r="M809" s="186" t="s">
        <v>19</v>
      </c>
      <c r="N809" s="187" t="s">
        <v>45</v>
      </c>
      <c r="O809" s="65"/>
      <c r="P809" s="188">
        <f>O809*H809</f>
        <v>0</v>
      </c>
      <c r="Q809" s="188">
        <v>0</v>
      </c>
      <c r="R809" s="188">
        <f>Q809*H809</f>
        <v>0</v>
      </c>
      <c r="S809" s="188">
        <v>0</v>
      </c>
      <c r="T809" s="189">
        <f>S809*H809</f>
        <v>0</v>
      </c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R809" s="190" t="s">
        <v>1354</v>
      </c>
      <c r="AT809" s="190" t="s">
        <v>197</v>
      </c>
      <c r="AU809" s="190" t="s">
        <v>84</v>
      </c>
      <c r="AY809" s="18" t="s">
        <v>195</v>
      </c>
      <c r="BE809" s="191">
        <f>IF(N809="základní",J809,0)</f>
        <v>0</v>
      </c>
      <c r="BF809" s="191">
        <f>IF(N809="snížená",J809,0)</f>
        <v>0</v>
      </c>
      <c r="BG809" s="191">
        <f>IF(N809="zákl. přenesená",J809,0)</f>
        <v>0</v>
      </c>
      <c r="BH809" s="191">
        <f>IF(N809="sníž. přenesená",J809,0)</f>
        <v>0</v>
      </c>
      <c r="BI809" s="191">
        <f>IF(N809="nulová",J809,0)</f>
        <v>0</v>
      </c>
      <c r="BJ809" s="18" t="s">
        <v>82</v>
      </c>
      <c r="BK809" s="191">
        <f>ROUND(I809*H809,2)</f>
        <v>0</v>
      </c>
      <c r="BL809" s="18" t="s">
        <v>1354</v>
      </c>
      <c r="BM809" s="190" t="s">
        <v>1367</v>
      </c>
    </row>
    <row r="810" spans="1:65" s="2" customFormat="1" ht="11.25">
      <c r="A810" s="35"/>
      <c r="B810" s="36"/>
      <c r="C810" s="37"/>
      <c r="D810" s="192" t="s">
        <v>203</v>
      </c>
      <c r="E810" s="37"/>
      <c r="F810" s="193" t="s">
        <v>1366</v>
      </c>
      <c r="G810" s="37"/>
      <c r="H810" s="37"/>
      <c r="I810" s="194"/>
      <c r="J810" s="37"/>
      <c r="K810" s="37"/>
      <c r="L810" s="40"/>
      <c r="M810" s="195"/>
      <c r="N810" s="196"/>
      <c r="O810" s="65"/>
      <c r="P810" s="65"/>
      <c r="Q810" s="65"/>
      <c r="R810" s="65"/>
      <c r="S810" s="65"/>
      <c r="T810" s="66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T810" s="18" t="s">
        <v>203</v>
      </c>
      <c r="AU810" s="18" t="s">
        <v>84</v>
      </c>
    </row>
    <row r="811" spans="1:65" s="2" customFormat="1" ht="11.25">
      <c r="A811" s="35"/>
      <c r="B811" s="36"/>
      <c r="C811" s="37"/>
      <c r="D811" s="197" t="s">
        <v>205</v>
      </c>
      <c r="E811" s="37"/>
      <c r="F811" s="198" t="s">
        <v>1368</v>
      </c>
      <c r="G811" s="37"/>
      <c r="H811" s="37"/>
      <c r="I811" s="194"/>
      <c r="J811" s="37"/>
      <c r="K811" s="37"/>
      <c r="L811" s="40"/>
      <c r="M811" s="195"/>
      <c r="N811" s="196"/>
      <c r="O811" s="65"/>
      <c r="P811" s="65"/>
      <c r="Q811" s="65"/>
      <c r="R811" s="65"/>
      <c r="S811" s="65"/>
      <c r="T811" s="66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T811" s="18" t="s">
        <v>205</v>
      </c>
      <c r="AU811" s="18" t="s">
        <v>84</v>
      </c>
    </row>
    <row r="812" spans="1:65" s="12" customFormat="1" ht="22.9" customHeight="1">
      <c r="B812" s="163"/>
      <c r="C812" s="164"/>
      <c r="D812" s="165" t="s">
        <v>73</v>
      </c>
      <c r="E812" s="177" t="s">
        <v>1369</v>
      </c>
      <c r="F812" s="177" t="s">
        <v>1370</v>
      </c>
      <c r="G812" s="164"/>
      <c r="H812" s="164"/>
      <c r="I812" s="167"/>
      <c r="J812" s="178">
        <f>BK812</f>
        <v>0</v>
      </c>
      <c r="K812" s="164"/>
      <c r="L812" s="169"/>
      <c r="M812" s="170"/>
      <c r="N812" s="171"/>
      <c r="O812" s="171"/>
      <c r="P812" s="172">
        <f>SUM(P813:P815)</f>
        <v>0</v>
      </c>
      <c r="Q812" s="171"/>
      <c r="R812" s="172">
        <f>SUM(R813:R815)</f>
        <v>0</v>
      </c>
      <c r="S812" s="171"/>
      <c r="T812" s="173">
        <f>SUM(T813:T815)</f>
        <v>0</v>
      </c>
      <c r="AR812" s="174" t="s">
        <v>232</v>
      </c>
      <c r="AT812" s="175" t="s">
        <v>73</v>
      </c>
      <c r="AU812" s="175" t="s">
        <v>82</v>
      </c>
      <c r="AY812" s="174" t="s">
        <v>195</v>
      </c>
      <c r="BK812" s="176">
        <f>SUM(BK813:BK815)</f>
        <v>0</v>
      </c>
    </row>
    <row r="813" spans="1:65" s="2" customFormat="1" ht="16.5" customHeight="1">
      <c r="A813" s="35"/>
      <c r="B813" s="36"/>
      <c r="C813" s="179" t="s">
        <v>1371</v>
      </c>
      <c r="D813" s="179" t="s">
        <v>197</v>
      </c>
      <c r="E813" s="180" t="s">
        <v>1372</v>
      </c>
      <c r="F813" s="181" t="s">
        <v>1373</v>
      </c>
      <c r="G813" s="182" t="s">
        <v>828</v>
      </c>
      <c r="H813" s="183">
        <v>1</v>
      </c>
      <c r="I813" s="184"/>
      <c r="J813" s="185">
        <f>ROUND(I813*H813,2)</f>
        <v>0</v>
      </c>
      <c r="K813" s="181" t="s">
        <v>201</v>
      </c>
      <c r="L813" s="40"/>
      <c r="M813" s="186" t="s">
        <v>19</v>
      </c>
      <c r="N813" s="187" t="s">
        <v>45</v>
      </c>
      <c r="O813" s="65"/>
      <c r="P813" s="188">
        <f>O813*H813</f>
        <v>0</v>
      </c>
      <c r="Q813" s="188">
        <v>0</v>
      </c>
      <c r="R813" s="188">
        <f>Q813*H813</f>
        <v>0</v>
      </c>
      <c r="S813" s="188">
        <v>0</v>
      </c>
      <c r="T813" s="189">
        <f>S813*H813</f>
        <v>0</v>
      </c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R813" s="190" t="s">
        <v>1354</v>
      </c>
      <c r="AT813" s="190" t="s">
        <v>197</v>
      </c>
      <c r="AU813" s="190" t="s">
        <v>84</v>
      </c>
      <c r="AY813" s="18" t="s">
        <v>195</v>
      </c>
      <c r="BE813" s="191">
        <f>IF(N813="základní",J813,0)</f>
        <v>0</v>
      </c>
      <c r="BF813" s="191">
        <f>IF(N813="snížená",J813,0)</f>
        <v>0</v>
      </c>
      <c r="BG813" s="191">
        <f>IF(N813="zákl. přenesená",J813,0)</f>
        <v>0</v>
      </c>
      <c r="BH813" s="191">
        <f>IF(N813="sníž. přenesená",J813,0)</f>
        <v>0</v>
      </c>
      <c r="BI813" s="191">
        <f>IF(N813="nulová",J813,0)</f>
        <v>0</v>
      </c>
      <c r="BJ813" s="18" t="s">
        <v>82</v>
      </c>
      <c r="BK813" s="191">
        <f>ROUND(I813*H813,2)</f>
        <v>0</v>
      </c>
      <c r="BL813" s="18" t="s">
        <v>1354</v>
      </c>
      <c r="BM813" s="190" t="s">
        <v>1374</v>
      </c>
    </row>
    <row r="814" spans="1:65" s="2" customFormat="1" ht="11.25">
      <c r="A814" s="35"/>
      <c r="B814" s="36"/>
      <c r="C814" s="37"/>
      <c r="D814" s="192" t="s">
        <v>203</v>
      </c>
      <c r="E814" s="37"/>
      <c r="F814" s="193" t="s">
        <v>1373</v>
      </c>
      <c r="G814" s="37"/>
      <c r="H814" s="37"/>
      <c r="I814" s="194"/>
      <c r="J814" s="37"/>
      <c r="K814" s="37"/>
      <c r="L814" s="40"/>
      <c r="M814" s="195"/>
      <c r="N814" s="196"/>
      <c r="O814" s="65"/>
      <c r="P814" s="65"/>
      <c r="Q814" s="65"/>
      <c r="R814" s="65"/>
      <c r="S814" s="65"/>
      <c r="T814" s="66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T814" s="18" t="s">
        <v>203</v>
      </c>
      <c r="AU814" s="18" t="s">
        <v>84</v>
      </c>
    </row>
    <row r="815" spans="1:65" s="2" customFormat="1" ht="11.25">
      <c r="A815" s="35"/>
      <c r="B815" s="36"/>
      <c r="C815" s="37"/>
      <c r="D815" s="197" t="s">
        <v>205</v>
      </c>
      <c r="E815" s="37"/>
      <c r="F815" s="198" t="s">
        <v>1375</v>
      </c>
      <c r="G815" s="37"/>
      <c r="H815" s="37"/>
      <c r="I815" s="194"/>
      <c r="J815" s="37"/>
      <c r="K815" s="37"/>
      <c r="L815" s="40"/>
      <c r="M815" s="231"/>
      <c r="N815" s="232"/>
      <c r="O815" s="233"/>
      <c r="P815" s="233"/>
      <c r="Q815" s="233"/>
      <c r="R815" s="233"/>
      <c r="S815" s="233"/>
      <c r="T815" s="234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T815" s="18" t="s">
        <v>205</v>
      </c>
      <c r="AU815" s="18" t="s">
        <v>84</v>
      </c>
    </row>
    <row r="816" spans="1:65" s="2" customFormat="1" ht="6.95" customHeight="1">
      <c r="A816" s="35"/>
      <c r="B816" s="48"/>
      <c r="C816" s="49"/>
      <c r="D816" s="49"/>
      <c r="E816" s="49"/>
      <c r="F816" s="49"/>
      <c r="G816" s="49"/>
      <c r="H816" s="49"/>
      <c r="I816" s="49"/>
      <c r="J816" s="49"/>
      <c r="K816" s="49"/>
      <c r="L816" s="40"/>
      <c r="M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</row>
  </sheetData>
  <sheetProtection algorithmName="SHA-512" hashValue="hXCuGntPRlOj9gTFxBFGBUjvatUGAFVWcg9RsISI8Cn7u+CvIebFRI+vtM/De8KvgR0ydDnUGW8LFzRkvPRX0A==" saltValue="JJOuRP2uc68zoPycD9hgaUB55NqeSO1UwyXL+W0WtTWstIsxKYXyC85bVRz0lyX1NlFIk9PDvzptJWIdbRfa2w==" spinCount="100000" sheet="1" objects="1" scenarios="1" formatColumns="0" formatRows="0" autoFilter="0"/>
  <autoFilter ref="C100:K815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hyperlinks>
    <hyperlink ref="F106" r:id="rId1"/>
    <hyperlink ref="F110" r:id="rId2"/>
    <hyperlink ref="F116" r:id="rId3"/>
    <hyperlink ref="F122" r:id="rId4"/>
    <hyperlink ref="F126" r:id="rId5"/>
    <hyperlink ref="F133" r:id="rId6"/>
    <hyperlink ref="F137" r:id="rId7"/>
    <hyperlink ref="F141" r:id="rId8"/>
    <hyperlink ref="F147" r:id="rId9"/>
    <hyperlink ref="F150" r:id="rId10"/>
    <hyperlink ref="F153" r:id="rId11"/>
    <hyperlink ref="F160" r:id="rId12"/>
    <hyperlink ref="F164" r:id="rId13"/>
    <hyperlink ref="F168" r:id="rId14"/>
    <hyperlink ref="F171" r:id="rId15"/>
    <hyperlink ref="F174" r:id="rId16"/>
    <hyperlink ref="F177" r:id="rId17"/>
    <hyperlink ref="F183" r:id="rId18"/>
    <hyperlink ref="F186" r:id="rId19"/>
    <hyperlink ref="F193" r:id="rId20"/>
    <hyperlink ref="F202" r:id="rId21"/>
    <hyperlink ref="F209" r:id="rId22"/>
    <hyperlink ref="F213" r:id="rId23"/>
    <hyperlink ref="F217" r:id="rId24"/>
    <hyperlink ref="F221" r:id="rId25"/>
    <hyperlink ref="F227" r:id="rId26"/>
    <hyperlink ref="F234" r:id="rId27"/>
    <hyperlink ref="F240" r:id="rId28"/>
    <hyperlink ref="F246" r:id="rId29"/>
    <hyperlink ref="F250" r:id="rId30"/>
    <hyperlink ref="F260" r:id="rId31"/>
    <hyperlink ref="F266" r:id="rId32"/>
    <hyperlink ref="F274" r:id="rId33"/>
    <hyperlink ref="F277" r:id="rId34"/>
    <hyperlink ref="F280" r:id="rId35"/>
    <hyperlink ref="F285" r:id="rId36"/>
    <hyperlink ref="F290" r:id="rId37"/>
    <hyperlink ref="F300" r:id="rId38"/>
    <hyperlink ref="F303" r:id="rId39"/>
    <hyperlink ref="F307" r:id="rId40"/>
    <hyperlink ref="F311" r:id="rId41"/>
    <hyperlink ref="F314" r:id="rId42"/>
    <hyperlink ref="F317" r:id="rId43"/>
    <hyperlink ref="F321" r:id="rId44"/>
    <hyperlink ref="F329" r:id="rId45"/>
    <hyperlink ref="F333" r:id="rId46"/>
    <hyperlink ref="F336" r:id="rId47"/>
    <hyperlink ref="F345" r:id="rId48"/>
    <hyperlink ref="F351" r:id="rId49"/>
    <hyperlink ref="F355" r:id="rId50"/>
    <hyperlink ref="F358" r:id="rId51"/>
    <hyperlink ref="F364" r:id="rId52"/>
    <hyperlink ref="F368" r:id="rId53"/>
    <hyperlink ref="F371" r:id="rId54"/>
    <hyperlink ref="F375" r:id="rId55"/>
    <hyperlink ref="F378" r:id="rId56"/>
    <hyperlink ref="F381" r:id="rId57"/>
    <hyperlink ref="F385" r:id="rId58"/>
    <hyperlink ref="F389" r:id="rId59"/>
    <hyperlink ref="F393" r:id="rId60"/>
    <hyperlink ref="F396" r:id="rId61"/>
    <hyperlink ref="F403" r:id="rId62"/>
    <hyperlink ref="F412" r:id="rId63"/>
    <hyperlink ref="F417" r:id="rId64"/>
    <hyperlink ref="F422" r:id="rId65"/>
    <hyperlink ref="F427" r:id="rId66"/>
    <hyperlink ref="F432" r:id="rId67"/>
    <hyperlink ref="F439" r:id="rId68"/>
    <hyperlink ref="F444" r:id="rId69"/>
    <hyperlink ref="F449" r:id="rId70"/>
    <hyperlink ref="F454" r:id="rId71"/>
    <hyperlink ref="F459" r:id="rId72"/>
    <hyperlink ref="F464" r:id="rId73"/>
    <hyperlink ref="F467" r:id="rId74"/>
    <hyperlink ref="F470" r:id="rId75"/>
    <hyperlink ref="F473" r:id="rId76"/>
    <hyperlink ref="F478" r:id="rId77"/>
    <hyperlink ref="F484" r:id="rId78"/>
    <hyperlink ref="F487" r:id="rId79"/>
    <hyperlink ref="F490" r:id="rId80"/>
    <hyperlink ref="F493" r:id="rId81"/>
    <hyperlink ref="F498" r:id="rId82"/>
    <hyperlink ref="F501" r:id="rId83"/>
    <hyperlink ref="F504" r:id="rId84"/>
    <hyperlink ref="F508" r:id="rId85"/>
    <hyperlink ref="F513" r:id="rId86"/>
    <hyperlink ref="F516" r:id="rId87"/>
    <hyperlink ref="F520" r:id="rId88"/>
    <hyperlink ref="F524" r:id="rId89"/>
    <hyperlink ref="F531" r:id="rId90"/>
    <hyperlink ref="F542" r:id="rId91"/>
    <hyperlink ref="F549" r:id="rId92"/>
    <hyperlink ref="F553" r:id="rId93"/>
    <hyperlink ref="F560" r:id="rId94"/>
    <hyperlink ref="F564" r:id="rId95"/>
    <hyperlink ref="F567" r:id="rId96"/>
    <hyperlink ref="F571" r:id="rId97"/>
    <hyperlink ref="F574" r:id="rId98"/>
    <hyperlink ref="F577" r:id="rId99"/>
    <hyperlink ref="F581" r:id="rId100"/>
    <hyperlink ref="F584" r:id="rId101"/>
    <hyperlink ref="F587" r:id="rId102"/>
    <hyperlink ref="F591" r:id="rId103"/>
    <hyperlink ref="F594" r:id="rId104"/>
    <hyperlink ref="F598" r:id="rId105"/>
    <hyperlink ref="F601" r:id="rId106"/>
    <hyperlink ref="F604" r:id="rId107"/>
    <hyperlink ref="F607" r:id="rId108"/>
    <hyperlink ref="F613" r:id="rId109"/>
    <hyperlink ref="F616" r:id="rId110"/>
    <hyperlink ref="F620" r:id="rId111"/>
    <hyperlink ref="F627" r:id="rId112"/>
    <hyperlink ref="F634" r:id="rId113"/>
    <hyperlink ref="F638" r:id="rId114"/>
    <hyperlink ref="F645" r:id="rId115"/>
    <hyperlink ref="F655" r:id="rId116"/>
    <hyperlink ref="F658" r:id="rId117"/>
    <hyperlink ref="F662" r:id="rId118"/>
    <hyperlink ref="F675" r:id="rId119"/>
    <hyperlink ref="F678" r:id="rId120"/>
    <hyperlink ref="F681" r:id="rId121"/>
    <hyperlink ref="F685" r:id="rId122"/>
    <hyperlink ref="F688" r:id="rId123"/>
    <hyperlink ref="F691" r:id="rId124"/>
    <hyperlink ref="F695" r:id="rId125"/>
    <hyperlink ref="F702" r:id="rId126"/>
    <hyperlink ref="F716" r:id="rId127"/>
    <hyperlink ref="F719" r:id="rId128"/>
    <hyperlink ref="F723" r:id="rId129"/>
    <hyperlink ref="F733" r:id="rId130"/>
    <hyperlink ref="F742" r:id="rId131"/>
    <hyperlink ref="F745" r:id="rId132"/>
    <hyperlink ref="F751" r:id="rId133"/>
    <hyperlink ref="F757" r:id="rId134"/>
    <hyperlink ref="F761" r:id="rId135"/>
    <hyperlink ref="F768" r:id="rId136"/>
    <hyperlink ref="F776" r:id="rId137"/>
    <hyperlink ref="F783" r:id="rId138"/>
    <hyperlink ref="F795" r:id="rId139"/>
    <hyperlink ref="F804" r:id="rId140"/>
    <hyperlink ref="F808" r:id="rId141"/>
    <hyperlink ref="F811" r:id="rId142"/>
    <hyperlink ref="F815" r:id="rId14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4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38" customWidth="1"/>
    <col min="2" max="2" width="1.6640625" style="238" customWidth="1"/>
    <col min="3" max="4" width="5" style="238" customWidth="1"/>
    <col min="5" max="5" width="11.6640625" style="238" customWidth="1"/>
    <col min="6" max="6" width="9.1640625" style="238" customWidth="1"/>
    <col min="7" max="7" width="5" style="238" customWidth="1"/>
    <col min="8" max="8" width="77.83203125" style="238" customWidth="1"/>
    <col min="9" max="10" width="20" style="238" customWidth="1"/>
    <col min="11" max="11" width="1.6640625" style="238" customWidth="1"/>
  </cols>
  <sheetData>
    <row r="1" spans="2:11" s="1" customFormat="1" ht="37.5" customHeight="1"/>
    <row r="2" spans="2:11" s="1" customFormat="1" ht="7.5" customHeight="1">
      <c r="B2" s="239"/>
      <c r="C2" s="240"/>
      <c r="D2" s="240"/>
      <c r="E2" s="240"/>
      <c r="F2" s="240"/>
      <c r="G2" s="240"/>
      <c r="H2" s="240"/>
      <c r="I2" s="240"/>
      <c r="J2" s="240"/>
      <c r="K2" s="241"/>
    </row>
    <row r="3" spans="2:11" s="15" customFormat="1" ht="45" customHeight="1">
      <c r="B3" s="242"/>
      <c r="C3" s="384" t="s">
        <v>2703</v>
      </c>
      <c r="D3" s="384"/>
      <c r="E3" s="384"/>
      <c r="F3" s="384"/>
      <c r="G3" s="384"/>
      <c r="H3" s="384"/>
      <c r="I3" s="384"/>
      <c r="J3" s="384"/>
      <c r="K3" s="243"/>
    </row>
    <row r="4" spans="2:11" s="1" customFormat="1" ht="25.5" customHeight="1">
      <c r="B4" s="244"/>
      <c r="C4" s="383" t="s">
        <v>2704</v>
      </c>
      <c r="D4" s="383"/>
      <c r="E4" s="383"/>
      <c r="F4" s="383"/>
      <c r="G4" s="383"/>
      <c r="H4" s="383"/>
      <c r="I4" s="383"/>
      <c r="J4" s="383"/>
      <c r="K4" s="245"/>
    </row>
    <row r="5" spans="2:11" s="1" customFormat="1" ht="5.25" customHeight="1">
      <c r="B5" s="244"/>
      <c r="C5" s="246"/>
      <c r="D5" s="246"/>
      <c r="E5" s="246"/>
      <c r="F5" s="246"/>
      <c r="G5" s="246"/>
      <c r="H5" s="246"/>
      <c r="I5" s="246"/>
      <c r="J5" s="246"/>
      <c r="K5" s="245"/>
    </row>
    <row r="6" spans="2:11" s="1" customFormat="1" ht="15" customHeight="1">
      <c r="B6" s="244"/>
      <c r="C6" s="382" t="s">
        <v>2705</v>
      </c>
      <c r="D6" s="382"/>
      <c r="E6" s="382"/>
      <c r="F6" s="382"/>
      <c r="G6" s="382"/>
      <c r="H6" s="382"/>
      <c r="I6" s="382"/>
      <c r="J6" s="382"/>
      <c r="K6" s="245"/>
    </row>
    <row r="7" spans="2:11" s="1" customFormat="1" ht="15" customHeight="1">
      <c r="B7" s="248"/>
      <c r="C7" s="382" t="s">
        <v>2706</v>
      </c>
      <c r="D7" s="382"/>
      <c r="E7" s="382"/>
      <c r="F7" s="382"/>
      <c r="G7" s="382"/>
      <c r="H7" s="382"/>
      <c r="I7" s="382"/>
      <c r="J7" s="382"/>
      <c r="K7" s="245"/>
    </row>
    <row r="8" spans="2:11" s="1" customFormat="1" ht="12.75" customHeight="1">
      <c r="B8" s="248"/>
      <c r="C8" s="247"/>
      <c r="D8" s="247"/>
      <c r="E8" s="247"/>
      <c r="F8" s="247"/>
      <c r="G8" s="247"/>
      <c r="H8" s="247"/>
      <c r="I8" s="247"/>
      <c r="J8" s="247"/>
      <c r="K8" s="245"/>
    </row>
    <row r="9" spans="2:11" s="1" customFormat="1" ht="15" customHeight="1">
      <c r="B9" s="248"/>
      <c r="C9" s="382" t="s">
        <v>2707</v>
      </c>
      <c r="D9" s="382"/>
      <c r="E9" s="382"/>
      <c r="F9" s="382"/>
      <c r="G9" s="382"/>
      <c r="H9" s="382"/>
      <c r="I9" s="382"/>
      <c r="J9" s="382"/>
      <c r="K9" s="245"/>
    </row>
    <row r="10" spans="2:11" s="1" customFormat="1" ht="15" customHeight="1">
      <c r="B10" s="248"/>
      <c r="C10" s="247"/>
      <c r="D10" s="382" t="s">
        <v>2708</v>
      </c>
      <c r="E10" s="382"/>
      <c r="F10" s="382"/>
      <c r="G10" s="382"/>
      <c r="H10" s="382"/>
      <c r="I10" s="382"/>
      <c r="J10" s="382"/>
      <c r="K10" s="245"/>
    </row>
    <row r="11" spans="2:11" s="1" customFormat="1" ht="15" customHeight="1">
      <c r="B11" s="248"/>
      <c r="C11" s="249"/>
      <c r="D11" s="382" t="s">
        <v>2709</v>
      </c>
      <c r="E11" s="382"/>
      <c r="F11" s="382"/>
      <c r="G11" s="382"/>
      <c r="H11" s="382"/>
      <c r="I11" s="382"/>
      <c r="J11" s="382"/>
      <c r="K11" s="245"/>
    </row>
    <row r="12" spans="2:11" s="1" customFormat="1" ht="15" customHeight="1">
      <c r="B12" s="248"/>
      <c r="C12" s="249"/>
      <c r="D12" s="247"/>
      <c r="E12" s="247"/>
      <c r="F12" s="247"/>
      <c r="G12" s="247"/>
      <c r="H12" s="247"/>
      <c r="I12" s="247"/>
      <c r="J12" s="247"/>
      <c r="K12" s="245"/>
    </row>
    <row r="13" spans="2:11" s="1" customFormat="1" ht="15" customHeight="1">
      <c r="B13" s="248"/>
      <c r="C13" s="249"/>
      <c r="D13" s="250" t="s">
        <v>2710</v>
      </c>
      <c r="E13" s="247"/>
      <c r="F13" s="247"/>
      <c r="G13" s="247"/>
      <c r="H13" s="247"/>
      <c r="I13" s="247"/>
      <c r="J13" s="247"/>
      <c r="K13" s="245"/>
    </row>
    <row r="14" spans="2:11" s="1" customFormat="1" ht="12.75" customHeight="1">
      <c r="B14" s="248"/>
      <c r="C14" s="249"/>
      <c r="D14" s="249"/>
      <c r="E14" s="249"/>
      <c r="F14" s="249"/>
      <c r="G14" s="249"/>
      <c r="H14" s="249"/>
      <c r="I14" s="249"/>
      <c r="J14" s="249"/>
      <c r="K14" s="245"/>
    </row>
    <row r="15" spans="2:11" s="1" customFormat="1" ht="15" customHeight="1">
      <c r="B15" s="248"/>
      <c r="C15" s="249"/>
      <c r="D15" s="382" t="s">
        <v>2711</v>
      </c>
      <c r="E15" s="382"/>
      <c r="F15" s="382"/>
      <c r="G15" s="382"/>
      <c r="H15" s="382"/>
      <c r="I15" s="382"/>
      <c r="J15" s="382"/>
      <c r="K15" s="245"/>
    </row>
    <row r="16" spans="2:11" s="1" customFormat="1" ht="15" customHeight="1">
      <c r="B16" s="248"/>
      <c r="C16" s="249"/>
      <c r="D16" s="382" t="s">
        <v>2712</v>
      </c>
      <c r="E16" s="382"/>
      <c r="F16" s="382"/>
      <c r="G16" s="382"/>
      <c r="H16" s="382"/>
      <c r="I16" s="382"/>
      <c r="J16" s="382"/>
      <c r="K16" s="245"/>
    </row>
    <row r="17" spans="2:11" s="1" customFormat="1" ht="15" customHeight="1">
      <c r="B17" s="248"/>
      <c r="C17" s="249"/>
      <c r="D17" s="382" t="s">
        <v>2713</v>
      </c>
      <c r="E17" s="382"/>
      <c r="F17" s="382"/>
      <c r="G17" s="382"/>
      <c r="H17" s="382"/>
      <c r="I17" s="382"/>
      <c r="J17" s="382"/>
      <c r="K17" s="245"/>
    </row>
    <row r="18" spans="2:11" s="1" customFormat="1" ht="15" customHeight="1">
      <c r="B18" s="248"/>
      <c r="C18" s="249"/>
      <c r="D18" s="249"/>
      <c r="E18" s="251" t="s">
        <v>81</v>
      </c>
      <c r="F18" s="382" t="s">
        <v>2714</v>
      </c>
      <c r="G18" s="382"/>
      <c r="H18" s="382"/>
      <c r="I18" s="382"/>
      <c r="J18" s="382"/>
      <c r="K18" s="245"/>
    </row>
    <row r="19" spans="2:11" s="1" customFormat="1" ht="15" customHeight="1">
      <c r="B19" s="248"/>
      <c r="C19" s="249"/>
      <c r="D19" s="249"/>
      <c r="E19" s="251" t="s">
        <v>2715</v>
      </c>
      <c r="F19" s="382" t="s">
        <v>2716</v>
      </c>
      <c r="G19" s="382"/>
      <c r="H19" s="382"/>
      <c r="I19" s="382"/>
      <c r="J19" s="382"/>
      <c r="K19" s="245"/>
    </row>
    <row r="20" spans="2:11" s="1" customFormat="1" ht="15" customHeight="1">
      <c r="B20" s="248"/>
      <c r="C20" s="249"/>
      <c r="D20" s="249"/>
      <c r="E20" s="251" t="s">
        <v>2717</v>
      </c>
      <c r="F20" s="382" t="s">
        <v>2718</v>
      </c>
      <c r="G20" s="382"/>
      <c r="H20" s="382"/>
      <c r="I20" s="382"/>
      <c r="J20" s="382"/>
      <c r="K20" s="245"/>
    </row>
    <row r="21" spans="2:11" s="1" customFormat="1" ht="15" customHeight="1">
      <c r="B21" s="248"/>
      <c r="C21" s="249"/>
      <c r="D21" s="249"/>
      <c r="E21" s="251" t="s">
        <v>2719</v>
      </c>
      <c r="F21" s="382" t="s">
        <v>2720</v>
      </c>
      <c r="G21" s="382"/>
      <c r="H21" s="382"/>
      <c r="I21" s="382"/>
      <c r="J21" s="382"/>
      <c r="K21" s="245"/>
    </row>
    <row r="22" spans="2:11" s="1" customFormat="1" ht="15" customHeight="1">
      <c r="B22" s="248"/>
      <c r="C22" s="249"/>
      <c r="D22" s="249"/>
      <c r="E22" s="251" t="s">
        <v>1604</v>
      </c>
      <c r="F22" s="382" t="s">
        <v>2721</v>
      </c>
      <c r="G22" s="382"/>
      <c r="H22" s="382"/>
      <c r="I22" s="382"/>
      <c r="J22" s="382"/>
      <c r="K22" s="245"/>
    </row>
    <row r="23" spans="2:11" s="1" customFormat="1" ht="15" customHeight="1">
      <c r="B23" s="248"/>
      <c r="C23" s="249"/>
      <c r="D23" s="249"/>
      <c r="E23" s="251" t="s">
        <v>96</v>
      </c>
      <c r="F23" s="382" t="s">
        <v>2722</v>
      </c>
      <c r="G23" s="382"/>
      <c r="H23" s="382"/>
      <c r="I23" s="382"/>
      <c r="J23" s="382"/>
      <c r="K23" s="245"/>
    </row>
    <row r="24" spans="2:11" s="1" customFormat="1" ht="12.75" customHeight="1">
      <c r="B24" s="248"/>
      <c r="C24" s="249"/>
      <c r="D24" s="249"/>
      <c r="E24" s="249"/>
      <c r="F24" s="249"/>
      <c r="G24" s="249"/>
      <c r="H24" s="249"/>
      <c r="I24" s="249"/>
      <c r="J24" s="249"/>
      <c r="K24" s="245"/>
    </row>
    <row r="25" spans="2:11" s="1" customFormat="1" ht="15" customHeight="1">
      <c r="B25" s="248"/>
      <c r="C25" s="382" t="s">
        <v>2723</v>
      </c>
      <c r="D25" s="382"/>
      <c r="E25" s="382"/>
      <c r="F25" s="382"/>
      <c r="G25" s="382"/>
      <c r="H25" s="382"/>
      <c r="I25" s="382"/>
      <c r="J25" s="382"/>
      <c r="K25" s="245"/>
    </row>
    <row r="26" spans="2:11" s="1" customFormat="1" ht="15" customHeight="1">
      <c r="B26" s="248"/>
      <c r="C26" s="382" t="s">
        <v>2724</v>
      </c>
      <c r="D26" s="382"/>
      <c r="E26" s="382"/>
      <c r="F26" s="382"/>
      <c r="G26" s="382"/>
      <c r="H26" s="382"/>
      <c r="I26" s="382"/>
      <c r="J26" s="382"/>
      <c r="K26" s="245"/>
    </row>
    <row r="27" spans="2:11" s="1" customFormat="1" ht="15" customHeight="1">
      <c r="B27" s="248"/>
      <c r="C27" s="247"/>
      <c r="D27" s="382" t="s">
        <v>2725</v>
      </c>
      <c r="E27" s="382"/>
      <c r="F27" s="382"/>
      <c r="G27" s="382"/>
      <c r="H27" s="382"/>
      <c r="I27" s="382"/>
      <c r="J27" s="382"/>
      <c r="K27" s="245"/>
    </row>
    <row r="28" spans="2:11" s="1" customFormat="1" ht="15" customHeight="1">
      <c r="B28" s="248"/>
      <c r="C28" s="249"/>
      <c r="D28" s="382" t="s">
        <v>2726</v>
      </c>
      <c r="E28" s="382"/>
      <c r="F28" s="382"/>
      <c r="G28" s="382"/>
      <c r="H28" s="382"/>
      <c r="I28" s="382"/>
      <c r="J28" s="382"/>
      <c r="K28" s="245"/>
    </row>
    <row r="29" spans="2:11" s="1" customFormat="1" ht="12.75" customHeight="1">
      <c r="B29" s="248"/>
      <c r="C29" s="249"/>
      <c r="D29" s="249"/>
      <c r="E29" s="249"/>
      <c r="F29" s="249"/>
      <c r="G29" s="249"/>
      <c r="H29" s="249"/>
      <c r="I29" s="249"/>
      <c r="J29" s="249"/>
      <c r="K29" s="245"/>
    </row>
    <row r="30" spans="2:11" s="1" customFormat="1" ht="15" customHeight="1">
      <c r="B30" s="248"/>
      <c r="C30" s="249"/>
      <c r="D30" s="382" t="s">
        <v>2727</v>
      </c>
      <c r="E30" s="382"/>
      <c r="F30" s="382"/>
      <c r="G30" s="382"/>
      <c r="H30" s="382"/>
      <c r="I30" s="382"/>
      <c r="J30" s="382"/>
      <c r="K30" s="245"/>
    </row>
    <row r="31" spans="2:11" s="1" customFormat="1" ht="15" customHeight="1">
      <c r="B31" s="248"/>
      <c r="C31" s="249"/>
      <c r="D31" s="382" t="s">
        <v>2728</v>
      </c>
      <c r="E31" s="382"/>
      <c r="F31" s="382"/>
      <c r="G31" s="382"/>
      <c r="H31" s="382"/>
      <c r="I31" s="382"/>
      <c r="J31" s="382"/>
      <c r="K31" s="245"/>
    </row>
    <row r="32" spans="2:11" s="1" customFormat="1" ht="12.75" customHeight="1">
      <c r="B32" s="248"/>
      <c r="C32" s="249"/>
      <c r="D32" s="249"/>
      <c r="E32" s="249"/>
      <c r="F32" s="249"/>
      <c r="G32" s="249"/>
      <c r="H32" s="249"/>
      <c r="I32" s="249"/>
      <c r="J32" s="249"/>
      <c r="K32" s="245"/>
    </row>
    <row r="33" spans="2:11" s="1" customFormat="1" ht="15" customHeight="1">
      <c r="B33" s="248"/>
      <c r="C33" s="249"/>
      <c r="D33" s="382" t="s">
        <v>2729</v>
      </c>
      <c r="E33" s="382"/>
      <c r="F33" s="382"/>
      <c r="G33" s="382"/>
      <c r="H33" s="382"/>
      <c r="I33" s="382"/>
      <c r="J33" s="382"/>
      <c r="K33" s="245"/>
    </row>
    <row r="34" spans="2:11" s="1" customFormat="1" ht="15" customHeight="1">
      <c r="B34" s="248"/>
      <c r="C34" s="249"/>
      <c r="D34" s="382" t="s">
        <v>2730</v>
      </c>
      <c r="E34" s="382"/>
      <c r="F34" s="382"/>
      <c r="G34" s="382"/>
      <c r="H34" s="382"/>
      <c r="I34" s="382"/>
      <c r="J34" s="382"/>
      <c r="K34" s="245"/>
    </row>
    <row r="35" spans="2:11" s="1" customFormat="1" ht="15" customHeight="1">
      <c r="B35" s="248"/>
      <c r="C35" s="249"/>
      <c r="D35" s="382" t="s">
        <v>2731</v>
      </c>
      <c r="E35" s="382"/>
      <c r="F35" s="382"/>
      <c r="G35" s="382"/>
      <c r="H35" s="382"/>
      <c r="I35" s="382"/>
      <c r="J35" s="382"/>
      <c r="K35" s="245"/>
    </row>
    <row r="36" spans="2:11" s="1" customFormat="1" ht="15" customHeight="1">
      <c r="B36" s="248"/>
      <c r="C36" s="249"/>
      <c r="D36" s="247"/>
      <c r="E36" s="250" t="s">
        <v>181</v>
      </c>
      <c r="F36" s="247"/>
      <c r="G36" s="382" t="s">
        <v>2732</v>
      </c>
      <c r="H36" s="382"/>
      <c r="I36" s="382"/>
      <c r="J36" s="382"/>
      <c r="K36" s="245"/>
    </row>
    <row r="37" spans="2:11" s="1" customFormat="1" ht="30.75" customHeight="1">
      <c r="B37" s="248"/>
      <c r="C37" s="249"/>
      <c r="D37" s="247"/>
      <c r="E37" s="250" t="s">
        <v>2733</v>
      </c>
      <c r="F37" s="247"/>
      <c r="G37" s="382" t="s">
        <v>2734</v>
      </c>
      <c r="H37" s="382"/>
      <c r="I37" s="382"/>
      <c r="J37" s="382"/>
      <c r="K37" s="245"/>
    </row>
    <row r="38" spans="2:11" s="1" customFormat="1" ht="15" customHeight="1">
      <c r="B38" s="248"/>
      <c r="C38" s="249"/>
      <c r="D38" s="247"/>
      <c r="E38" s="250" t="s">
        <v>55</v>
      </c>
      <c r="F38" s="247"/>
      <c r="G38" s="382" t="s">
        <v>2735</v>
      </c>
      <c r="H38" s="382"/>
      <c r="I38" s="382"/>
      <c r="J38" s="382"/>
      <c r="K38" s="245"/>
    </row>
    <row r="39" spans="2:11" s="1" customFormat="1" ht="15" customHeight="1">
      <c r="B39" s="248"/>
      <c r="C39" s="249"/>
      <c r="D39" s="247"/>
      <c r="E39" s="250" t="s">
        <v>56</v>
      </c>
      <c r="F39" s="247"/>
      <c r="G39" s="382" t="s">
        <v>2736</v>
      </c>
      <c r="H39" s="382"/>
      <c r="I39" s="382"/>
      <c r="J39" s="382"/>
      <c r="K39" s="245"/>
    </row>
    <row r="40" spans="2:11" s="1" customFormat="1" ht="15" customHeight="1">
      <c r="B40" s="248"/>
      <c r="C40" s="249"/>
      <c r="D40" s="247"/>
      <c r="E40" s="250" t="s">
        <v>182</v>
      </c>
      <c r="F40" s="247"/>
      <c r="G40" s="382" t="s">
        <v>2737</v>
      </c>
      <c r="H40" s="382"/>
      <c r="I40" s="382"/>
      <c r="J40" s="382"/>
      <c r="K40" s="245"/>
    </row>
    <row r="41" spans="2:11" s="1" customFormat="1" ht="15" customHeight="1">
      <c r="B41" s="248"/>
      <c r="C41" s="249"/>
      <c r="D41" s="247"/>
      <c r="E41" s="250" t="s">
        <v>183</v>
      </c>
      <c r="F41" s="247"/>
      <c r="G41" s="382" t="s">
        <v>2738</v>
      </c>
      <c r="H41" s="382"/>
      <c r="I41" s="382"/>
      <c r="J41" s="382"/>
      <c r="K41" s="245"/>
    </row>
    <row r="42" spans="2:11" s="1" customFormat="1" ht="15" customHeight="1">
      <c r="B42" s="248"/>
      <c r="C42" s="249"/>
      <c r="D42" s="247"/>
      <c r="E42" s="250" t="s">
        <v>2739</v>
      </c>
      <c r="F42" s="247"/>
      <c r="G42" s="382" t="s">
        <v>2740</v>
      </c>
      <c r="H42" s="382"/>
      <c r="I42" s="382"/>
      <c r="J42" s="382"/>
      <c r="K42" s="245"/>
    </row>
    <row r="43" spans="2:11" s="1" customFormat="1" ht="15" customHeight="1">
      <c r="B43" s="248"/>
      <c r="C43" s="249"/>
      <c r="D43" s="247"/>
      <c r="E43" s="250"/>
      <c r="F43" s="247"/>
      <c r="G43" s="382" t="s">
        <v>2741</v>
      </c>
      <c r="H43" s="382"/>
      <c r="I43" s="382"/>
      <c r="J43" s="382"/>
      <c r="K43" s="245"/>
    </row>
    <row r="44" spans="2:11" s="1" customFormat="1" ht="15" customHeight="1">
      <c r="B44" s="248"/>
      <c r="C44" s="249"/>
      <c r="D44" s="247"/>
      <c r="E44" s="250" t="s">
        <v>2742</v>
      </c>
      <c r="F44" s="247"/>
      <c r="G44" s="382" t="s">
        <v>2743</v>
      </c>
      <c r="H44" s="382"/>
      <c r="I44" s="382"/>
      <c r="J44" s="382"/>
      <c r="K44" s="245"/>
    </row>
    <row r="45" spans="2:11" s="1" customFormat="1" ht="15" customHeight="1">
      <c r="B45" s="248"/>
      <c r="C45" s="249"/>
      <c r="D45" s="247"/>
      <c r="E45" s="250" t="s">
        <v>185</v>
      </c>
      <c r="F45" s="247"/>
      <c r="G45" s="382" t="s">
        <v>2744</v>
      </c>
      <c r="H45" s="382"/>
      <c r="I45" s="382"/>
      <c r="J45" s="382"/>
      <c r="K45" s="245"/>
    </row>
    <row r="46" spans="2:11" s="1" customFormat="1" ht="12.75" customHeight="1">
      <c r="B46" s="248"/>
      <c r="C46" s="249"/>
      <c r="D46" s="247"/>
      <c r="E46" s="247"/>
      <c r="F46" s="247"/>
      <c r="G46" s="247"/>
      <c r="H46" s="247"/>
      <c r="I46" s="247"/>
      <c r="J46" s="247"/>
      <c r="K46" s="245"/>
    </row>
    <row r="47" spans="2:11" s="1" customFormat="1" ht="15" customHeight="1">
      <c r="B47" s="248"/>
      <c r="C47" s="249"/>
      <c r="D47" s="382" t="s">
        <v>2745</v>
      </c>
      <c r="E47" s="382"/>
      <c r="F47" s="382"/>
      <c r="G47" s="382"/>
      <c r="H47" s="382"/>
      <c r="I47" s="382"/>
      <c r="J47" s="382"/>
      <c r="K47" s="245"/>
    </row>
    <row r="48" spans="2:11" s="1" customFormat="1" ht="15" customHeight="1">
      <c r="B48" s="248"/>
      <c r="C48" s="249"/>
      <c r="D48" s="249"/>
      <c r="E48" s="382" t="s">
        <v>2746</v>
      </c>
      <c r="F48" s="382"/>
      <c r="G48" s="382"/>
      <c r="H48" s="382"/>
      <c r="I48" s="382"/>
      <c r="J48" s="382"/>
      <c r="K48" s="245"/>
    </row>
    <row r="49" spans="2:11" s="1" customFormat="1" ht="15" customHeight="1">
      <c r="B49" s="248"/>
      <c r="C49" s="249"/>
      <c r="D49" s="249"/>
      <c r="E49" s="382" t="s">
        <v>2747</v>
      </c>
      <c r="F49" s="382"/>
      <c r="G49" s="382"/>
      <c r="H49" s="382"/>
      <c r="I49" s="382"/>
      <c r="J49" s="382"/>
      <c r="K49" s="245"/>
    </row>
    <row r="50" spans="2:11" s="1" customFormat="1" ht="15" customHeight="1">
      <c r="B50" s="248"/>
      <c r="C50" s="249"/>
      <c r="D50" s="249"/>
      <c r="E50" s="382" t="s">
        <v>2748</v>
      </c>
      <c r="F50" s="382"/>
      <c r="G50" s="382"/>
      <c r="H50" s="382"/>
      <c r="I50" s="382"/>
      <c r="J50" s="382"/>
      <c r="K50" s="245"/>
    </row>
    <row r="51" spans="2:11" s="1" customFormat="1" ht="15" customHeight="1">
      <c r="B51" s="248"/>
      <c r="C51" s="249"/>
      <c r="D51" s="382" t="s">
        <v>2749</v>
      </c>
      <c r="E51" s="382"/>
      <c r="F51" s="382"/>
      <c r="G51" s="382"/>
      <c r="H51" s="382"/>
      <c r="I51" s="382"/>
      <c r="J51" s="382"/>
      <c r="K51" s="245"/>
    </row>
    <row r="52" spans="2:11" s="1" customFormat="1" ht="25.5" customHeight="1">
      <c r="B52" s="244"/>
      <c r="C52" s="383" t="s">
        <v>2750</v>
      </c>
      <c r="D52" s="383"/>
      <c r="E52" s="383"/>
      <c r="F52" s="383"/>
      <c r="G52" s="383"/>
      <c r="H52" s="383"/>
      <c r="I52" s="383"/>
      <c r="J52" s="383"/>
      <c r="K52" s="245"/>
    </row>
    <row r="53" spans="2:11" s="1" customFormat="1" ht="5.25" customHeight="1">
      <c r="B53" s="244"/>
      <c r="C53" s="246"/>
      <c r="D53" s="246"/>
      <c r="E53" s="246"/>
      <c r="F53" s="246"/>
      <c r="G53" s="246"/>
      <c r="H53" s="246"/>
      <c r="I53" s="246"/>
      <c r="J53" s="246"/>
      <c r="K53" s="245"/>
    </row>
    <row r="54" spans="2:11" s="1" customFormat="1" ht="15" customHeight="1">
      <c r="B54" s="244"/>
      <c r="C54" s="382" t="s">
        <v>2751</v>
      </c>
      <c r="D54" s="382"/>
      <c r="E54" s="382"/>
      <c r="F54" s="382"/>
      <c r="G54" s="382"/>
      <c r="H54" s="382"/>
      <c r="I54" s="382"/>
      <c r="J54" s="382"/>
      <c r="K54" s="245"/>
    </row>
    <row r="55" spans="2:11" s="1" customFormat="1" ht="15" customHeight="1">
      <c r="B55" s="244"/>
      <c r="C55" s="382" t="s">
        <v>2752</v>
      </c>
      <c r="D55" s="382"/>
      <c r="E55" s="382"/>
      <c r="F55" s="382"/>
      <c r="G55" s="382"/>
      <c r="H55" s="382"/>
      <c r="I55" s="382"/>
      <c r="J55" s="382"/>
      <c r="K55" s="245"/>
    </row>
    <row r="56" spans="2:11" s="1" customFormat="1" ht="12.75" customHeight="1">
      <c r="B56" s="244"/>
      <c r="C56" s="247"/>
      <c r="D56" s="247"/>
      <c r="E56" s="247"/>
      <c r="F56" s="247"/>
      <c r="G56" s="247"/>
      <c r="H56" s="247"/>
      <c r="I56" s="247"/>
      <c r="J56" s="247"/>
      <c r="K56" s="245"/>
    </row>
    <row r="57" spans="2:11" s="1" customFormat="1" ht="15" customHeight="1">
      <c r="B57" s="244"/>
      <c r="C57" s="382" t="s">
        <v>2753</v>
      </c>
      <c r="D57" s="382"/>
      <c r="E57" s="382"/>
      <c r="F57" s="382"/>
      <c r="G57" s="382"/>
      <c r="H57" s="382"/>
      <c r="I57" s="382"/>
      <c r="J57" s="382"/>
      <c r="K57" s="245"/>
    </row>
    <row r="58" spans="2:11" s="1" customFormat="1" ht="15" customHeight="1">
      <c r="B58" s="244"/>
      <c r="C58" s="249"/>
      <c r="D58" s="382" t="s">
        <v>2754</v>
      </c>
      <c r="E58" s="382"/>
      <c r="F58" s="382"/>
      <c r="G58" s="382"/>
      <c r="H58" s="382"/>
      <c r="I58" s="382"/>
      <c r="J58" s="382"/>
      <c r="K58" s="245"/>
    </row>
    <row r="59" spans="2:11" s="1" customFormat="1" ht="15" customHeight="1">
      <c r="B59" s="244"/>
      <c r="C59" s="249"/>
      <c r="D59" s="382" t="s">
        <v>2755</v>
      </c>
      <c r="E59" s="382"/>
      <c r="F59" s="382"/>
      <c r="G59" s="382"/>
      <c r="H59" s="382"/>
      <c r="I59" s="382"/>
      <c r="J59" s="382"/>
      <c r="K59" s="245"/>
    </row>
    <row r="60" spans="2:11" s="1" customFormat="1" ht="15" customHeight="1">
      <c r="B60" s="244"/>
      <c r="C60" s="249"/>
      <c r="D60" s="382" t="s">
        <v>2756</v>
      </c>
      <c r="E60" s="382"/>
      <c r="F60" s="382"/>
      <c r="G60" s="382"/>
      <c r="H60" s="382"/>
      <c r="I60" s="382"/>
      <c r="J60" s="382"/>
      <c r="K60" s="245"/>
    </row>
    <row r="61" spans="2:11" s="1" customFormat="1" ht="15" customHeight="1">
      <c r="B61" s="244"/>
      <c r="C61" s="249"/>
      <c r="D61" s="382" t="s">
        <v>2757</v>
      </c>
      <c r="E61" s="382"/>
      <c r="F61" s="382"/>
      <c r="G61" s="382"/>
      <c r="H61" s="382"/>
      <c r="I61" s="382"/>
      <c r="J61" s="382"/>
      <c r="K61" s="245"/>
    </row>
    <row r="62" spans="2:11" s="1" customFormat="1" ht="15" customHeight="1">
      <c r="B62" s="244"/>
      <c r="C62" s="249"/>
      <c r="D62" s="385" t="s">
        <v>2758</v>
      </c>
      <c r="E62" s="385"/>
      <c r="F62" s="385"/>
      <c r="G62" s="385"/>
      <c r="H62" s="385"/>
      <c r="I62" s="385"/>
      <c r="J62" s="385"/>
      <c r="K62" s="245"/>
    </row>
    <row r="63" spans="2:11" s="1" customFormat="1" ht="15" customHeight="1">
      <c r="B63" s="244"/>
      <c r="C63" s="249"/>
      <c r="D63" s="382" t="s">
        <v>2759</v>
      </c>
      <c r="E63" s="382"/>
      <c r="F63" s="382"/>
      <c r="G63" s="382"/>
      <c r="H63" s="382"/>
      <c r="I63" s="382"/>
      <c r="J63" s="382"/>
      <c r="K63" s="245"/>
    </row>
    <row r="64" spans="2:11" s="1" customFormat="1" ht="12.75" customHeight="1">
      <c r="B64" s="244"/>
      <c r="C64" s="249"/>
      <c r="D64" s="249"/>
      <c r="E64" s="252"/>
      <c r="F64" s="249"/>
      <c r="G64" s="249"/>
      <c r="H64" s="249"/>
      <c r="I64" s="249"/>
      <c r="J64" s="249"/>
      <c r="K64" s="245"/>
    </row>
    <row r="65" spans="2:11" s="1" customFormat="1" ht="15" customHeight="1">
      <c r="B65" s="244"/>
      <c r="C65" s="249"/>
      <c r="D65" s="382" t="s">
        <v>2760</v>
      </c>
      <c r="E65" s="382"/>
      <c r="F65" s="382"/>
      <c r="G65" s="382"/>
      <c r="H65" s="382"/>
      <c r="I65" s="382"/>
      <c r="J65" s="382"/>
      <c r="K65" s="245"/>
    </row>
    <row r="66" spans="2:11" s="1" customFormat="1" ht="15" customHeight="1">
      <c r="B66" s="244"/>
      <c r="C66" s="249"/>
      <c r="D66" s="385" t="s">
        <v>2761</v>
      </c>
      <c r="E66" s="385"/>
      <c r="F66" s="385"/>
      <c r="G66" s="385"/>
      <c r="H66" s="385"/>
      <c r="I66" s="385"/>
      <c r="J66" s="385"/>
      <c r="K66" s="245"/>
    </row>
    <row r="67" spans="2:11" s="1" customFormat="1" ht="15" customHeight="1">
      <c r="B67" s="244"/>
      <c r="C67" s="249"/>
      <c r="D67" s="382" t="s">
        <v>2762</v>
      </c>
      <c r="E67" s="382"/>
      <c r="F67" s="382"/>
      <c r="G67" s="382"/>
      <c r="H67" s="382"/>
      <c r="I67" s="382"/>
      <c r="J67" s="382"/>
      <c r="K67" s="245"/>
    </row>
    <row r="68" spans="2:11" s="1" customFormat="1" ht="15" customHeight="1">
      <c r="B68" s="244"/>
      <c r="C68" s="249"/>
      <c r="D68" s="382" t="s">
        <v>2763</v>
      </c>
      <c r="E68" s="382"/>
      <c r="F68" s="382"/>
      <c r="G68" s="382"/>
      <c r="H68" s="382"/>
      <c r="I68" s="382"/>
      <c r="J68" s="382"/>
      <c r="K68" s="245"/>
    </row>
    <row r="69" spans="2:11" s="1" customFormat="1" ht="15" customHeight="1">
      <c r="B69" s="244"/>
      <c r="C69" s="249"/>
      <c r="D69" s="382" t="s">
        <v>2764</v>
      </c>
      <c r="E69" s="382"/>
      <c r="F69" s="382"/>
      <c r="G69" s="382"/>
      <c r="H69" s="382"/>
      <c r="I69" s="382"/>
      <c r="J69" s="382"/>
      <c r="K69" s="245"/>
    </row>
    <row r="70" spans="2:11" s="1" customFormat="1" ht="15" customHeight="1">
      <c r="B70" s="244"/>
      <c r="C70" s="249"/>
      <c r="D70" s="382" t="s">
        <v>2765</v>
      </c>
      <c r="E70" s="382"/>
      <c r="F70" s="382"/>
      <c r="G70" s="382"/>
      <c r="H70" s="382"/>
      <c r="I70" s="382"/>
      <c r="J70" s="382"/>
      <c r="K70" s="245"/>
    </row>
    <row r="71" spans="2:11" s="1" customFormat="1" ht="12.75" customHeight="1">
      <c r="B71" s="253"/>
      <c r="C71" s="254"/>
      <c r="D71" s="254"/>
      <c r="E71" s="254"/>
      <c r="F71" s="254"/>
      <c r="G71" s="254"/>
      <c r="H71" s="254"/>
      <c r="I71" s="254"/>
      <c r="J71" s="254"/>
      <c r="K71" s="255"/>
    </row>
    <row r="72" spans="2:11" s="1" customFormat="1" ht="18.75" customHeight="1">
      <c r="B72" s="256"/>
      <c r="C72" s="256"/>
      <c r="D72" s="256"/>
      <c r="E72" s="256"/>
      <c r="F72" s="256"/>
      <c r="G72" s="256"/>
      <c r="H72" s="256"/>
      <c r="I72" s="256"/>
      <c r="J72" s="256"/>
      <c r="K72" s="257"/>
    </row>
    <row r="73" spans="2:11" s="1" customFormat="1" ht="18.75" customHeight="1">
      <c r="B73" s="257"/>
      <c r="C73" s="257"/>
      <c r="D73" s="257"/>
      <c r="E73" s="257"/>
      <c r="F73" s="257"/>
      <c r="G73" s="257"/>
      <c r="H73" s="257"/>
      <c r="I73" s="257"/>
      <c r="J73" s="257"/>
      <c r="K73" s="257"/>
    </row>
    <row r="74" spans="2:11" s="1" customFormat="1" ht="7.5" customHeight="1">
      <c r="B74" s="258"/>
      <c r="C74" s="259"/>
      <c r="D74" s="259"/>
      <c r="E74" s="259"/>
      <c r="F74" s="259"/>
      <c r="G74" s="259"/>
      <c r="H74" s="259"/>
      <c r="I74" s="259"/>
      <c r="J74" s="259"/>
      <c r="K74" s="260"/>
    </row>
    <row r="75" spans="2:11" s="1" customFormat="1" ht="45" customHeight="1">
      <c r="B75" s="261"/>
      <c r="C75" s="386" t="s">
        <v>2766</v>
      </c>
      <c r="D75" s="386"/>
      <c r="E75" s="386"/>
      <c r="F75" s="386"/>
      <c r="G75" s="386"/>
      <c r="H75" s="386"/>
      <c r="I75" s="386"/>
      <c r="J75" s="386"/>
      <c r="K75" s="262"/>
    </row>
    <row r="76" spans="2:11" s="1" customFormat="1" ht="17.25" customHeight="1">
      <c r="B76" s="261"/>
      <c r="C76" s="263" t="s">
        <v>2767</v>
      </c>
      <c r="D76" s="263"/>
      <c r="E76" s="263"/>
      <c r="F76" s="263" t="s">
        <v>2768</v>
      </c>
      <c r="G76" s="264"/>
      <c r="H76" s="263" t="s">
        <v>56</v>
      </c>
      <c r="I76" s="263" t="s">
        <v>59</v>
      </c>
      <c r="J76" s="263" t="s">
        <v>2769</v>
      </c>
      <c r="K76" s="262"/>
    </row>
    <row r="77" spans="2:11" s="1" customFormat="1" ht="17.25" customHeight="1">
      <c r="B77" s="261"/>
      <c r="C77" s="265" t="s">
        <v>2770</v>
      </c>
      <c r="D77" s="265"/>
      <c r="E77" s="265"/>
      <c r="F77" s="266" t="s">
        <v>2771</v>
      </c>
      <c r="G77" s="267"/>
      <c r="H77" s="265"/>
      <c r="I77" s="265"/>
      <c r="J77" s="265" t="s">
        <v>2772</v>
      </c>
      <c r="K77" s="262"/>
    </row>
    <row r="78" spans="2:11" s="1" customFormat="1" ht="5.25" customHeight="1">
      <c r="B78" s="261"/>
      <c r="C78" s="268"/>
      <c r="D78" s="268"/>
      <c r="E78" s="268"/>
      <c r="F78" s="268"/>
      <c r="G78" s="269"/>
      <c r="H78" s="268"/>
      <c r="I78" s="268"/>
      <c r="J78" s="268"/>
      <c r="K78" s="262"/>
    </row>
    <row r="79" spans="2:11" s="1" customFormat="1" ht="15" customHeight="1">
      <c r="B79" s="261"/>
      <c r="C79" s="250" t="s">
        <v>55</v>
      </c>
      <c r="D79" s="270"/>
      <c r="E79" s="270"/>
      <c r="F79" s="271" t="s">
        <v>2773</v>
      </c>
      <c r="G79" s="272"/>
      <c r="H79" s="250" t="s">
        <v>2774</v>
      </c>
      <c r="I79" s="250" t="s">
        <v>2775</v>
      </c>
      <c r="J79" s="250">
        <v>20</v>
      </c>
      <c r="K79" s="262"/>
    </row>
    <row r="80" spans="2:11" s="1" customFormat="1" ht="15" customHeight="1">
      <c r="B80" s="261"/>
      <c r="C80" s="250" t="s">
        <v>2776</v>
      </c>
      <c r="D80" s="250"/>
      <c r="E80" s="250"/>
      <c r="F80" s="271" t="s">
        <v>2773</v>
      </c>
      <c r="G80" s="272"/>
      <c r="H80" s="250" t="s">
        <v>2777</v>
      </c>
      <c r="I80" s="250" t="s">
        <v>2775</v>
      </c>
      <c r="J80" s="250">
        <v>120</v>
      </c>
      <c r="K80" s="262"/>
    </row>
    <row r="81" spans="2:11" s="1" customFormat="1" ht="15" customHeight="1">
      <c r="B81" s="273"/>
      <c r="C81" s="250" t="s">
        <v>2778</v>
      </c>
      <c r="D81" s="250"/>
      <c r="E81" s="250"/>
      <c r="F81" s="271" t="s">
        <v>2779</v>
      </c>
      <c r="G81" s="272"/>
      <c r="H81" s="250" t="s">
        <v>2780</v>
      </c>
      <c r="I81" s="250" t="s">
        <v>2775</v>
      </c>
      <c r="J81" s="250">
        <v>50</v>
      </c>
      <c r="K81" s="262"/>
    </row>
    <row r="82" spans="2:11" s="1" customFormat="1" ht="15" customHeight="1">
      <c r="B82" s="273"/>
      <c r="C82" s="250" t="s">
        <v>2781</v>
      </c>
      <c r="D82" s="250"/>
      <c r="E82" s="250"/>
      <c r="F82" s="271" t="s">
        <v>2773</v>
      </c>
      <c r="G82" s="272"/>
      <c r="H82" s="250" t="s">
        <v>2782</v>
      </c>
      <c r="I82" s="250" t="s">
        <v>2783</v>
      </c>
      <c r="J82" s="250"/>
      <c r="K82" s="262"/>
    </row>
    <row r="83" spans="2:11" s="1" customFormat="1" ht="15" customHeight="1">
      <c r="B83" s="273"/>
      <c r="C83" s="274" t="s">
        <v>2784</v>
      </c>
      <c r="D83" s="274"/>
      <c r="E83" s="274"/>
      <c r="F83" s="275" t="s">
        <v>2779</v>
      </c>
      <c r="G83" s="274"/>
      <c r="H83" s="274" t="s">
        <v>2785</v>
      </c>
      <c r="I83" s="274" t="s">
        <v>2775</v>
      </c>
      <c r="J83" s="274">
        <v>15</v>
      </c>
      <c r="K83" s="262"/>
    </row>
    <row r="84" spans="2:11" s="1" customFormat="1" ht="15" customHeight="1">
      <c r="B84" s="273"/>
      <c r="C84" s="274" t="s">
        <v>2786</v>
      </c>
      <c r="D84" s="274"/>
      <c r="E84" s="274"/>
      <c r="F84" s="275" t="s">
        <v>2779</v>
      </c>
      <c r="G84" s="274"/>
      <c r="H84" s="274" t="s">
        <v>2787</v>
      </c>
      <c r="I84" s="274" t="s">
        <v>2775</v>
      </c>
      <c r="J84" s="274">
        <v>15</v>
      </c>
      <c r="K84" s="262"/>
    </row>
    <row r="85" spans="2:11" s="1" customFormat="1" ht="15" customHeight="1">
      <c r="B85" s="273"/>
      <c r="C85" s="274" t="s">
        <v>2788</v>
      </c>
      <c r="D85" s="274"/>
      <c r="E85" s="274"/>
      <c r="F85" s="275" t="s">
        <v>2779</v>
      </c>
      <c r="G85" s="274"/>
      <c r="H85" s="274" t="s">
        <v>2789</v>
      </c>
      <c r="I85" s="274" t="s">
        <v>2775</v>
      </c>
      <c r="J85" s="274">
        <v>20</v>
      </c>
      <c r="K85" s="262"/>
    </row>
    <row r="86" spans="2:11" s="1" customFormat="1" ht="15" customHeight="1">
      <c r="B86" s="273"/>
      <c r="C86" s="274" t="s">
        <v>2790</v>
      </c>
      <c r="D86" s="274"/>
      <c r="E86" s="274"/>
      <c r="F86" s="275" t="s">
        <v>2779</v>
      </c>
      <c r="G86" s="274"/>
      <c r="H86" s="274" t="s">
        <v>2791</v>
      </c>
      <c r="I86" s="274" t="s">
        <v>2775</v>
      </c>
      <c r="J86" s="274">
        <v>20</v>
      </c>
      <c r="K86" s="262"/>
    </row>
    <row r="87" spans="2:11" s="1" customFormat="1" ht="15" customHeight="1">
      <c r="B87" s="273"/>
      <c r="C87" s="250" t="s">
        <v>2792</v>
      </c>
      <c r="D87" s="250"/>
      <c r="E87" s="250"/>
      <c r="F87" s="271" t="s">
        <v>2779</v>
      </c>
      <c r="G87" s="272"/>
      <c r="H87" s="250" t="s">
        <v>2793</v>
      </c>
      <c r="I87" s="250" t="s">
        <v>2775</v>
      </c>
      <c r="J87" s="250">
        <v>50</v>
      </c>
      <c r="K87" s="262"/>
    </row>
    <row r="88" spans="2:11" s="1" customFormat="1" ht="15" customHeight="1">
      <c r="B88" s="273"/>
      <c r="C88" s="250" t="s">
        <v>2794</v>
      </c>
      <c r="D88" s="250"/>
      <c r="E88" s="250"/>
      <c r="F88" s="271" t="s">
        <v>2779</v>
      </c>
      <c r="G88" s="272"/>
      <c r="H88" s="250" t="s">
        <v>2795</v>
      </c>
      <c r="I88" s="250" t="s">
        <v>2775</v>
      </c>
      <c r="J88" s="250">
        <v>20</v>
      </c>
      <c r="K88" s="262"/>
    </row>
    <row r="89" spans="2:11" s="1" customFormat="1" ht="15" customHeight="1">
      <c r="B89" s="273"/>
      <c r="C89" s="250" t="s">
        <v>2796</v>
      </c>
      <c r="D89" s="250"/>
      <c r="E89" s="250"/>
      <c r="F89" s="271" t="s">
        <v>2779</v>
      </c>
      <c r="G89" s="272"/>
      <c r="H89" s="250" t="s">
        <v>2797</v>
      </c>
      <c r="I89" s="250" t="s">
        <v>2775</v>
      </c>
      <c r="J89" s="250">
        <v>20</v>
      </c>
      <c r="K89" s="262"/>
    </row>
    <row r="90" spans="2:11" s="1" customFormat="1" ht="15" customHeight="1">
      <c r="B90" s="273"/>
      <c r="C90" s="250" t="s">
        <v>2798</v>
      </c>
      <c r="D90" s="250"/>
      <c r="E90" s="250"/>
      <c r="F90" s="271" t="s">
        <v>2779</v>
      </c>
      <c r="G90" s="272"/>
      <c r="H90" s="250" t="s">
        <v>2799</v>
      </c>
      <c r="I90" s="250" t="s">
        <v>2775</v>
      </c>
      <c r="J90" s="250">
        <v>50</v>
      </c>
      <c r="K90" s="262"/>
    </row>
    <row r="91" spans="2:11" s="1" customFormat="1" ht="15" customHeight="1">
      <c r="B91" s="273"/>
      <c r="C91" s="250" t="s">
        <v>2800</v>
      </c>
      <c r="D91" s="250"/>
      <c r="E91" s="250"/>
      <c r="F91" s="271" t="s">
        <v>2779</v>
      </c>
      <c r="G91" s="272"/>
      <c r="H91" s="250" t="s">
        <v>2800</v>
      </c>
      <c r="I91" s="250" t="s">
        <v>2775</v>
      </c>
      <c r="J91" s="250">
        <v>50</v>
      </c>
      <c r="K91" s="262"/>
    </row>
    <row r="92" spans="2:11" s="1" customFormat="1" ht="15" customHeight="1">
      <c r="B92" s="273"/>
      <c r="C92" s="250" t="s">
        <v>2801</v>
      </c>
      <c r="D92" s="250"/>
      <c r="E92" s="250"/>
      <c r="F92" s="271" t="s">
        <v>2779</v>
      </c>
      <c r="G92" s="272"/>
      <c r="H92" s="250" t="s">
        <v>2802</v>
      </c>
      <c r="I92" s="250" t="s">
        <v>2775</v>
      </c>
      <c r="J92" s="250">
        <v>255</v>
      </c>
      <c r="K92" s="262"/>
    </row>
    <row r="93" spans="2:11" s="1" customFormat="1" ht="15" customHeight="1">
      <c r="B93" s="273"/>
      <c r="C93" s="250" t="s">
        <v>2803</v>
      </c>
      <c r="D93" s="250"/>
      <c r="E93" s="250"/>
      <c r="F93" s="271" t="s">
        <v>2773</v>
      </c>
      <c r="G93" s="272"/>
      <c r="H93" s="250" t="s">
        <v>2804</v>
      </c>
      <c r="I93" s="250" t="s">
        <v>2805</v>
      </c>
      <c r="J93" s="250"/>
      <c r="K93" s="262"/>
    </row>
    <row r="94" spans="2:11" s="1" customFormat="1" ht="15" customHeight="1">
      <c r="B94" s="273"/>
      <c r="C94" s="250" t="s">
        <v>2806</v>
      </c>
      <c r="D94" s="250"/>
      <c r="E94" s="250"/>
      <c r="F94" s="271" t="s">
        <v>2773</v>
      </c>
      <c r="G94" s="272"/>
      <c r="H94" s="250" t="s">
        <v>2807</v>
      </c>
      <c r="I94" s="250" t="s">
        <v>2808</v>
      </c>
      <c r="J94" s="250"/>
      <c r="K94" s="262"/>
    </row>
    <row r="95" spans="2:11" s="1" customFormat="1" ht="15" customHeight="1">
      <c r="B95" s="273"/>
      <c r="C95" s="250" t="s">
        <v>2809</v>
      </c>
      <c r="D95" s="250"/>
      <c r="E95" s="250"/>
      <c r="F95" s="271" t="s">
        <v>2773</v>
      </c>
      <c r="G95" s="272"/>
      <c r="H95" s="250" t="s">
        <v>2809</v>
      </c>
      <c r="I95" s="250" t="s">
        <v>2808</v>
      </c>
      <c r="J95" s="250"/>
      <c r="K95" s="262"/>
    </row>
    <row r="96" spans="2:11" s="1" customFormat="1" ht="15" customHeight="1">
      <c r="B96" s="273"/>
      <c r="C96" s="250" t="s">
        <v>40</v>
      </c>
      <c r="D96" s="250"/>
      <c r="E96" s="250"/>
      <c r="F96" s="271" t="s">
        <v>2773</v>
      </c>
      <c r="G96" s="272"/>
      <c r="H96" s="250" t="s">
        <v>2810</v>
      </c>
      <c r="I96" s="250" t="s">
        <v>2808</v>
      </c>
      <c r="J96" s="250"/>
      <c r="K96" s="262"/>
    </row>
    <row r="97" spans="2:11" s="1" customFormat="1" ht="15" customHeight="1">
      <c r="B97" s="273"/>
      <c r="C97" s="250" t="s">
        <v>50</v>
      </c>
      <c r="D97" s="250"/>
      <c r="E97" s="250"/>
      <c r="F97" s="271" t="s">
        <v>2773</v>
      </c>
      <c r="G97" s="272"/>
      <c r="H97" s="250" t="s">
        <v>2811</v>
      </c>
      <c r="I97" s="250" t="s">
        <v>2808</v>
      </c>
      <c r="J97" s="250"/>
      <c r="K97" s="262"/>
    </row>
    <row r="98" spans="2:11" s="1" customFormat="1" ht="15" customHeight="1">
      <c r="B98" s="276"/>
      <c r="C98" s="277"/>
      <c r="D98" s="277"/>
      <c r="E98" s="277"/>
      <c r="F98" s="277"/>
      <c r="G98" s="277"/>
      <c r="H98" s="277"/>
      <c r="I98" s="277"/>
      <c r="J98" s="277"/>
      <c r="K98" s="278"/>
    </row>
    <row r="99" spans="2:11" s="1" customFormat="1" ht="18.75" customHeight="1">
      <c r="B99" s="279"/>
      <c r="C99" s="280"/>
      <c r="D99" s="280"/>
      <c r="E99" s="280"/>
      <c r="F99" s="280"/>
      <c r="G99" s="280"/>
      <c r="H99" s="280"/>
      <c r="I99" s="280"/>
      <c r="J99" s="280"/>
      <c r="K99" s="279"/>
    </row>
    <row r="100" spans="2:11" s="1" customFormat="1" ht="18.75" customHeight="1">
      <c r="B100" s="257"/>
      <c r="C100" s="257"/>
      <c r="D100" s="257"/>
      <c r="E100" s="257"/>
      <c r="F100" s="257"/>
      <c r="G100" s="257"/>
      <c r="H100" s="257"/>
      <c r="I100" s="257"/>
      <c r="J100" s="257"/>
      <c r="K100" s="257"/>
    </row>
    <row r="101" spans="2:11" s="1" customFormat="1" ht="7.5" customHeight="1">
      <c r="B101" s="258"/>
      <c r="C101" s="259"/>
      <c r="D101" s="259"/>
      <c r="E101" s="259"/>
      <c r="F101" s="259"/>
      <c r="G101" s="259"/>
      <c r="H101" s="259"/>
      <c r="I101" s="259"/>
      <c r="J101" s="259"/>
      <c r="K101" s="260"/>
    </row>
    <row r="102" spans="2:11" s="1" customFormat="1" ht="45" customHeight="1">
      <c r="B102" s="261"/>
      <c r="C102" s="386" t="s">
        <v>2812</v>
      </c>
      <c r="D102" s="386"/>
      <c r="E102" s="386"/>
      <c r="F102" s="386"/>
      <c r="G102" s="386"/>
      <c r="H102" s="386"/>
      <c r="I102" s="386"/>
      <c r="J102" s="386"/>
      <c r="K102" s="262"/>
    </row>
    <row r="103" spans="2:11" s="1" customFormat="1" ht="17.25" customHeight="1">
      <c r="B103" s="261"/>
      <c r="C103" s="263" t="s">
        <v>2767</v>
      </c>
      <c r="D103" s="263"/>
      <c r="E103" s="263"/>
      <c r="F103" s="263" t="s">
        <v>2768</v>
      </c>
      <c r="G103" s="264"/>
      <c r="H103" s="263" t="s">
        <v>56</v>
      </c>
      <c r="I103" s="263" t="s">
        <v>59</v>
      </c>
      <c r="J103" s="263" t="s">
        <v>2769</v>
      </c>
      <c r="K103" s="262"/>
    </row>
    <row r="104" spans="2:11" s="1" customFormat="1" ht="17.25" customHeight="1">
      <c r="B104" s="261"/>
      <c r="C104" s="265" t="s">
        <v>2770</v>
      </c>
      <c r="D104" s="265"/>
      <c r="E104" s="265"/>
      <c r="F104" s="266" t="s">
        <v>2771</v>
      </c>
      <c r="G104" s="267"/>
      <c r="H104" s="265"/>
      <c r="I104" s="265"/>
      <c r="J104" s="265" t="s">
        <v>2772</v>
      </c>
      <c r="K104" s="262"/>
    </row>
    <row r="105" spans="2:11" s="1" customFormat="1" ht="5.25" customHeight="1">
      <c r="B105" s="261"/>
      <c r="C105" s="263"/>
      <c r="D105" s="263"/>
      <c r="E105" s="263"/>
      <c r="F105" s="263"/>
      <c r="G105" s="281"/>
      <c r="H105" s="263"/>
      <c r="I105" s="263"/>
      <c r="J105" s="263"/>
      <c r="K105" s="262"/>
    </row>
    <row r="106" spans="2:11" s="1" customFormat="1" ht="15" customHeight="1">
      <c r="B106" s="261"/>
      <c r="C106" s="250" t="s">
        <v>55</v>
      </c>
      <c r="D106" s="270"/>
      <c r="E106" s="270"/>
      <c r="F106" s="271" t="s">
        <v>2773</v>
      </c>
      <c r="G106" s="250"/>
      <c r="H106" s="250" t="s">
        <v>2813</v>
      </c>
      <c r="I106" s="250" t="s">
        <v>2775</v>
      </c>
      <c r="J106" s="250">
        <v>20</v>
      </c>
      <c r="K106" s="262"/>
    </row>
    <row r="107" spans="2:11" s="1" customFormat="1" ht="15" customHeight="1">
      <c r="B107" s="261"/>
      <c r="C107" s="250" t="s">
        <v>2776</v>
      </c>
      <c r="D107" s="250"/>
      <c r="E107" s="250"/>
      <c r="F107" s="271" t="s">
        <v>2773</v>
      </c>
      <c r="G107" s="250"/>
      <c r="H107" s="250" t="s">
        <v>2813</v>
      </c>
      <c r="I107" s="250" t="s">
        <v>2775</v>
      </c>
      <c r="J107" s="250">
        <v>120</v>
      </c>
      <c r="K107" s="262"/>
    </row>
    <row r="108" spans="2:11" s="1" customFormat="1" ht="15" customHeight="1">
      <c r="B108" s="273"/>
      <c r="C108" s="250" t="s">
        <v>2778</v>
      </c>
      <c r="D108" s="250"/>
      <c r="E108" s="250"/>
      <c r="F108" s="271" t="s">
        <v>2779</v>
      </c>
      <c r="G108" s="250"/>
      <c r="H108" s="250" t="s">
        <v>2813</v>
      </c>
      <c r="I108" s="250" t="s">
        <v>2775</v>
      </c>
      <c r="J108" s="250">
        <v>50</v>
      </c>
      <c r="K108" s="262"/>
    </row>
    <row r="109" spans="2:11" s="1" customFormat="1" ht="15" customHeight="1">
      <c r="B109" s="273"/>
      <c r="C109" s="250" t="s">
        <v>2781</v>
      </c>
      <c r="D109" s="250"/>
      <c r="E109" s="250"/>
      <c r="F109" s="271" t="s">
        <v>2773</v>
      </c>
      <c r="G109" s="250"/>
      <c r="H109" s="250" t="s">
        <v>2813</v>
      </c>
      <c r="I109" s="250" t="s">
        <v>2783</v>
      </c>
      <c r="J109" s="250"/>
      <c r="K109" s="262"/>
    </row>
    <row r="110" spans="2:11" s="1" customFormat="1" ht="15" customHeight="1">
      <c r="B110" s="273"/>
      <c r="C110" s="250" t="s">
        <v>2792</v>
      </c>
      <c r="D110" s="250"/>
      <c r="E110" s="250"/>
      <c r="F110" s="271" t="s">
        <v>2779</v>
      </c>
      <c r="G110" s="250"/>
      <c r="H110" s="250" t="s">
        <v>2813</v>
      </c>
      <c r="I110" s="250" t="s">
        <v>2775</v>
      </c>
      <c r="J110" s="250">
        <v>50</v>
      </c>
      <c r="K110" s="262"/>
    </row>
    <row r="111" spans="2:11" s="1" customFormat="1" ht="15" customHeight="1">
      <c r="B111" s="273"/>
      <c r="C111" s="250" t="s">
        <v>2800</v>
      </c>
      <c r="D111" s="250"/>
      <c r="E111" s="250"/>
      <c r="F111" s="271" t="s">
        <v>2779</v>
      </c>
      <c r="G111" s="250"/>
      <c r="H111" s="250" t="s">
        <v>2813</v>
      </c>
      <c r="I111" s="250" t="s">
        <v>2775</v>
      </c>
      <c r="J111" s="250">
        <v>50</v>
      </c>
      <c r="K111" s="262"/>
    </row>
    <row r="112" spans="2:11" s="1" customFormat="1" ht="15" customHeight="1">
      <c r="B112" s="273"/>
      <c r="C112" s="250" t="s">
        <v>2798</v>
      </c>
      <c r="D112" s="250"/>
      <c r="E112" s="250"/>
      <c r="F112" s="271" t="s">
        <v>2779</v>
      </c>
      <c r="G112" s="250"/>
      <c r="H112" s="250" t="s">
        <v>2813</v>
      </c>
      <c r="I112" s="250" t="s">
        <v>2775</v>
      </c>
      <c r="J112" s="250">
        <v>50</v>
      </c>
      <c r="K112" s="262"/>
    </row>
    <row r="113" spans="2:11" s="1" customFormat="1" ht="15" customHeight="1">
      <c r="B113" s="273"/>
      <c r="C113" s="250" t="s">
        <v>55</v>
      </c>
      <c r="D113" s="250"/>
      <c r="E113" s="250"/>
      <c r="F113" s="271" t="s">
        <v>2773</v>
      </c>
      <c r="G113" s="250"/>
      <c r="H113" s="250" t="s">
        <v>2814</v>
      </c>
      <c r="I113" s="250" t="s">
        <v>2775</v>
      </c>
      <c r="J113" s="250">
        <v>20</v>
      </c>
      <c r="K113" s="262"/>
    </row>
    <row r="114" spans="2:11" s="1" customFormat="1" ht="15" customHeight="1">
      <c r="B114" s="273"/>
      <c r="C114" s="250" t="s">
        <v>2815</v>
      </c>
      <c r="D114" s="250"/>
      <c r="E114" s="250"/>
      <c r="F114" s="271" t="s">
        <v>2773</v>
      </c>
      <c r="G114" s="250"/>
      <c r="H114" s="250" t="s">
        <v>2816</v>
      </c>
      <c r="I114" s="250" t="s">
        <v>2775</v>
      </c>
      <c r="J114" s="250">
        <v>120</v>
      </c>
      <c r="K114" s="262"/>
    </row>
    <row r="115" spans="2:11" s="1" customFormat="1" ht="15" customHeight="1">
      <c r="B115" s="273"/>
      <c r="C115" s="250" t="s">
        <v>40</v>
      </c>
      <c r="D115" s="250"/>
      <c r="E115" s="250"/>
      <c r="F115" s="271" t="s">
        <v>2773</v>
      </c>
      <c r="G115" s="250"/>
      <c r="H115" s="250" t="s">
        <v>2817</v>
      </c>
      <c r="I115" s="250" t="s">
        <v>2808</v>
      </c>
      <c r="J115" s="250"/>
      <c r="K115" s="262"/>
    </row>
    <row r="116" spans="2:11" s="1" customFormat="1" ht="15" customHeight="1">
      <c r="B116" s="273"/>
      <c r="C116" s="250" t="s">
        <v>50</v>
      </c>
      <c r="D116" s="250"/>
      <c r="E116" s="250"/>
      <c r="F116" s="271" t="s">
        <v>2773</v>
      </c>
      <c r="G116" s="250"/>
      <c r="H116" s="250" t="s">
        <v>2818</v>
      </c>
      <c r="I116" s="250" t="s">
        <v>2808</v>
      </c>
      <c r="J116" s="250"/>
      <c r="K116" s="262"/>
    </row>
    <row r="117" spans="2:11" s="1" customFormat="1" ht="15" customHeight="1">
      <c r="B117" s="273"/>
      <c r="C117" s="250" t="s">
        <v>59</v>
      </c>
      <c r="D117" s="250"/>
      <c r="E117" s="250"/>
      <c r="F117" s="271" t="s">
        <v>2773</v>
      </c>
      <c r="G117" s="250"/>
      <c r="H117" s="250" t="s">
        <v>2819</v>
      </c>
      <c r="I117" s="250" t="s">
        <v>2820</v>
      </c>
      <c r="J117" s="250"/>
      <c r="K117" s="262"/>
    </row>
    <row r="118" spans="2:11" s="1" customFormat="1" ht="15" customHeight="1">
      <c r="B118" s="276"/>
      <c r="C118" s="282"/>
      <c r="D118" s="282"/>
      <c r="E118" s="282"/>
      <c r="F118" s="282"/>
      <c r="G118" s="282"/>
      <c r="H118" s="282"/>
      <c r="I118" s="282"/>
      <c r="J118" s="282"/>
      <c r="K118" s="278"/>
    </row>
    <row r="119" spans="2:11" s="1" customFormat="1" ht="18.75" customHeight="1">
      <c r="B119" s="283"/>
      <c r="C119" s="284"/>
      <c r="D119" s="284"/>
      <c r="E119" s="284"/>
      <c r="F119" s="285"/>
      <c r="G119" s="284"/>
      <c r="H119" s="284"/>
      <c r="I119" s="284"/>
      <c r="J119" s="284"/>
      <c r="K119" s="283"/>
    </row>
    <row r="120" spans="2:11" s="1" customFormat="1" ht="18.75" customHeight="1">
      <c r="B120" s="257"/>
      <c r="C120" s="257"/>
      <c r="D120" s="257"/>
      <c r="E120" s="257"/>
      <c r="F120" s="257"/>
      <c r="G120" s="257"/>
      <c r="H120" s="257"/>
      <c r="I120" s="257"/>
      <c r="J120" s="257"/>
      <c r="K120" s="257"/>
    </row>
    <row r="121" spans="2:11" s="1" customFormat="1" ht="7.5" customHeight="1">
      <c r="B121" s="286"/>
      <c r="C121" s="287"/>
      <c r="D121" s="287"/>
      <c r="E121" s="287"/>
      <c r="F121" s="287"/>
      <c r="G121" s="287"/>
      <c r="H121" s="287"/>
      <c r="I121" s="287"/>
      <c r="J121" s="287"/>
      <c r="K121" s="288"/>
    </row>
    <row r="122" spans="2:11" s="1" customFormat="1" ht="45" customHeight="1">
      <c r="B122" s="289"/>
      <c r="C122" s="384" t="s">
        <v>2821</v>
      </c>
      <c r="D122" s="384"/>
      <c r="E122" s="384"/>
      <c r="F122" s="384"/>
      <c r="G122" s="384"/>
      <c r="H122" s="384"/>
      <c r="I122" s="384"/>
      <c r="J122" s="384"/>
      <c r="K122" s="290"/>
    </row>
    <row r="123" spans="2:11" s="1" customFormat="1" ht="17.25" customHeight="1">
      <c r="B123" s="291"/>
      <c r="C123" s="263" t="s">
        <v>2767</v>
      </c>
      <c r="D123" s="263"/>
      <c r="E123" s="263"/>
      <c r="F123" s="263" t="s">
        <v>2768</v>
      </c>
      <c r="G123" s="264"/>
      <c r="H123" s="263" t="s">
        <v>56</v>
      </c>
      <c r="I123" s="263" t="s">
        <v>59</v>
      </c>
      <c r="J123" s="263" t="s">
        <v>2769</v>
      </c>
      <c r="K123" s="292"/>
    </row>
    <row r="124" spans="2:11" s="1" customFormat="1" ht="17.25" customHeight="1">
      <c r="B124" s="291"/>
      <c r="C124" s="265" t="s">
        <v>2770</v>
      </c>
      <c r="D124" s="265"/>
      <c r="E124" s="265"/>
      <c r="F124" s="266" t="s">
        <v>2771</v>
      </c>
      <c r="G124" s="267"/>
      <c r="H124" s="265"/>
      <c r="I124" s="265"/>
      <c r="J124" s="265" t="s">
        <v>2772</v>
      </c>
      <c r="K124" s="292"/>
    </row>
    <row r="125" spans="2:11" s="1" customFormat="1" ht="5.25" customHeight="1">
      <c r="B125" s="293"/>
      <c r="C125" s="268"/>
      <c r="D125" s="268"/>
      <c r="E125" s="268"/>
      <c r="F125" s="268"/>
      <c r="G125" s="294"/>
      <c r="H125" s="268"/>
      <c r="I125" s="268"/>
      <c r="J125" s="268"/>
      <c r="K125" s="295"/>
    </row>
    <row r="126" spans="2:11" s="1" customFormat="1" ht="15" customHeight="1">
      <c r="B126" s="293"/>
      <c r="C126" s="250" t="s">
        <v>2776</v>
      </c>
      <c r="D126" s="270"/>
      <c r="E126" s="270"/>
      <c r="F126" s="271" t="s">
        <v>2773</v>
      </c>
      <c r="G126" s="250"/>
      <c r="H126" s="250" t="s">
        <v>2813</v>
      </c>
      <c r="I126" s="250" t="s">
        <v>2775</v>
      </c>
      <c r="J126" s="250">
        <v>120</v>
      </c>
      <c r="K126" s="296"/>
    </row>
    <row r="127" spans="2:11" s="1" customFormat="1" ht="15" customHeight="1">
      <c r="B127" s="293"/>
      <c r="C127" s="250" t="s">
        <v>2822</v>
      </c>
      <c r="D127" s="250"/>
      <c r="E127" s="250"/>
      <c r="F127" s="271" t="s">
        <v>2773</v>
      </c>
      <c r="G127" s="250"/>
      <c r="H127" s="250" t="s">
        <v>2823</v>
      </c>
      <c r="I127" s="250" t="s">
        <v>2775</v>
      </c>
      <c r="J127" s="250" t="s">
        <v>2824</v>
      </c>
      <c r="K127" s="296"/>
    </row>
    <row r="128" spans="2:11" s="1" customFormat="1" ht="15" customHeight="1">
      <c r="B128" s="293"/>
      <c r="C128" s="250" t="s">
        <v>96</v>
      </c>
      <c r="D128" s="250"/>
      <c r="E128" s="250"/>
      <c r="F128" s="271" t="s">
        <v>2773</v>
      </c>
      <c r="G128" s="250"/>
      <c r="H128" s="250" t="s">
        <v>2825</v>
      </c>
      <c r="I128" s="250" t="s">
        <v>2775</v>
      </c>
      <c r="J128" s="250" t="s">
        <v>2824</v>
      </c>
      <c r="K128" s="296"/>
    </row>
    <row r="129" spans="2:11" s="1" customFormat="1" ht="15" customHeight="1">
      <c r="B129" s="293"/>
      <c r="C129" s="250" t="s">
        <v>2784</v>
      </c>
      <c r="D129" s="250"/>
      <c r="E129" s="250"/>
      <c r="F129" s="271" t="s">
        <v>2779</v>
      </c>
      <c r="G129" s="250"/>
      <c r="H129" s="250" t="s">
        <v>2785</v>
      </c>
      <c r="I129" s="250" t="s">
        <v>2775</v>
      </c>
      <c r="J129" s="250">
        <v>15</v>
      </c>
      <c r="K129" s="296"/>
    </row>
    <row r="130" spans="2:11" s="1" customFormat="1" ht="15" customHeight="1">
      <c r="B130" s="293"/>
      <c r="C130" s="274" t="s">
        <v>2786</v>
      </c>
      <c r="D130" s="274"/>
      <c r="E130" s="274"/>
      <c r="F130" s="275" t="s">
        <v>2779</v>
      </c>
      <c r="G130" s="274"/>
      <c r="H130" s="274" t="s">
        <v>2787</v>
      </c>
      <c r="I130" s="274" t="s">
        <v>2775</v>
      </c>
      <c r="J130" s="274">
        <v>15</v>
      </c>
      <c r="K130" s="296"/>
    </row>
    <row r="131" spans="2:11" s="1" customFormat="1" ht="15" customHeight="1">
      <c r="B131" s="293"/>
      <c r="C131" s="274" t="s">
        <v>2788</v>
      </c>
      <c r="D131" s="274"/>
      <c r="E131" s="274"/>
      <c r="F131" s="275" t="s">
        <v>2779</v>
      </c>
      <c r="G131" s="274"/>
      <c r="H131" s="274" t="s">
        <v>2789</v>
      </c>
      <c r="I131" s="274" t="s">
        <v>2775</v>
      </c>
      <c r="J131" s="274">
        <v>20</v>
      </c>
      <c r="K131" s="296"/>
    </row>
    <row r="132" spans="2:11" s="1" customFormat="1" ht="15" customHeight="1">
      <c r="B132" s="293"/>
      <c r="C132" s="274" t="s">
        <v>2790</v>
      </c>
      <c r="D132" s="274"/>
      <c r="E132" s="274"/>
      <c r="F132" s="275" t="s">
        <v>2779</v>
      </c>
      <c r="G132" s="274"/>
      <c r="H132" s="274" t="s">
        <v>2791</v>
      </c>
      <c r="I132" s="274" t="s">
        <v>2775</v>
      </c>
      <c r="J132" s="274">
        <v>20</v>
      </c>
      <c r="K132" s="296"/>
    </row>
    <row r="133" spans="2:11" s="1" customFormat="1" ht="15" customHeight="1">
      <c r="B133" s="293"/>
      <c r="C133" s="250" t="s">
        <v>2778</v>
      </c>
      <c r="D133" s="250"/>
      <c r="E133" s="250"/>
      <c r="F133" s="271" t="s">
        <v>2779</v>
      </c>
      <c r="G133" s="250"/>
      <c r="H133" s="250" t="s">
        <v>2813</v>
      </c>
      <c r="I133" s="250" t="s">
        <v>2775</v>
      </c>
      <c r="J133" s="250">
        <v>50</v>
      </c>
      <c r="K133" s="296"/>
    </row>
    <row r="134" spans="2:11" s="1" customFormat="1" ht="15" customHeight="1">
      <c r="B134" s="293"/>
      <c r="C134" s="250" t="s">
        <v>2792</v>
      </c>
      <c r="D134" s="250"/>
      <c r="E134" s="250"/>
      <c r="F134" s="271" t="s">
        <v>2779</v>
      </c>
      <c r="G134" s="250"/>
      <c r="H134" s="250" t="s">
        <v>2813</v>
      </c>
      <c r="I134" s="250" t="s">
        <v>2775</v>
      </c>
      <c r="J134" s="250">
        <v>50</v>
      </c>
      <c r="K134" s="296"/>
    </row>
    <row r="135" spans="2:11" s="1" customFormat="1" ht="15" customHeight="1">
      <c r="B135" s="293"/>
      <c r="C135" s="250" t="s">
        <v>2798</v>
      </c>
      <c r="D135" s="250"/>
      <c r="E135" s="250"/>
      <c r="F135" s="271" t="s">
        <v>2779</v>
      </c>
      <c r="G135" s="250"/>
      <c r="H135" s="250" t="s">
        <v>2813</v>
      </c>
      <c r="I135" s="250" t="s">
        <v>2775</v>
      </c>
      <c r="J135" s="250">
        <v>50</v>
      </c>
      <c r="K135" s="296"/>
    </row>
    <row r="136" spans="2:11" s="1" customFormat="1" ht="15" customHeight="1">
      <c r="B136" s="293"/>
      <c r="C136" s="250" t="s">
        <v>2800</v>
      </c>
      <c r="D136" s="250"/>
      <c r="E136" s="250"/>
      <c r="F136" s="271" t="s">
        <v>2779</v>
      </c>
      <c r="G136" s="250"/>
      <c r="H136" s="250" t="s">
        <v>2813</v>
      </c>
      <c r="I136" s="250" t="s">
        <v>2775</v>
      </c>
      <c r="J136" s="250">
        <v>50</v>
      </c>
      <c r="K136" s="296"/>
    </row>
    <row r="137" spans="2:11" s="1" customFormat="1" ht="15" customHeight="1">
      <c r="B137" s="293"/>
      <c r="C137" s="250" t="s">
        <v>2801</v>
      </c>
      <c r="D137" s="250"/>
      <c r="E137" s="250"/>
      <c r="F137" s="271" t="s">
        <v>2779</v>
      </c>
      <c r="G137" s="250"/>
      <c r="H137" s="250" t="s">
        <v>2826</v>
      </c>
      <c r="I137" s="250" t="s">
        <v>2775</v>
      </c>
      <c r="J137" s="250">
        <v>255</v>
      </c>
      <c r="K137" s="296"/>
    </row>
    <row r="138" spans="2:11" s="1" customFormat="1" ht="15" customHeight="1">
      <c r="B138" s="293"/>
      <c r="C138" s="250" t="s">
        <v>2803</v>
      </c>
      <c r="D138" s="250"/>
      <c r="E138" s="250"/>
      <c r="F138" s="271" t="s">
        <v>2773</v>
      </c>
      <c r="G138" s="250"/>
      <c r="H138" s="250" t="s">
        <v>2827</v>
      </c>
      <c r="I138" s="250" t="s">
        <v>2805</v>
      </c>
      <c r="J138" s="250"/>
      <c r="K138" s="296"/>
    </row>
    <row r="139" spans="2:11" s="1" customFormat="1" ht="15" customHeight="1">
      <c r="B139" s="293"/>
      <c r="C139" s="250" t="s">
        <v>2806</v>
      </c>
      <c r="D139" s="250"/>
      <c r="E139" s="250"/>
      <c r="F139" s="271" t="s">
        <v>2773</v>
      </c>
      <c r="G139" s="250"/>
      <c r="H139" s="250" t="s">
        <v>2828</v>
      </c>
      <c r="I139" s="250" t="s">
        <v>2808</v>
      </c>
      <c r="J139" s="250"/>
      <c r="K139" s="296"/>
    </row>
    <row r="140" spans="2:11" s="1" customFormat="1" ht="15" customHeight="1">
      <c r="B140" s="293"/>
      <c r="C140" s="250" t="s">
        <v>2809</v>
      </c>
      <c r="D140" s="250"/>
      <c r="E140" s="250"/>
      <c r="F140" s="271" t="s">
        <v>2773</v>
      </c>
      <c r="G140" s="250"/>
      <c r="H140" s="250" t="s">
        <v>2809</v>
      </c>
      <c r="I140" s="250" t="s">
        <v>2808</v>
      </c>
      <c r="J140" s="250"/>
      <c r="K140" s="296"/>
    </row>
    <row r="141" spans="2:11" s="1" customFormat="1" ht="15" customHeight="1">
      <c r="B141" s="293"/>
      <c r="C141" s="250" t="s">
        <v>40</v>
      </c>
      <c r="D141" s="250"/>
      <c r="E141" s="250"/>
      <c r="F141" s="271" t="s">
        <v>2773</v>
      </c>
      <c r="G141" s="250"/>
      <c r="H141" s="250" t="s">
        <v>2829</v>
      </c>
      <c r="I141" s="250" t="s">
        <v>2808</v>
      </c>
      <c r="J141" s="250"/>
      <c r="K141" s="296"/>
    </row>
    <row r="142" spans="2:11" s="1" customFormat="1" ht="15" customHeight="1">
      <c r="B142" s="293"/>
      <c r="C142" s="250" t="s">
        <v>2830</v>
      </c>
      <c r="D142" s="250"/>
      <c r="E142" s="250"/>
      <c r="F142" s="271" t="s">
        <v>2773</v>
      </c>
      <c r="G142" s="250"/>
      <c r="H142" s="250" t="s">
        <v>2831</v>
      </c>
      <c r="I142" s="250" t="s">
        <v>2808</v>
      </c>
      <c r="J142" s="250"/>
      <c r="K142" s="296"/>
    </row>
    <row r="143" spans="2:11" s="1" customFormat="1" ht="15" customHeight="1">
      <c r="B143" s="297"/>
      <c r="C143" s="298"/>
      <c r="D143" s="298"/>
      <c r="E143" s="298"/>
      <c r="F143" s="298"/>
      <c r="G143" s="298"/>
      <c r="H143" s="298"/>
      <c r="I143" s="298"/>
      <c r="J143" s="298"/>
      <c r="K143" s="299"/>
    </row>
    <row r="144" spans="2:11" s="1" customFormat="1" ht="18.75" customHeight="1">
      <c r="B144" s="284"/>
      <c r="C144" s="284"/>
      <c r="D144" s="284"/>
      <c r="E144" s="284"/>
      <c r="F144" s="285"/>
      <c r="G144" s="284"/>
      <c r="H144" s="284"/>
      <c r="I144" s="284"/>
      <c r="J144" s="284"/>
      <c r="K144" s="284"/>
    </row>
    <row r="145" spans="2:11" s="1" customFormat="1" ht="18.75" customHeight="1">
      <c r="B145" s="257"/>
      <c r="C145" s="257"/>
      <c r="D145" s="257"/>
      <c r="E145" s="257"/>
      <c r="F145" s="257"/>
      <c r="G145" s="257"/>
      <c r="H145" s="257"/>
      <c r="I145" s="257"/>
      <c r="J145" s="257"/>
      <c r="K145" s="257"/>
    </row>
    <row r="146" spans="2:11" s="1" customFormat="1" ht="7.5" customHeight="1">
      <c r="B146" s="258"/>
      <c r="C146" s="259"/>
      <c r="D146" s="259"/>
      <c r="E146" s="259"/>
      <c r="F146" s="259"/>
      <c r="G146" s="259"/>
      <c r="H146" s="259"/>
      <c r="I146" s="259"/>
      <c r="J146" s="259"/>
      <c r="K146" s="260"/>
    </row>
    <row r="147" spans="2:11" s="1" customFormat="1" ht="45" customHeight="1">
      <c r="B147" s="261"/>
      <c r="C147" s="386" t="s">
        <v>2832</v>
      </c>
      <c r="D147" s="386"/>
      <c r="E147" s="386"/>
      <c r="F147" s="386"/>
      <c r="G147" s="386"/>
      <c r="H147" s="386"/>
      <c r="I147" s="386"/>
      <c r="J147" s="386"/>
      <c r="K147" s="262"/>
    </row>
    <row r="148" spans="2:11" s="1" customFormat="1" ht="17.25" customHeight="1">
      <c r="B148" s="261"/>
      <c r="C148" s="263" t="s">
        <v>2767</v>
      </c>
      <c r="D148" s="263"/>
      <c r="E148" s="263"/>
      <c r="F148" s="263" t="s">
        <v>2768</v>
      </c>
      <c r="G148" s="264"/>
      <c r="H148" s="263" t="s">
        <v>56</v>
      </c>
      <c r="I148" s="263" t="s">
        <v>59</v>
      </c>
      <c r="J148" s="263" t="s">
        <v>2769</v>
      </c>
      <c r="K148" s="262"/>
    </row>
    <row r="149" spans="2:11" s="1" customFormat="1" ht="17.25" customHeight="1">
      <c r="B149" s="261"/>
      <c r="C149" s="265" t="s">
        <v>2770</v>
      </c>
      <c r="D149" s="265"/>
      <c r="E149" s="265"/>
      <c r="F149" s="266" t="s">
        <v>2771</v>
      </c>
      <c r="G149" s="267"/>
      <c r="H149" s="265"/>
      <c r="I149" s="265"/>
      <c r="J149" s="265" t="s">
        <v>2772</v>
      </c>
      <c r="K149" s="262"/>
    </row>
    <row r="150" spans="2:11" s="1" customFormat="1" ht="5.25" customHeight="1">
      <c r="B150" s="273"/>
      <c r="C150" s="268"/>
      <c r="D150" s="268"/>
      <c r="E150" s="268"/>
      <c r="F150" s="268"/>
      <c r="G150" s="269"/>
      <c r="H150" s="268"/>
      <c r="I150" s="268"/>
      <c r="J150" s="268"/>
      <c r="K150" s="296"/>
    </row>
    <row r="151" spans="2:11" s="1" customFormat="1" ht="15" customHeight="1">
      <c r="B151" s="273"/>
      <c r="C151" s="300" t="s">
        <v>2776</v>
      </c>
      <c r="D151" s="250"/>
      <c r="E151" s="250"/>
      <c r="F151" s="301" t="s">
        <v>2773</v>
      </c>
      <c r="G151" s="250"/>
      <c r="H151" s="300" t="s">
        <v>2813</v>
      </c>
      <c r="I151" s="300" t="s">
        <v>2775</v>
      </c>
      <c r="J151" s="300">
        <v>120</v>
      </c>
      <c r="K151" s="296"/>
    </row>
    <row r="152" spans="2:11" s="1" customFormat="1" ht="15" customHeight="1">
      <c r="B152" s="273"/>
      <c r="C152" s="300" t="s">
        <v>2822</v>
      </c>
      <c r="D152" s="250"/>
      <c r="E152" s="250"/>
      <c r="F152" s="301" t="s">
        <v>2773</v>
      </c>
      <c r="G152" s="250"/>
      <c r="H152" s="300" t="s">
        <v>2833</v>
      </c>
      <c r="I152" s="300" t="s">
        <v>2775</v>
      </c>
      <c r="J152" s="300" t="s">
        <v>2824</v>
      </c>
      <c r="K152" s="296"/>
    </row>
    <row r="153" spans="2:11" s="1" customFormat="1" ht="15" customHeight="1">
      <c r="B153" s="273"/>
      <c r="C153" s="300" t="s">
        <v>96</v>
      </c>
      <c r="D153" s="250"/>
      <c r="E153" s="250"/>
      <c r="F153" s="301" t="s">
        <v>2773</v>
      </c>
      <c r="G153" s="250"/>
      <c r="H153" s="300" t="s">
        <v>2834</v>
      </c>
      <c r="I153" s="300" t="s">
        <v>2775</v>
      </c>
      <c r="J153" s="300" t="s">
        <v>2824</v>
      </c>
      <c r="K153" s="296"/>
    </row>
    <row r="154" spans="2:11" s="1" customFormat="1" ht="15" customHeight="1">
      <c r="B154" s="273"/>
      <c r="C154" s="300" t="s">
        <v>2778</v>
      </c>
      <c r="D154" s="250"/>
      <c r="E154" s="250"/>
      <c r="F154" s="301" t="s">
        <v>2779</v>
      </c>
      <c r="G154" s="250"/>
      <c r="H154" s="300" t="s">
        <v>2813</v>
      </c>
      <c r="I154" s="300" t="s">
        <v>2775</v>
      </c>
      <c r="J154" s="300">
        <v>50</v>
      </c>
      <c r="K154" s="296"/>
    </row>
    <row r="155" spans="2:11" s="1" customFormat="1" ht="15" customHeight="1">
      <c r="B155" s="273"/>
      <c r="C155" s="300" t="s">
        <v>2781</v>
      </c>
      <c r="D155" s="250"/>
      <c r="E155" s="250"/>
      <c r="F155" s="301" t="s">
        <v>2773</v>
      </c>
      <c r="G155" s="250"/>
      <c r="H155" s="300" t="s">
        <v>2813</v>
      </c>
      <c r="I155" s="300" t="s">
        <v>2783</v>
      </c>
      <c r="J155" s="300"/>
      <c r="K155" s="296"/>
    </row>
    <row r="156" spans="2:11" s="1" customFormat="1" ht="15" customHeight="1">
      <c r="B156" s="273"/>
      <c r="C156" s="300" t="s">
        <v>2792</v>
      </c>
      <c r="D156" s="250"/>
      <c r="E156" s="250"/>
      <c r="F156" s="301" t="s">
        <v>2779</v>
      </c>
      <c r="G156" s="250"/>
      <c r="H156" s="300" t="s">
        <v>2813</v>
      </c>
      <c r="I156" s="300" t="s">
        <v>2775</v>
      </c>
      <c r="J156" s="300">
        <v>50</v>
      </c>
      <c r="K156" s="296"/>
    </row>
    <row r="157" spans="2:11" s="1" customFormat="1" ht="15" customHeight="1">
      <c r="B157" s="273"/>
      <c r="C157" s="300" t="s">
        <v>2800</v>
      </c>
      <c r="D157" s="250"/>
      <c r="E157" s="250"/>
      <c r="F157" s="301" t="s">
        <v>2779</v>
      </c>
      <c r="G157" s="250"/>
      <c r="H157" s="300" t="s">
        <v>2813</v>
      </c>
      <c r="I157" s="300" t="s">
        <v>2775</v>
      </c>
      <c r="J157" s="300">
        <v>50</v>
      </c>
      <c r="K157" s="296"/>
    </row>
    <row r="158" spans="2:11" s="1" customFormat="1" ht="15" customHeight="1">
      <c r="B158" s="273"/>
      <c r="C158" s="300" t="s">
        <v>2798</v>
      </c>
      <c r="D158" s="250"/>
      <c r="E158" s="250"/>
      <c r="F158" s="301" t="s">
        <v>2779</v>
      </c>
      <c r="G158" s="250"/>
      <c r="H158" s="300" t="s">
        <v>2813</v>
      </c>
      <c r="I158" s="300" t="s">
        <v>2775</v>
      </c>
      <c r="J158" s="300">
        <v>50</v>
      </c>
      <c r="K158" s="296"/>
    </row>
    <row r="159" spans="2:11" s="1" customFormat="1" ht="15" customHeight="1">
      <c r="B159" s="273"/>
      <c r="C159" s="300" t="s">
        <v>155</v>
      </c>
      <c r="D159" s="250"/>
      <c r="E159" s="250"/>
      <c r="F159" s="301" t="s">
        <v>2773</v>
      </c>
      <c r="G159" s="250"/>
      <c r="H159" s="300" t="s">
        <v>2835</v>
      </c>
      <c r="I159" s="300" t="s">
        <v>2775</v>
      </c>
      <c r="J159" s="300" t="s">
        <v>2836</v>
      </c>
      <c r="K159" s="296"/>
    </row>
    <row r="160" spans="2:11" s="1" customFormat="1" ht="15" customHeight="1">
      <c r="B160" s="273"/>
      <c r="C160" s="300" t="s">
        <v>2837</v>
      </c>
      <c r="D160" s="250"/>
      <c r="E160" s="250"/>
      <c r="F160" s="301" t="s">
        <v>2773</v>
      </c>
      <c r="G160" s="250"/>
      <c r="H160" s="300" t="s">
        <v>2838</v>
      </c>
      <c r="I160" s="300" t="s">
        <v>2808</v>
      </c>
      <c r="J160" s="300"/>
      <c r="K160" s="296"/>
    </row>
    <row r="161" spans="2:11" s="1" customFormat="1" ht="15" customHeight="1">
      <c r="B161" s="302"/>
      <c r="C161" s="282"/>
      <c r="D161" s="282"/>
      <c r="E161" s="282"/>
      <c r="F161" s="282"/>
      <c r="G161" s="282"/>
      <c r="H161" s="282"/>
      <c r="I161" s="282"/>
      <c r="J161" s="282"/>
      <c r="K161" s="303"/>
    </row>
    <row r="162" spans="2:11" s="1" customFormat="1" ht="18.75" customHeight="1">
      <c r="B162" s="284"/>
      <c r="C162" s="294"/>
      <c r="D162" s="294"/>
      <c r="E162" s="294"/>
      <c r="F162" s="304"/>
      <c r="G162" s="294"/>
      <c r="H162" s="294"/>
      <c r="I162" s="294"/>
      <c r="J162" s="294"/>
      <c r="K162" s="284"/>
    </row>
    <row r="163" spans="2:11" s="1" customFormat="1" ht="18.75" customHeight="1">
      <c r="B163" s="257"/>
      <c r="C163" s="257"/>
      <c r="D163" s="257"/>
      <c r="E163" s="257"/>
      <c r="F163" s="257"/>
      <c r="G163" s="257"/>
      <c r="H163" s="257"/>
      <c r="I163" s="257"/>
      <c r="J163" s="257"/>
      <c r="K163" s="257"/>
    </row>
    <row r="164" spans="2:11" s="1" customFormat="1" ht="7.5" customHeight="1">
      <c r="B164" s="239"/>
      <c r="C164" s="240"/>
      <c r="D164" s="240"/>
      <c r="E164" s="240"/>
      <c r="F164" s="240"/>
      <c r="G164" s="240"/>
      <c r="H164" s="240"/>
      <c r="I164" s="240"/>
      <c r="J164" s="240"/>
      <c r="K164" s="241"/>
    </row>
    <row r="165" spans="2:11" s="1" customFormat="1" ht="45" customHeight="1">
      <c r="B165" s="242"/>
      <c r="C165" s="384" t="s">
        <v>2839</v>
      </c>
      <c r="D165" s="384"/>
      <c r="E165" s="384"/>
      <c r="F165" s="384"/>
      <c r="G165" s="384"/>
      <c r="H165" s="384"/>
      <c r="I165" s="384"/>
      <c r="J165" s="384"/>
      <c r="K165" s="243"/>
    </row>
    <row r="166" spans="2:11" s="1" customFormat="1" ht="17.25" customHeight="1">
      <c r="B166" s="242"/>
      <c r="C166" s="263" t="s">
        <v>2767</v>
      </c>
      <c r="D166" s="263"/>
      <c r="E166" s="263"/>
      <c r="F166" s="263" t="s">
        <v>2768</v>
      </c>
      <c r="G166" s="305"/>
      <c r="H166" s="306" t="s">
        <v>56</v>
      </c>
      <c r="I166" s="306" t="s">
        <v>59</v>
      </c>
      <c r="J166" s="263" t="s">
        <v>2769</v>
      </c>
      <c r="K166" s="243"/>
    </row>
    <row r="167" spans="2:11" s="1" customFormat="1" ht="17.25" customHeight="1">
      <c r="B167" s="244"/>
      <c r="C167" s="265" t="s">
        <v>2770</v>
      </c>
      <c r="D167" s="265"/>
      <c r="E167" s="265"/>
      <c r="F167" s="266" t="s">
        <v>2771</v>
      </c>
      <c r="G167" s="307"/>
      <c r="H167" s="308"/>
      <c r="I167" s="308"/>
      <c r="J167" s="265" t="s">
        <v>2772</v>
      </c>
      <c r="K167" s="245"/>
    </row>
    <row r="168" spans="2:11" s="1" customFormat="1" ht="5.25" customHeight="1">
      <c r="B168" s="273"/>
      <c r="C168" s="268"/>
      <c r="D168" s="268"/>
      <c r="E168" s="268"/>
      <c r="F168" s="268"/>
      <c r="G168" s="269"/>
      <c r="H168" s="268"/>
      <c r="I168" s="268"/>
      <c r="J168" s="268"/>
      <c r="K168" s="296"/>
    </row>
    <row r="169" spans="2:11" s="1" customFormat="1" ht="15" customHeight="1">
      <c r="B169" s="273"/>
      <c r="C169" s="250" t="s">
        <v>2776</v>
      </c>
      <c r="D169" s="250"/>
      <c r="E169" s="250"/>
      <c r="F169" s="271" t="s">
        <v>2773</v>
      </c>
      <c r="G169" s="250"/>
      <c r="H169" s="250" t="s">
        <v>2813</v>
      </c>
      <c r="I169" s="250" t="s">
        <v>2775</v>
      </c>
      <c r="J169" s="250">
        <v>120</v>
      </c>
      <c r="K169" s="296"/>
    </row>
    <row r="170" spans="2:11" s="1" customFormat="1" ht="15" customHeight="1">
      <c r="B170" s="273"/>
      <c r="C170" s="250" t="s">
        <v>2822</v>
      </c>
      <c r="D170" s="250"/>
      <c r="E170" s="250"/>
      <c r="F170" s="271" t="s">
        <v>2773</v>
      </c>
      <c r="G170" s="250"/>
      <c r="H170" s="250" t="s">
        <v>2823</v>
      </c>
      <c r="I170" s="250" t="s">
        <v>2775</v>
      </c>
      <c r="J170" s="250" t="s">
        <v>2824</v>
      </c>
      <c r="K170" s="296"/>
    </row>
    <row r="171" spans="2:11" s="1" customFormat="1" ht="15" customHeight="1">
      <c r="B171" s="273"/>
      <c r="C171" s="250" t="s">
        <v>96</v>
      </c>
      <c r="D171" s="250"/>
      <c r="E171" s="250"/>
      <c r="F171" s="271" t="s">
        <v>2773</v>
      </c>
      <c r="G171" s="250"/>
      <c r="H171" s="250" t="s">
        <v>2840</v>
      </c>
      <c r="I171" s="250" t="s">
        <v>2775</v>
      </c>
      <c r="J171" s="250" t="s">
        <v>2824</v>
      </c>
      <c r="K171" s="296"/>
    </row>
    <row r="172" spans="2:11" s="1" customFormat="1" ht="15" customHeight="1">
      <c r="B172" s="273"/>
      <c r="C172" s="250" t="s">
        <v>2778</v>
      </c>
      <c r="D172" s="250"/>
      <c r="E172" s="250"/>
      <c r="F172" s="271" t="s">
        <v>2779</v>
      </c>
      <c r="G172" s="250"/>
      <c r="H172" s="250" t="s">
        <v>2840</v>
      </c>
      <c r="I172" s="250" t="s">
        <v>2775</v>
      </c>
      <c r="J172" s="250">
        <v>50</v>
      </c>
      <c r="K172" s="296"/>
    </row>
    <row r="173" spans="2:11" s="1" customFormat="1" ht="15" customHeight="1">
      <c r="B173" s="273"/>
      <c r="C173" s="250" t="s">
        <v>2781</v>
      </c>
      <c r="D173" s="250"/>
      <c r="E173" s="250"/>
      <c r="F173" s="271" t="s">
        <v>2773</v>
      </c>
      <c r="G173" s="250"/>
      <c r="H173" s="250" t="s">
        <v>2840</v>
      </c>
      <c r="I173" s="250" t="s">
        <v>2783</v>
      </c>
      <c r="J173" s="250"/>
      <c r="K173" s="296"/>
    </row>
    <row r="174" spans="2:11" s="1" customFormat="1" ht="15" customHeight="1">
      <c r="B174" s="273"/>
      <c r="C174" s="250" t="s">
        <v>2792</v>
      </c>
      <c r="D174" s="250"/>
      <c r="E174" s="250"/>
      <c r="F174" s="271" t="s">
        <v>2779</v>
      </c>
      <c r="G174" s="250"/>
      <c r="H174" s="250" t="s">
        <v>2840</v>
      </c>
      <c r="I174" s="250" t="s">
        <v>2775</v>
      </c>
      <c r="J174" s="250">
        <v>50</v>
      </c>
      <c r="K174" s="296"/>
    </row>
    <row r="175" spans="2:11" s="1" customFormat="1" ht="15" customHeight="1">
      <c r="B175" s="273"/>
      <c r="C175" s="250" t="s">
        <v>2800</v>
      </c>
      <c r="D175" s="250"/>
      <c r="E175" s="250"/>
      <c r="F175" s="271" t="s">
        <v>2779</v>
      </c>
      <c r="G175" s="250"/>
      <c r="H175" s="250" t="s">
        <v>2840</v>
      </c>
      <c r="I175" s="250" t="s">
        <v>2775</v>
      </c>
      <c r="J175" s="250">
        <v>50</v>
      </c>
      <c r="K175" s="296"/>
    </row>
    <row r="176" spans="2:11" s="1" customFormat="1" ht="15" customHeight="1">
      <c r="B176" s="273"/>
      <c r="C176" s="250" t="s">
        <v>2798</v>
      </c>
      <c r="D176" s="250"/>
      <c r="E176" s="250"/>
      <c r="F176" s="271" t="s">
        <v>2779</v>
      </c>
      <c r="G176" s="250"/>
      <c r="H176" s="250" t="s">
        <v>2840</v>
      </c>
      <c r="I176" s="250" t="s">
        <v>2775</v>
      </c>
      <c r="J176" s="250">
        <v>50</v>
      </c>
      <c r="K176" s="296"/>
    </row>
    <row r="177" spans="2:11" s="1" customFormat="1" ht="15" customHeight="1">
      <c r="B177" s="273"/>
      <c r="C177" s="250" t="s">
        <v>181</v>
      </c>
      <c r="D177" s="250"/>
      <c r="E177" s="250"/>
      <c r="F177" s="271" t="s">
        <v>2773</v>
      </c>
      <c r="G177" s="250"/>
      <c r="H177" s="250" t="s">
        <v>2841</v>
      </c>
      <c r="I177" s="250" t="s">
        <v>2842</v>
      </c>
      <c r="J177" s="250"/>
      <c r="K177" s="296"/>
    </row>
    <row r="178" spans="2:11" s="1" customFormat="1" ht="15" customHeight="1">
      <c r="B178" s="273"/>
      <c r="C178" s="250" t="s">
        <v>59</v>
      </c>
      <c r="D178" s="250"/>
      <c r="E178" s="250"/>
      <c r="F178" s="271" t="s">
        <v>2773</v>
      </c>
      <c r="G178" s="250"/>
      <c r="H178" s="250" t="s">
        <v>2843</v>
      </c>
      <c r="I178" s="250" t="s">
        <v>2844</v>
      </c>
      <c r="J178" s="250">
        <v>1</v>
      </c>
      <c r="K178" s="296"/>
    </row>
    <row r="179" spans="2:11" s="1" customFormat="1" ht="15" customHeight="1">
      <c r="B179" s="273"/>
      <c r="C179" s="250" t="s">
        <v>55</v>
      </c>
      <c r="D179" s="250"/>
      <c r="E179" s="250"/>
      <c r="F179" s="271" t="s">
        <v>2773</v>
      </c>
      <c r="G179" s="250"/>
      <c r="H179" s="250" t="s">
        <v>2845</v>
      </c>
      <c r="I179" s="250" t="s">
        <v>2775</v>
      </c>
      <c r="J179" s="250">
        <v>20</v>
      </c>
      <c r="K179" s="296"/>
    </row>
    <row r="180" spans="2:11" s="1" customFormat="1" ht="15" customHeight="1">
      <c r="B180" s="273"/>
      <c r="C180" s="250" t="s">
        <v>56</v>
      </c>
      <c r="D180" s="250"/>
      <c r="E180" s="250"/>
      <c r="F180" s="271" t="s">
        <v>2773</v>
      </c>
      <c r="G180" s="250"/>
      <c r="H180" s="250" t="s">
        <v>2846</v>
      </c>
      <c r="I180" s="250" t="s">
        <v>2775</v>
      </c>
      <c r="J180" s="250">
        <v>255</v>
      </c>
      <c r="K180" s="296"/>
    </row>
    <row r="181" spans="2:11" s="1" customFormat="1" ht="15" customHeight="1">
      <c r="B181" s="273"/>
      <c r="C181" s="250" t="s">
        <v>182</v>
      </c>
      <c r="D181" s="250"/>
      <c r="E181" s="250"/>
      <c r="F181" s="271" t="s">
        <v>2773</v>
      </c>
      <c r="G181" s="250"/>
      <c r="H181" s="250" t="s">
        <v>2737</v>
      </c>
      <c r="I181" s="250" t="s">
        <v>2775</v>
      </c>
      <c r="J181" s="250">
        <v>10</v>
      </c>
      <c r="K181" s="296"/>
    </row>
    <row r="182" spans="2:11" s="1" customFormat="1" ht="15" customHeight="1">
      <c r="B182" s="273"/>
      <c r="C182" s="250" t="s">
        <v>183</v>
      </c>
      <c r="D182" s="250"/>
      <c r="E182" s="250"/>
      <c r="F182" s="271" t="s">
        <v>2773</v>
      </c>
      <c r="G182" s="250"/>
      <c r="H182" s="250" t="s">
        <v>2847</v>
      </c>
      <c r="I182" s="250" t="s">
        <v>2808</v>
      </c>
      <c r="J182" s="250"/>
      <c r="K182" s="296"/>
    </row>
    <row r="183" spans="2:11" s="1" customFormat="1" ht="15" customHeight="1">
      <c r="B183" s="273"/>
      <c r="C183" s="250" t="s">
        <v>2848</v>
      </c>
      <c r="D183" s="250"/>
      <c r="E183" s="250"/>
      <c r="F183" s="271" t="s">
        <v>2773</v>
      </c>
      <c r="G183" s="250"/>
      <c r="H183" s="250" t="s">
        <v>2849</v>
      </c>
      <c r="I183" s="250" t="s">
        <v>2808</v>
      </c>
      <c r="J183" s="250"/>
      <c r="K183" s="296"/>
    </row>
    <row r="184" spans="2:11" s="1" customFormat="1" ht="15" customHeight="1">
      <c r="B184" s="273"/>
      <c r="C184" s="250" t="s">
        <v>2837</v>
      </c>
      <c r="D184" s="250"/>
      <c r="E184" s="250"/>
      <c r="F184" s="271" t="s">
        <v>2773</v>
      </c>
      <c r="G184" s="250"/>
      <c r="H184" s="250" t="s">
        <v>2850</v>
      </c>
      <c r="I184" s="250" t="s">
        <v>2808</v>
      </c>
      <c r="J184" s="250"/>
      <c r="K184" s="296"/>
    </row>
    <row r="185" spans="2:11" s="1" customFormat="1" ht="15" customHeight="1">
      <c r="B185" s="273"/>
      <c r="C185" s="250" t="s">
        <v>185</v>
      </c>
      <c r="D185" s="250"/>
      <c r="E185" s="250"/>
      <c r="F185" s="271" t="s">
        <v>2779</v>
      </c>
      <c r="G185" s="250"/>
      <c r="H185" s="250" t="s">
        <v>2851</v>
      </c>
      <c r="I185" s="250" t="s">
        <v>2775</v>
      </c>
      <c r="J185" s="250">
        <v>50</v>
      </c>
      <c r="K185" s="296"/>
    </row>
    <row r="186" spans="2:11" s="1" customFormat="1" ht="15" customHeight="1">
      <c r="B186" s="273"/>
      <c r="C186" s="250" t="s">
        <v>2852</v>
      </c>
      <c r="D186" s="250"/>
      <c r="E186" s="250"/>
      <c r="F186" s="271" t="s">
        <v>2779</v>
      </c>
      <c r="G186" s="250"/>
      <c r="H186" s="250" t="s">
        <v>2853</v>
      </c>
      <c r="I186" s="250" t="s">
        <v>2854</v>
      </c>
      <c r="J186" s="250"/>
      <c r="K186" s="296"/>
    </row>
    <row r="187" spans="2:11" s="1" customFormat="1" ht="15" customHeight="1">
      <c r="B187" s="273"/>
      <c r="C187" s="250" t="s">
        <v>2855</v>
      </c>
      <c r="D187" s="250"/>
      <c r="E187" s="250"/>
      <c r="F187" s="271" t="s">
        <v>2779</v>
      </c>
      <c r="G187" s="250"/>
      <c r="H187" s="250" t="s">
        <v>2856</v>
      </c>
      <c r="I187" s="250" t="s">
        <v>2854</v>
      </c>
      <c r="J187" s="250"/>
      <c r="K187" s="296"/>
    </row>
    <row r="188" spans="2:11" s="1" customFormat="1" ht="15" customHeight="1">
      <c r="B188" s="273"/>
      <c r="C188" s="250" t="s">
        <v>2857</v>
      </c>
      <c r="D188" s="250"/>
      <c r="E188" s="250"/>
      <c r="F188" s="271" t="s">
        <v>2779</v>
      </c>
      <c r="G188" s="250"/>
      <c r="H188" s="250" t="s">
        <v>2858</v>
      </c>
      <c r="I188" s="250" t="s">
        <v>2854</v>
      </c>
      <c r="J188" s="250"/>
      <c r="K188" s="296"/>
    </row>
    <row r="189" spans="2:11" s="1" customFormat="1" ht="15" customHeight="1">
      <c r="B189" s="273"/>
      <c r="C189" s="309" t="s">
        <v>2859</v>
      </c>
      <c r="D189" s="250"/>
      <c r="E189" s="250"/>
      <c r="F189" s="271" t="s">
        <v>2779</v>
      </c>
      <c r="G189" s="250"/>
      <c r="H189" s="250" t="s">
        <v>2860</v>
      </c>
      <c r="I189" s="250" t="s">
        <v>2861</v>
      </c>
      <c r="J189" s="310" t="s">
        <v>2862</v>
      </c>
      <c r="K189" s="296"/>
    </row>
    <row r="190" spans="2:11" s="16" customFormat="1" ht="15" customHeight="1">
      <c r="B190" s="311"/>
      <c r="C190" s="312" t="s">
        <v>2863</v>
      </c>
      <c r="D190" s="313"/>
      <c r="E190" s="313"/>
      <c r="F190" s="314" t="s">
        <v>2779</v>
      </c>
      <c r="G190" s="313"/>
      <c r="H190" s="313" t="s">
        <v>2864</v>
      </c>
      <c r="I190" s="313" t="s">
        <v>2861</v>
      </c>
      <c r="J190" s="315" t="s">
        <v>2862</v>
      </c>
      <c r="K190" s="316"/>
    </row>
    <row r="191" spans="2:11" s="1" customFormat="1" ht="15" customHeight="1">
      <c r="B191" s="273"/>
      <c r="C191" s="309" t="s">
        <v>44</v>
      </c>
      <c r="D191" s="250"/>
      <c r="E191" s="250"/>
      <c r="F191" s="271" t="s">
        <v>2773</v>
      </c>
      <c r="G191" s="250"/>
      <c r="H191" s="247" t="s">
        <v>2865</v>
      </c>
      <c r="I191" s="250" t="s">
        <v>2866</v>
      </c>
      <c r="J191" s="250"/>
      <c r="K191" s="296"/>
    </row>
    <row r="192" spans="2:11" s="1" customFormat="1" ht="15" customHeight="1">
      <c r="B192" s="273"/>
      <c r="C192" s="309" t="s">
        <v>2867</v>
      </c>
      <c r="D192" s="250"/>
      <c r="E192" s="250"/>
      <c r="F192" s="271" t="s">
        <v>2773</v>
      </c>
      <c r="G192" s="250"/>
      <c r="H192" s="250" t="s">
        <v>2868</v>
      </c>
      <c r="I192" s="250" t="s">
        <v>2808</v>
      </c>
      <c r="J192" s="250"/>
      <c r="K192" s="296"/>
    </row>
    <row r="193" spans="2:11" s="1" customFormat="1" ht="15" customHeight="1">
      <c r="B193" s="273"/>
      <c r="C193" s="309" t="s">
        <v>2869</v>
      </c>
      <c r="D193" s="250"/>
      <c r="E193" s="250"/>
      <c r="F193" s="271" t="s">
        <v>2773</v>
      </c>
      <c r="G193" s="250"/>
      <c r="H193" s="250" t="s">
        <v>2870</v>
      </c>
      <c r="I193" s="250" t="s">
        <v>2808</v>
      </c>
      <c r="J193" s="250"/>
      <c r="K193" s="296"/>
    </row>
    <row r="194" spans="2:11" s="1" customFormat="1" ht="15" customHeight="1">
      <c r="B194" s="273"/>
      <c r="C194" s="309" t="s">
        <v>2871</v>
      </c>
      <c r="D194" s="250"/>
      <c r="E194" s="250"/>
      <c r="F194" s="271" t="s">
        <v>2779</v>
      </c>
      <c r="G194" s="250"/>
      <c r="H194" s="250" t="s">
        <v>2872</v>
      </c>
      <c r="I194" s="250" t="s">
        <v>2808</v>
      </c>
      <c r="J194" s="250"/>
      <c r="K194" s="296"/>
    </row>
    <row r="195" spans="2:11" s="1" customFormat="1" ht="15" customHeight="1">
      <c r="B195" s="302"/>
      <c r="C195" s="317"/>
      <c r="D195" s="282"/>
      <c r="E195" s="282"/>
      <c r="F195" s="282"/>
      <c r="G195" s="282"/>
      <c r="H195" s="282"/>
      <c r="I195" s="282"/>
      <c r="J195" s="282"/>
      <c r="K195" s="303"/>
    </row>
    <row r="196" spans="2:11" s="1" customFormat="1" ht="18.75" customHeight="1">
      <c r="B196" s="284"/>
      <c r="C196" s="294"/>
      <c r="D196" s="294"/>
      <c r="E196" s="294"/>
      <c r="F196" s="304"/>
      <c r="G196" s="294"/>
      <c r="H196" s="294"/>
      <c r="I196" s="294"/>
      <c r="J196" s="294"/>
      <c r="K196" s="284"/>
    </row>
    <row r="197" spans="2:11" s="1" customFormat="1" ht="18.75" customHeight="1">
      <c r="B197" s="284"/>
      <c r="C197" s="294"/>
      <c r="D197" s="294"/>
      <c r="E197" s="294"/>
      <c r="F197" s="304"/>
      <c r="G197" s="294"/>
      <c r="H197" s="294"/>
      <c r="I197" s="294"/>
      <c r="J197" s="294"/>
      <c r="K197" s="284"/>
    </row>
    <row r="198" spans="2:11" s="1" customFormat="1" ht="18.75" customHeight="1">
      <c r="B198" s="257"/>
      <c r="C198" s="257"/>
      <c r="D198" s="257"/>
      <c r="E198" s="257"/>
      <c r="F198" s="257"/>
      <c r="G198" s="257"/>
      <c r="H198" s="257"/>
      <c r="I198" s="257"/>
      <c r="J198" s="257"/>
      <c r="K198" s="257"/>
    </row>
    <row r="199" spans="2:11" s="1" customFormat="1" ht="13.5">
      <c r="B199" s="239"/>
      <c r="C199" s="240"/>
      <c r="D199" s="240"/>
      <c r="E199" s="240"/>
      <c r="F199" s="240"/>
      <c r="G199" s="240"/>
      <c r="H199" s="240"/>
      <c r="I199" s="240"/>
      <c r="J199" s="240"/>
      <c r="K199" s="241"/>
    </row>
    <row r="200" spans="2:11" s="1" customFormat="1" ht="21">
      <c r="B200" s="242"/>
      <c r="C200" s="384" t="s">
        <v>2873</v>
      </c>
      <c r="D200" s="384"/>
      <c r="E200" s="384"/>
      <c r="F200" s="384"/>
      <c r="G200" s="384"/>
      <c r="H200" s="384"/>
      <c r="I200" s="384"/>
      <c r="J200" s="384"/>
      <c r="K200" s="243"/>
    </row>
    <row r="201" spans="2:11" s="1" customFormat="1" ht="25.5" customHeight="1">
      <c r="B201" s="242"/>
      <c r="C201" s="318" t="s">
        <v>2874</v>
      </c>
      <c r="D201" s="318"/>
      <c r="E201" s="318"/>
      <c r="F201" s="318" t="s">
        <v>2875</v>
      </c>
      <c r="G201" s="319"/>
      <c r="H201" s="387" t="s">
        <v>2876</v>
      </c>
      <c r="I201" s="387"/>
      <c r="J201" s="387"/>
      <c r="K201" s="243"/>
    </row>
    <row r="202" spans="2:11" s="1" customFormat="1" ht="5.25" customHeight="1">
      <c r="B202" s="273"/>
      <c r="C202" s="268"/>
      <c r="D202" s="268"/>
      <c r="E202" s="268"/>
      <c r="F202" s="268"/>
      <c r="G202" s="294"/>
      <c r="H202" s="268"/>
      <c r="I202" s="268"/>
      <c r="J202" s="268"/>
      <c r="K202" s="296"/>
    </row>
    <row r="203" spans="2:11" s="1" customFormat="1" ht="15" customHeight="1">
      <c r="B203" s="273"/>
      <c r="C203" s="250" t="s">
        <v>2866</v>
      </c>
      <c r="D203" s="250"/>
      <c r="E203" s="250"/>
      <c r="F203" s="271" t="s">
        <v>45</v>
      </c>
      <c r="G203" s="250"/>
      <c r="H203" s="388" t="s">
        <v>2877</v>
      </c>
      <c r="I203" s="388"/>
      <c r="J203" s="388"/>
      <c r="K203" s="296"/>
    </row>
    <row r="204" spans="2:11" s="1" customFormat="1" ht="15" customHeight="1">
      <c r="B204" s="273"/>
      <c r="C204" s="250"/>
      <c r="D204" s="250"/>
      <c r="E204" s="250"/>
      <c r="F204" s="271" t="s">
        <v>46</v>
      </c>
      <c r="G204" s="250"/>
      <c r="H204" s="388" t="s">
        <v>2878</v>
      </c>
      <c r="I204" s="388"/>
      <c r="J204" s="388"/>
      <c r="K204" s="296"/>
    </row>
    <row r="205" spans="2:11" s="1" customFormat="1" ht="15" customHeight="1">
      <c r="B205" s="273"/>
      <c r="C205" s="250"/>
      <c r="D205" s="250"/>
      <c r="E205" s="250"/>
      <c r="F205" s="271" t="s">
        <v>49</v>
      </c>
      <c r="G205" s="250"/>
      <c r="H205" s="388" t="s">
        <v>2879</v>
      </c>
      <c r="I205" s="388"/>
      <c r="J205" s="388"/>
      <c r="K205" s="296"/>
    </row>
    <row r="206" spans="2:11" s="1" customFormat="1" ht="15" customHeight="1">
      <c r="B206" s="273"/>
      <c r="C206" s="250"/>
      <c r="D206" s="250"/>
      <c r="E206" s="250"/>
      <c r="F206" s="271" t="s">
        <v>47</v>
      </c>
      <c r="G206" s="250"/>
      <c r="H206" s="388" t="s">
        <v>2880</v>
      </c>
      <c r="I206" s="388"/>
      <c r="J206" s="388"/>
      <c r="K206" s="296"/>
    </row>
    <row r="207" spans="2:11" s="1" customFormat="1" ht="15" customHeight="1">
      <c r="B207" s="273"/>
      <c r="C207" s="250"/>
      <c r="D207" s="250"/>
      <c r="E207" s="250"/>
      <c r="F207" s="271" t="s">
        <v>48</v>
      </c>
      <c r="G207" s="250"/>
      <c r="H207" s="388" t="s">
        <v>2881</v>
      </c>
      <c r="I207" s="388"/>
      <c r="J207" s="388"/>
      <c r="K207" s="296"/>
    </row>
    <row r="208" spans="2:11" s="1" customFormat="1" ht="15" customHeight="1">
      <c r="B208" s="273"/>
      <c r="C208" s="250"/>
      <c r="D208" s="250"/>
      <c r="E208" s="250"/>
      <c r="F208" s="271"/>
      <c r="G208" s="250"/>
      <c r="H208" s="250"/>
      <c r="I208" s="250"/>
      <c r="J208" s="250"/>
      <c r="K208" s="296"/>
    </row>
    <row r="209" spans="2:11" s="1" customFormat="1" ht="15" customHeight="1">
      <c r="B209" s="273"/>
      <c r="C209" s="250" t="s">
        <v>2820</v>
      </c>
      <c r="D209" s="250"/>
      <c r="E209" s="250"/>
      <c r="F209" s="271" t="s">
        <v>81</v>
      </c>
      <c r="G209" s="250"/>
      <c r="H209" s="388" t="s">
        <v>2882</v>
      </c>
      <c r="I209" s="388"/>
      <c r="J209" s="388"/>
      <c r="K209" s="296"/>
    </row>
    <row r="210" spans="2:11" s="1" customFormat="1" ht="15" customHeight="1">
      <c r="B210" s="273"/>
      <c r="C210" s="250"/>
      <c r="D210" s="250"/>
      <c r="E210" s="250"/>
      <c r="F210" s="271" t="s">
        <v>2717</v>
      </c>
      <c r="G210" s="250"/>
      <c r="H210" s="388" t="s">
        <v>2718</v>
      </c>
      <c r="I210" s="388"/>
      <c r="J210" s="388"/>
      <c r="K210" s="296"/>
    </row>
    <row r="211" spans="2:11" s="1" customFormat="1" ht="15" customHeight="1">
      <c r="B211" s="273"/>
      <c r="C211" s="250"/>
      <c r="D211" s="250"/>
      <c r="E211" s="250"/>
      <c r="F211" s="271" t="s">
        <v>2715</v>
      </c>
      <c r="G211" s="250"/>
      <c r="H211" s="388" t="s">
        <v>2883</v>
      </c>
      <c r="I211" s="388"/>
      <c r="J211" s="388"/>
      <c r="K211" s="296"/>
    </row>
    <row r="212" spans="2:11" s="1" customFormat="1" ht="15" customHeight="1">
      <c r="B212" s="320"/>
      <c r="C212" s="250"/>
      <c r="D212" s="250"/>
      <c r="E212" s="250"/>
      <c r="F212" s="271" t="s">
        <v>2719</v>
      </c>
      <c r="G212" s="309"/>
      <c r="H212" s="389" t="s">
        <v>2720</v>
      </c>
      <c r="I212" s="389"/>
      <c r="J212" s="389"/>
      <c r="K212" s="321"/>
    </row>
    <row r="213" spans="2:11" s="1" customFormat="1" ht="15" customHeight="1">
      <c r="B213" s="320"/>
      <c r="C213" s="250"/>
      <c r="D213" s="250"/>
      <c r="E213" s="250"/>
      <c r="F213" s="271" t="s">
        <v>1604</v>
      </c>
      <c r="G213" s="309"/>
      <c r="H213" s="389" t="s">
        <v>2884</v>
      </c>
      <c r="I213" s="389"/>
      <c r="J213" s="389"/>
      <c r="K213" s="321"/>
    </row>
    <row r="214" spans="2:11" s="1" customFormat="1" ht="15" customHeight="1">
      <c r="B214" s="320"/>
      <c r="C214" s="250"/>
      <c r="D214" s="250"/>
      <c r="E214" s="250"/>
      <c r="F214" s="271"/>
      <c r="G214" s="309"/>
      <c r="H214" s="300"/>
      <c r="I214" s="300"/>
      <c r="J214" s="300"/>
      <c r="K214" s="321"/>
    </row>
    <row r="215" spans="2:11" s="1" customFormat="1" ht="15" customHeight="1">
      <c r="B215" s="320"/>
      <c r="C215" s="250" t="s">
        <v>2844</v>
      </c>
      <c r="D215" s="250"/>
      <c r="E215" s="250"/>
      <c r="F215" s="271">
        <v>1</v>
      </c>
      <c r="G215" s="309"/>
      <c r="H215" s="389" t="s">
        <v>2885</v>
      </c>
      <c r="I215" s="389"/>
      <c r="J215" s="389"/>
      <c r="K215" s="321"/>
    </row>
    <row r="216" spans="2:11" s="1" customFormat="1" ht="15" customHeight="1">
      <c r="B216" s="320"/>
      <c r="C216" s="250"/>
      <c r="D216" s="250"/>
      <c r="E216" s="250"/>
      <c r="F216" s="271">
        <v>2</v>
      </c>
      <c r="G216" s="309"/>
      <c r="H216" s="389" t="s">
        <v>2886</v>
      </c>
      <c r="I216" s="389"/>
      <c r="J216" s="389"/>
      <c r="K216" s="321"/>
    </row>
    <row r="217" spans="2:11" s="1" customFormat="1" ht="15" customHeight="1">
      <c r="B217" s="320"/>
      <c r="C217" s="250"/>
      <c r="D217" s="250"/>
      <c r="E217" s="250"/>
      <c r="F217" s="271">
        <v>3</v>
      </c>
      <c r="G217" s="309"/>
      <c r="H217" s="389" t="s">
        <v>2887</v>
      </c>
      <c r="I217" s="389"/>
      <c r="J217" s="389"/>
      <c r="K217" s="321"/>
    </row>
    <row r="218" spans="2:11" s="1" customFormat="1" ht="15" customHeight="1">
      <c r="B218" s="320"/>
      <c r="C218" s="250"/>
      <c r="D218" s="250"/>
      <c r="E218" s="250"/>
      <c r="F218" s="271">
        <v>4</v>
      </c>
      <c r="G218" s="309"/>
      <c r="H218" s="389" t="s">
        <v>2888</v>
      </c>
      <c r="I218" s="389"/>
      <c r="J218" s="389"/>
      <c r="K218" s="321"/>
    </row>
    <row r="219" spans="2:11" s="1" customFormat="1" ht="12.75" customHeight="1">
      <c r="B219" s="322"/>
      <c r="C219" s="323"/>
      <c r="D219" s="323"/>
      <c r="E219" s="323"/>
      <c r="F219" s="323"/>
      <c r="G219" s="323"/>
      <c r="H219" s="323"/>
      <c r="I219" s="323"/>
      <c r="J219" s="323"/>
      <c r="K219" s="32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87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84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s="2" customFormat="1" ht="12" customHeight="1">
      <c r="A8" s="35"/>
      <c r="B8" s="40"/>
      <c r="C8" s="35"/>
      <c r="D8" s="113" t="s">
        <v>152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2" t="s">
        <v>1376</v>
      </c>
      <c r="F9" s="373"/>
      <c r="G9" s="373"/>
      <c r="H9" s="373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22</v>
      </c>
      <c r="G12" s="35"/>
      <c r="H12" s="35"/>
      <c r="I12" s="113" t="s">
        <v>23</v>
      </c>
      <c r="J12" s="115" t="str">
        <f>'Rekapitulace stavby'!AN8</f>
        <v>Vyplň údaj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04" t="s">
        <v>26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27</v>
      </c>
      <c r="F15" s="35"/>
      <c r="G15" s="35"/>
      <c r="H15" s="35"/>
      <c r="I15" s="113" t="s">
        <v>28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4" t="str">
        <f>'Rekapitulace stavby'!E14</f>
        <v>Vyplň údaj</v>
      </c>
      <c r="F18" s="375"/>
      <c r="G18" s="375"/>
      <c r="H18" s="375"/>
      <c r="I18" s="113" t="s">
        <v>28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04" t="s">
        <v>32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">
        <v>33</v>
      </c>
      <c r="F21" s="35"/>
      <c r="G21" s="35"/>
      <c r="H21" s="35"/>
      <c r="I21" s="113" t="s">
        <v>28</v>
      </c>
      <c r="J21" s="104" t="s">
        <v>34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04" t="str">
        <f>IF('Rekapitulace stavby'!AN19="","",'Rekapitulace stavby'!AN19)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13" t="s">
        <v>28</v>
      </c>
      <c r="J24" s="104" t="str">
        <f>IF('Rekapitulace stavby'!AN20="","",'Rekapitulace stavby'!AN20)</f>
        <v/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38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76" t="s">
        <v>19</v>
      </c>
      <c r="F27" s="376"/>
      <c r="G27" s="376"/>
      <c r="H27" s="376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ROUND(J88,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44</v>
      </c>
      <c r="E33" s="113" t="s">
        <v>45</v>
      </c>
      <c r="F33" s="124">
        <f>ROUND((SUM(BE88:BE268)),  2)</f>
        <v>0</v>
      </c>
      <c r="G33" s="35"/>
      <c r="H33" s="35"/>
      <c r="I33" s="125">
        <v>0.21</v>
      </c>
      <c r="J33" s="124">
        <f>ROUND(((SUM(BE88:BE268))*I33),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46</v>
      </c>
      <c r="F34" s="124">
        <f>ROUND((SUM(BF88:BF268)),  2)</f>
        <v>0</v>
      </c>
      <c r="G34" s="35"/>
      <c r="H34" s="35"/>
      <c r="I34" s="125">
        <v>0.12</v>
      </c>
      <c r="J34" s="124">
        <f>ROUND(((SUM(BF88:BF268))*I34),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47</v>
      </c>
      <c r="F35" s="124">
        <f>ROUND((SUM(BG88:BG268)),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48</v>
      </c>
      <c r="F36" s="124">
        <f>ROUND((SUM(BH88:BH268)),  2)</f>
        <v>0</v>
      </c>
      <c r="G36" s="35"/>
      <c r="H36" s="35"/>
      <c r="I36" s="125">
        <v>0.12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49</v>
      </c>
      <c r="F37" s="124">
        <f>ROUND((SUM(BI88:BI268)),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154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26.25" customHeight="1">
      <c r="A48" s="35"/>
      <c r="B48" s="36"/>
      <c r="C48" s="37"/>
      <c r="D48" s="37"/>
      <c r="E48" s="377" t="str">
        <f>E7</f>
        <v>Přestavba části objektu č.p. 100 ve Výsluní - zřízení bytových jednotek</v>
      </c>
      <c r="F48" s="378"/>
      <c r="G48" s="378"/>
      <c r="H48" s="378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152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25" t="str">
        <f>E9</f>
        <v>2_Vys_100_VYT - Vytápění</v>
      </c>
      <c r="F50" s="379"/>
      <c r="G50" s="379"/>
      <c r="H50" s="379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Výsluní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7"/>
      <c r="E54" s="37"/>
      <c r="F54" s="28" t="str">
        <f>E15</f>
        <v>Město výsluní</v>
      </c>
      <c r="G54" s="37"/>
      <c r="H54" s="37"/>
      <c r="I54" s="30" t="s">
        <v>31</v>
      </c>
      <c r="J54" s="33" t="str">
        <f>E21</f>
        <v>IPS Kadaň s.r.o.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36</v>
      </c>
      <c r="J55" s="33" t="str">
        <f>E24</f>
        <v xml:space="preserve"> 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155</v>
      </c>
      <c r="D57" s="138"/>
      <c r="E57" s="138"/>
      <c r="F57" s="138"/>
      <c r="G57" s="138"/>
      <c r="H57" s="138"/>
      <c r="I57" s="138"/>
      <c r="J57" s="139" t="s">
        <v>156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72</v>
      </c>
      <c r="D59" s="37"/>
      <c r="E59" s="37"/>
      <c r="F59" s="37"/>
      <c r="G59" s="37"/>
      <c r="H59" s="37"/>
      <c r="I59" s="37"/>
      <c r="J59" s="78">
        <f>J88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157</v>
      </c>
    </row>
    <row r="60" spans="1:47" s="9" customFormat="1" ht="24.95" customHeight="1">
      <c r="B60" s="141"/>
      <c r="C60" s="142"/>
      <c r="D60" s="143" t="s">
        <v>164</v>
      </c>
      <c r="E60" s="144"/>
      <c r="F60" s="144"/>
      <c r="G60" s="144"/>
      <c r="H60" s="144"/>
      <c r="I60" s="144"/>
      <c r="J60" s="145">
        <f>J89</f>
        <v>0</v>
      </c>
      <c r="K60" s="142"/>
      <c r="L60" s="146"/>
    </row>
    <row r="61" spans="1:47" s="10" customFormat="1" ht="19.899999999999999" customHeight="1">
      <c r="B61" s="147"/>
      <c r="C61" s="98"/>
      <c r="D61" s="148" t="s">
        <v>165</v>
      </c>
      <c r="E61" s="149"/>
      <c r="F61" s="149"/>
      <c r="G61" s="149"/>
      <c r="H61" s="149"/>
      <c r="I61" s="149"/>
      <c r="J61" s="150">
        <f>J90</f>
        <v>0</v>
      </c>
      <c r="K61" s="98"/>
      <c r="L61" s="151"/>
    </row>
    <row r="62" spans="1:47" s="10" customFormat="1" ht="19.899999999999999" customHeight="1">
      <c r="B62" s="147"/>
      <c r="C62" s="98"/>
      <c r="D62" s="148" t="s">
        <v>1377</v>
      </c>
      <c r="E62" s="149"/>
      <c r="F62" s="149"/>
      <c r="G62" s="149"/>
      <c r="H62" s="149"/>
      <c r="I62" s="149"/>
      <c r="J62" s="150">
        <f>J103</f>
        <v>0</v>
      </c>
      <c r="K62" s="98"/>
      <c r="L62" s="151"/>
    </row>
    <row r="63" spans="1:47" s="10" customFormat="1" ht="19.899999999999999" customHeight="1">
      <c r="B63" s="147"/>
      <c r="C63" s="98"/>
      <c r="D63" s="148" t="s">
        <v>1378</v>
      </c>
      <c r="E63" s="149"/>
      <c r="F63" s="149"/>
      <c r="G63" s="149"/>
      <c r="H63" s="149"/>
      <c r="I63" s="149"/>
      <c r="J63" s="150">
        <f>J161</f>
        <v>0</v>
      </c>
      <c r="K63" s="98"/>
      <c r="L63" s="151"/>
    </row>
    <row r="64" spans="1:47" s="10" customFormat="1" ht="19.899999999999999" customHeight="1">
      <c r="B64" s="147"/>
      <c r="C64" s="98"/>
      <c r="D64" s="148" t="s">
        <v>1379</v>
      </c>
      <c r="E64" s="149"/>
      <c r="F64" s="149"/>
      <c r="G64" s="149"/>
      <c r="H64" s="149"/>
      <c r="I64" s="149"/>
      <c r="J64" s="150">
        <f>J184</f>
        <v>0</v>
      </c>
      <c r="K64" s="98"/>
      <c r="L64" s="151"/>
    </row>
    <row r="65" spans="1:31" s="9" customFormat="1" ht="24.95" customHeight="1">
      <c r="B65" s="141"/>
      <c r="C65" s="142"/>
      <c r="D65" s="143" t="s">
        <v>1380</v>
      </c>
      <c r="E65" s="144"/>
      <c r="F65" s="144"/>
      <c r="G65" s="144"/>
      <c r="H65" s="144"/>
      <c r="I65" s="144"/>
      <c r="J65" s="145">
        <f>J249</f>
        <v>0</v>
      </c>
      <c r="K65" s="142"/>
      <c r="L65" s="146"/>
    </row>
    <row r="66" spans="1:31" s="9" customFormat="1" ht="24.95" customHeight="1">
      <c r="B66" s="141"/>
      <c r="C66" s="142"/>
      <c r="D66" s="143" t="s">
        <v>1381</v>
      </c>
      <c r="E66" s="144"/>
      <c r="F66" s="144"/>
      <c r="G66" s="144"/>
      <c r="H66" s="144"/>
      <c r="I66" s="144"/>
      <c r="J66" s="145">
        <f>J262</f>
        <v>0</v>
      </c>
      <c r="K66" s="142"/>
      <c r="L66" s="146"/>
    </row>
    <row r="67" spans="1:31" s="10" customFormat="1" ht="19.899999999999999" customHeight="1">
      <c r="B67" s="147"/>
      <c r="C67" s="98"/>
      <c r="D67" s="148" t="s">
        <v>1382</v>
      </c>
      <c r="E67" s="149"/>
      <c r="F67" s="149"/>
      <c r="G67" s="149"/>
      <c r="H67" s="149"/>
      <c r="I67" s="149"/>
      <c r="J67" s="150">
        <f>J263</f>
        <v>0</v>
      </c>
      <c r="K67" s="98"/>
      <c r="L67" s="151"/>
    </row>
    <row r="68" spans="1:31" s="10" customFormat="1" ht="19.899999999999999" customHeight="1">
      <c r="B68" s="147"/>
      <c r="C68" s="98"/>
      <c r="D68" s="148" t="s">
        <v>1383</v>
      </c>
      <c r="E68" s="149"/>
      <c r="F68" s="149"/>
      <c r="G68" s="149"/>
      <c r="H68" s="149"/>
      <c r="I68" s="149"/>
      <c r="J68" s="150">
        <f>J266</f>
        <v>0</v>
      </c>
      <c r="K68" s="98"/>
      <c r="L68" s="151"/>
    </row>
    <row r="69" spans="1:31" s="2" customFormat="1" ht="21.7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14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6.95" customHeight="1">
      <c r="A70" s="35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4" spans="1:31" s="2" customFormat="1" ht="6.95" customHeight="1">
      <c r="A74" s="35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24.95" customHeight="1">
      <c r="A75" s="35"/>
      <c r="B75" s="36"/>
      <c r="C75" s="24" t="s">
        <v>180</v>
      </c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16</v>
      </c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25" customHeight="1">
      <c r="A78" s="35"/>
      <c r="B78" s="36"/>
      <c r="C78" s="37"/>
      <c r="D78" s="37"/>
      <c r="E78" s="377" t="str">
        <f>E7</f>
        <v>Přestavba části objektu č.p. 100 ve Výsluní - zřízení bytových jednotek</v>
      </c>
      <c r="F78" s="378"/>
      <c r="G78" s="378"/>
      <c r="H78" s="378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152</v>
      </c>
      <c r="D79" s="37"/>
      <c r="E79" s="37"/>
      <c r="F79" s="37"/>
      <c r="G79" s="37"/>
      <c r="H79" s="37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6.5" customHeight="1">
      <c r="A80" s="35"/>
      <c r="B80" s="36"/>
      <c r="C80" s="37"/>
      <c r="D80" s="37"/>
      <c r="E80" s="325" t="str">
        <f>E9</f>
        <v>2_Vys_100_VYT - Vytápění</v>
      </c>
      <c r="F80" s="379"/>
      <c r="G80" s="379"/>
      <c r="H80" s="379"/>
      <c r="I80" s="37"/>
      <c r="J80" s="37"/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21</v>
      </c>
      <c r="D82" s="37"/>
      <c r="E82" s="37"/>
      <c r="F82" s="28" t="str">
        <f>F12</f>
        <v>Výsluní</v>
      </c>
      <c r="G82" s="37"/>
      <c r="H82" s="37"/>
      <c r="I82" s="30" t="s">
        <v>23</v>
      </c>
      <c r="J82" s="60" t="str">
        <f>IF(J12="","",J12)</f>
        <v>Vyplň údaj</v>
      </c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5.2" customHeight="1">
      <c r="A84" s="35"/>
      <c r="B84" s="36"/>
      <c r="C84" s="30" t="s">
        <v>24</v>
      </c>
      <c r="D84" s="37"/>
      <c r="E84" s="37"/>
      <c r="F84" s="28" t="str">
        <f>E15</f>
        <v>Město výsluní</v>
      </c>
      <c r="G84" s="37"/>
      <c r="H84" s="37"/>
      <c r="I84" s="30" t="s">
        <v>31</v>
      </c>
      <c r="J84" s="33" t="str">
        <f>E21</f>
        <v>IPS Kadaň s.r.o.</v>
      </c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5.2" customHeight="1">
      <c r="A85" s="35"/>
      <c r="B85" s="36"/>
      <c r="C85" s="30" t="s">
        <v>29</v>
      </c>
      <c r="D85" s="37"/>
      <c r="E85" s="37"/>
      <c r="F85" s="28" t="str">
        <f>IF(E18="","",E18)</f>
        <v>Vyplň údaj</v>
      </c>
      <c r="G85" s="37"/>
      <c r="H85" s="37"/>
      <c r="I85" s="30" t="s">
        <v>36</v>
      </c>
      <c r="J85" s="33" t="str">
        <f>E24</f>
        <v xml:space="preserve"> </v>
      </c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0.3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11" customFormat="1" ht="29.25" customHeight="1">
      <c r="A87" s="152"/>
      <c r="B87" s="153"/>
      <c r="C87" s="154" t="s">
        <v>181</v>
      </c>
      <c r="D87" s="155" t="s">
        <v>59</v>
      </c>
      <c r="E87" s="155" t="s">
        <v>55</v>
      </c>
      <c r="F87" s="155" t="s">
        <v>56</v>
      </c>
      <c r="G87" s="155" t="s">
        <v>182</v>
      </c>
      <c r="H87" s="155" t="s">
        <v>183</v>
      </c>
      <c r="I87" s="155" t="s">
        <v>184</v>
      </c>
      <c r="J87" s="155" t="s">
        <v>156</v>
      </c>
      <c r="K87" s="156" t="s">
        <v>185</v>
      </c>
      <c r="L87" s="157"/>
      <c r="M87" s="69" t="s">
        <v>19</v>
      </c>
      <c r="N87" s="70" t="s">
        <v>44</v>
      </c>
      <c r="O87" s="70" t="s">
        <v>186</v>
      </c>
      <c r="P87" s="70" t="s">
        <v>187</v>
      </c>
      <c r="Q87" s="70" t="s">
        <v>188</v>
      </c>
      <c r="R87" s="70" t="s">
        <v>189</v>
      </c>
      <c r="S87" s="70" t="s">
        <v>190</v>
      </c>
      <c r="T87" s="71" t="s">
        <v>191</v>
      </c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</row>
    <row r="88" spans="1:65" s="2" customFormat="1" ht="22.9" customHeight="1">
      <c r="A88" s="35"/>
      <c r="B88" s="36"/>
      <c r="C88" s="76" t="s">
        <v>192</v>
      </c>
      <c r="D88" s="37"/>
      <c r="E88" s="37"/>
      <c r="F88" s="37"/>
      <c r="G88" s="37"/>
      <c r="H88" s="37"/>
      <c r="I88" s="37"/>
      <c r="J88" s="158">
        <f>BK88</f>
        <v>0</v>
      </c>
      <c r="K88" s="37"/>
      <c r="L88" s="40"/>
      <c r="M88" s="72"/>
      <c r="N88" s="159"/>
      <c r="O88" s="73"/>
      <c r="P88" s="160">
        <f>P89+P249+P262</f>
        <v>0</v>
      </c>
      <c r="Q88" s="73"/>
      <c r="R88" s="160">
        <f>R89+R249+R262</f>
        <v>1.3650530400000001</v>
      </c>
      <c r="S88" s="73"/>
      <c r="T88" s="161">
        <f>T89+T249+T262</f>
        <v>0.82686400000000004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73</v>
      </c>
      <c r="AU88" s="18" t="s">
        <v>157</v>
      </c>
      <c r="BK88" s="162">
        <f>BK89+BK249+BK262</f>
        <v>0</v>
      </c>
    </row>
    <row r="89" spans="1:65" s="12" customFormat="1" ht="25.9" customHeight="1">
      <c r="B89" s="163"/>
      <c r="C89" s="164"/>
      <c r="D89" s="165" t="s">
        <v>73</v>
      </c>
      <c r="E89" s="166" t="s">
        <v>485</v>
      </c>
      <c r="F89" s="166" t="s">
        <v>486</v>
      </c>
      <c r="G89" s="164"/>
      <c r="H89" s="164"/>
      <c r="I89" s="167"/>
      <c r="J89" s="168">
        <f>BK89</f>
        <v>0</v>
      </c>
      <c r="K89" s="164"/>
      <c r="L89" s="169"/>
      <c r="M89" s="170"/>
      <c r="N89" s="171"/>
      <c r="O89" s="171"/>
      <c r="P89" s="172">
        <f>P90+P103+P161+P184</f>
        <v>0</v>
      </c>
      <c r="Q89" s="171"/>
      <c r="R89" s="172">
        <f>R90+R103+R161+R184</f>
        <v>1.3650530400000001</v>
      </c>
      <c r="S89" s="171"/>
      <c r="T89" s="173">
        <f>T90+T103+T161+T184</f>
        <v>0.82686400000000004</v>
      </c>
      <c r="AR89" s="174" t="s">
        <v>84</v>
      </c>
      <c r="AT89" s="175" t="s">
        <v>73</v>
      </c>
      <c r="AU89" s="175" t="s">
        <v>74</v>
      </c>
      <c r="AY89" s="174" t="s">
        <v>195</v>
      </c>
      <c r="BK89" s="176">
        <f>BK90+BK103+BK161+BK184</f>
        <v>0</v>
      </c>
    </row>
    <row r="90" spans="1:65" s="12" customFormat="1" ht="22.9" customHeight="1">
      <c r="B90" s="163"/>
      <c r="C90" s="164"/>
      <c r="D90" s="165" t="s">
        <v>73</v>
      </c>
      <c r="E90" s="177" t="s">
        <v>487</v>
      </c>
      <c r="F90" s="177" t="s">
        <v>488</v>
      </c>
      <c r="G90" s="164"/>
      <c r="H90" s="164"/>
      <c r="I90" s="167"/>
      <c r="J90" s="178">
        <f>BK90</f>
        <v>0</v>
      </c>
      <c r="K90" s="164"/>
      <c r="L90" s="169"/>
      <c r="M90" s="170"/>
      <c r="N90" s="171"/>
      <c r="O90" s="171"/>
      <c r="P90" s="172">
        <f>SUM(P91:P102)</f>
        <v>0</v>
      </c>
      <c r="Q90" s="171"/>
      <c r="R90" s="172">
        <f>SUM(R91:R102)</f>
        <v>7.9047040000000013E-2</v>
      </c>
      <c r="S90" s="171"/>
      <c r="T90" s="173">
        <f>SUM(T91:T102)</f>
        <v>0</v>
      </c>
      <c r="AR90" s="174" t="s">
        <v>84</v>
      </c>
      <c r="AT90" s="175" t="s">
        <v>73</v>
      </c>
      <c r="AU90" s="175" t="s">
        <v>82</v>
      </c>
      <c r="AY90" s="174" t="s">
        <v>195</v>
      </c>
      <c r="BK90" s="176">
        <f>SUM(BK91:BK102)</f>
        <v>0</v>
      </c>
    </row>
    <row r="91" spans="1:65" s="2" customFormat="1" ht="33" customHeight="1">
      <c r="A91" s="35"/>
      <c r="B91" s="36"/>
      <c r="C91" s="179" t="s">
        <v>82</v>
      </c>
      <c r="D91" s="179" t="s">
        <v>197</v>
      </c>
      <c r="E91" s="180" t="s">
        <v>1384</v>
      </c>
      <c r="F91" s="181" t="s">
        <v>1385</v>
      </c>
      <c r="G91" s="182" t="s">
        <v>570</v>
      </c>
      <c r="H91" s="183">
        <v>92.8</v>
      </c>
      <c r="I91" s="184"/>
      <c r="J91" s="185">
        <f>ROUND(I91*H91,2)</f>
        <v>0</v>
      </c>
      <c r="K91" s="181" t="s">
        <v>201</v>
      </c>
      <c r="L91" s="40"/>
      <c r="M91" s="186" t="s">
        <v>19</v>
      </c>
      <c r="N91" s="187" t="s">
        <v>45</v>
      </c>
      <c r="O91" s="65"/>
      <c r="P91" s="188">
        <f>O91*H91</f>
        <v>0</v>
      </c>
      <c r="Q91" s="188">
        <v>2.5000000000000001E-4</v>
      </c>
      <c r="R91" s="188">
        <f>Q91*H91</f>
        <v>2.3199999999999998E-2</v>
      </c>
      <c r="S91" s="188">
        <v>0</v>
      </c>
      <c r="T91" s="189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90" t="s">
        <v>310</v>
      </c>
      <c r="AT91" s="190" t="s">
        <v>197</v>
      </c>
      <c r="AU91" s="190" t="s">
        <v>84</v>
      </c>
      <c r="AY91" s="18" t="s">
        <v>195</v>
      </c>
      <c r="BE91" s="191">
        <f>IF(N91="základní",J91,0)</f>
        <v>0</v>
      </c>
      <c r="BF91" s="191">
        <f>IF(N91="snížená",J91,0)</f>
        <v>0</v>
      </c>
      <c r="BG91" s="191">
        <f>IF(N91="zákl. přenesená",J91,0)</f>
        <v>0</v>
      </c>
      <c r="BH91" s="191">
        <f>IF(N91="sníž. přenesená",J91,0)</f>
        <v>0</v>
      </c>
      <c r="BI91" s="191">
        <f>IF(N91="nulová",J91,0)</f>
        <v>0</v>
      </c>
      <c r="BJ91" s="18" t="s">
        <v>82</v>
      </c>
      <c r="BK91" s="191">
        <f>ROUND(I91*H91,2)</f>
        <v>0</v>
      </c>
      <c r="BL91" s="18" t="s">
        <v>310</v>
      </c>
      <c r="BM91" s="190" t="s">
        <v>1386</v>
      </c>
    </row>
    <row r="92" spans="1:65" s="2" customFormat="1" ht="48.75">
      <c r="A92" s="35"/>
      <c r="B92" s="36"/>
      <c r="C92" s="37"/>
      <c r="D92" s="192" t="s">
        <v>203</v>
      </c>
      <c r="E92" s="37"/>
      <c r="F92" s="193" t="s">
        <v>1387</v>
      </c>
      <c r="G92" s="37"/>
      <c r="H92" s="37"/>
      <c r="I92" s="194"/>
      <c r="J92" s="37"/>
      <c r="K92" s="37"/>
      <c r="L92" s="40"/>
      <c r="M92" s="195"/>
      <c r="N92" s="19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203</v>
      </c>
      <c r="AU92" s="18" t="s">
        <v>84</v>
      </c>
    </row>
    <row r="93" spans="1:65" s="2" customFormat="1" ht="11.25">
      <c r="A93" s="35"/>
      <c r="B93" s="36"/>
      <c r="C93" s="37"/>
      <c r="D93" s="197" t="s">
        <v>205</v>
      </c>
      <c r="E93" s="37"/>
      <c r="F93" s="198" t="s">
        <v>1388</v>
      </c>
      <c r="G93" s="37"/>
      <c r="H93" s="37"/>
      <c r="I93" s="194"/>
      <c r="J93" s="37"/>
      <c r="K93" s="37"/>
      <c r="L93" s="40"/>
      <c r="M93" s="195"/>
      <c r="N93" s="196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205</v>
      </c>
      <c r="AU93" s="18" t="s">
        <v>84</v>
      </c>
    </row>
    <row r="94" spans="1:65" s="2" customFormat="1" ht="24.2" customHeight="1">
      <c r="A94" s="35"/>
      <c r="B94" s="36"/>
      <c r="C94" s="221" t="s">
        <v>84</v>
      </c>
      <c r="D94" s="221" t="s">
        <v>324</v>
      </c>
      <c r="E94" s="222" t="s">
        <v>1389</v>
      </c>
      <c r="F94" s="223" t="s">
        <v>1390</v>
      </c>
      <c r="G94" s="224" t="s">
        <v>570</v>
      </c>
      <c r="H94" s="225">
        <v>94.656000000000006</v>
      </c>
      <c r="I94" s="226"/>
      <c r="J94" s="227">
        <f>ROUND(I94*H94,2)</f>
        <v>0</v>
      </c>
      <c r="K94" s="223" t="s">
        <v>201</v>
      </c>
      <c r="L94" s="228"/>
      <c r="M94" s="229" t="s">
        <v>19</v>
      </c>
      <c r="N94" s="230" t="s">
        <v>45</v>
      </c>
      <c r="O94" s="65"/>
      <c r="P94" s="188">
        <f>O94*H94</f>
        <v>0</v>
      </c>
      <c r="Q94" s="188">
        <v>5.9000000000000003E-4</v>
      </c>
      <c r="R94" s="188">
        <f>Q94*H94</f>
        <v>5.5847040000000008E-2</v>
      </c>
      <c r="S94" s="188">
        <v>0</v>
      </c>
      <c r="T94" s="18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416</v>
      </c>
      <c r="AT94" s="190" t="s">
        <v>324</v>
      </c>
      <c r="AU94" s="190" t="s">
        <v>84</v>
      </c>
      <c r="AY94" s="18" t="s">
        <v>195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82</v>
      </c>
      <c r="BK94" s="191">
        <f>ROUND(I94*H94,2)</f>
        <v>0</v>
      </c>
      <c r="BL94" s="18" t="s">
        <v>310</v>
      </c>
      <c r="BM94" s="190" t="s">
        <v>1391</v>
      </c>
    </row>
    <row r="95" spans="1:65" s="2" customFormat="1" ht="19.5">
      <c r="A95" s="35"/>
      <c r="B95" s="36"/>
      <c r="C95" s="37"/>
      <c r="D95" s="192" t="s">
        <v>203</v>
      </c>
      <c r="E95" s="37"/>
      <c r="F95" s="193" t="s">
        <v>1390</v>
      </c>
      <c r="G95" s="37"/>
      <c r="H95" s="37"/>
      <c r="I95" s="194"/>
      <c r="J95" s="37"/>
      <c r="K95" s="37"/>
      <c r="L95" s="40"/>
      <c r="M95" s="195"/>
      <c r="N95" s="19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203</v>
      </c>
      <c r="AU95" s="18" t="s">
        <v>84</v>
      </c>
    </row>
    <row r="96" spans="1:65" s="13" customFormat="1" ht="11.25">
      <c r="B96" s="199"/>
      <c r="C96" s="200"/>
      <c r="D96" s="192" t="s">
        <v>207</v>
      </c>
      <c r="E96" s="200"/>
      <c r="F96" s="202" t="s">
        <v>1392</v>
      </c>
      <c r="G96" s="200"/>
      <c r="H96" s="203">
        <v>94.656000000000006</v>
      </c>
      <c r="I96" s="204"/>
      <c r="J96" s="200"/>
      <c r="K96" s="200"/>
      <c r="L96" s="205"/>
      <c r="M96" s="206"/>
      <c r="N96" s="207"/>
      <c r="O96" s="207"/>
      <c r="P96" s="207"/>
      <c r="Q96" s="207"/>
      <c r="R96" s="207"/>
      <c r="S96" s="207"/>
      <c r="T96" s="208"/>
      <c r="AT96" s="209" t="s">
        <v>207</v>
      </c>
      <c r="AU96" s="209" t="s">
        <v>84</v>
      </c>
      <c r="AV96" s="13" t="s">
        <v>84</v>
      </c>
      <c r="AW96" s="13" t="s">
        <v>4</v>
      </c>
      <c r="AX96" s="13" t="s">
        <v>82</v>
      </c>
      <c r="AY96" s="209" t="s">
        <v>195</v>
      </c>
    </row>
    <row r="97" spans="1:65" s="2" customFormat="1" ht="24.2" customHeight="1">
      <c r="A97" s="35"/>
      <c r="B97" s="36"/>
      <c r="C97" s="179" t="s">
        <v>100</v>
      </c>
      <c r="D97" s="179" t="s">
        <v>197</v>
      </c>
      <c r="E97" s="180" t="s">
        <v>504</v>
      </c>
      <c r="F97" s="181" t="s">
        <v>505</v>
      </c>
      <c r="G97" s="182" t="s">
        <v>219</v>
      </c>
      <c r="H97" s="183">
        <v>7.9000000000000001E-2</v>
      </c>
      <c r="I97" s="184"/>
      <c r="J97" s="185">
        <f>ROUND(I97*H97,2)</f>
        <v>0</v>
      </c>
      <c r="K97" s="181" t="s">
        <v>201</v>
      </c>
      <c r="L97" s="40"/>
      <c r="M97" s="186" t="s">
        <v>19</v>
      </c>
      <c r="N97" s="187" t="s">
        <v>45</v>
      </c>
      <c r="O97" s="65"/>
      <c r="P97" s="188">
        <f>O97*H97</f>
        <v>0</v>
      </c>
      <c r="Q97" s="188">
        <v>0</v>
      </c>
      <c r="R97" s="188">
        <f>Q97*H97</f>
        <v>0</v>
      </c>
      <c r="S97" s="188">
        <v>0</v>
      </c>
      <c r="T97" s="18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90" t="s">
        <v>310</v>
      </c>
      <c r="AT97" s="190" t="s">
        <v>197</v>
      </c>
      <c r="AU97" s="190" t="s">
        <v>84</v>
      </c>
      <c r="AY97" s="18" t="s">
        <v>195</v>
      </c>
      <c r="BE97" s="191">
        <f>IF(N97="základní",J97,0)</f>
        <v>0</v>
      </c>
      <c r="BF97" s="191">
        <f>IF(N97="snížená",J97,0)</f>
        <v>0</v>
      </c>
      <c r="BG97" s="191">
        <f>IF(N97="zákl. přenesená",J97,0)</f>
        <v>0</v>
      </c>
      <c r="BH97" s="191">
        <f>IF(N97="sníž. přenesená",J97,0)</f>
        <v>0</v>
      </c>
      <c r="BI97" s="191">
        <f>IF(N97="nulová",J97,0)</f>
        <v>0</v>
      </c>
      <c r="BJ97" s="18" t="s">
        <v>82</v>
      </c>
      <c r="BK97" s="191">
        <f>ROUND(I97*H97,2)</f>
        <v>0</v>
      </c>
      <c r="BL97" s="18" t="s">
        <v>310</v>
      </c>
      <c r="BM97" s="190" t="s">
        <v>1393</v>
      </c>
    </row>
    <row r="98" spans="1:65" s="2" customFormat="1" ht="29.25">
      <c r="A98" s="35"/>
      <c r="B98" s="36"/>
      <c r="C98" s="37"/>
      <c r="D98" s="192" t="s">
        <v>203</v>
      </c>
      <c r="E98" s="37"/>
      <c r="F98" s="193" t="s">
        <v>507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203</v>
      </c>
      <c r="AU98" s="18" t="s">
        <v>84</v>
      </c>
    </row>
    <row r="99" spans="1:65" s="2" customFormat="1" ht="11.25">
      <c r="A99" s="35"/>
      <c r="B99" s="36"/>
      <c r="C99" s="37"/>
      <c r="D99" s="197" t="s">
        <v>205</v>
      </c>
      <c r="E99" s="37"/>
      <c r="F99" s="198" t="s">
        <v>508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205</v>
      </c>
      <c r="AU99" s="18" t="s">
        <v>84</v>
      </c>
    </row>
    <row r="100" spans="1:65" s="2" customFormat="1" ht="33" customHeight="1">
      <c r="A100" s="35"/>
      <c r="B100" s="36"/>
      <c r="C100" s="179" t="s">
        <v>104</v>
      </c>
      <c r="D100" s="179" t="s">
        <v>197</v>
      </c>
      <c r="E100" s="180" t="s">
        <v>510</v>
      </c>
      <c r="F100" s="181" t="s">
        <v>511</v>
      </c>
      <c r="G100" s="182" t="s">
        <v>219</v>
      </c>
      <c r="H100" s="183">
        <v>7.9000000000000001E-2</v>
      </c>
      <c r="I100" s="184"/>
      <c r="J100" s="185">
        <f>ROUND(I100*H100,2)</f>
        <v>0</v>
      </c>
      <c r="K100" s="181" t="s">
        <v>201</v>
      </c>
      <c r="L100" s="40"/>
      <c r="M100" s="186" t="s">
        <v>19</v>
      </c>
      <c r="N100" s="187" t="s">
        <v>45</v>
      </c>
      <c r="O100" s="65"/>
      <c r="P100" s="188">
        <f>O100*H100</f>
        <v>0</v>
      </c>
      <c r="Q100" s="188">
        <v>0</v>
      </c>
      <c r="R100" s="188">
        <f>Q100*H100</f>
        <v>0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310</v>
      </c>
      <c r="AT100" s="190" t="s">
        <v>197</v>
      </c>
      <c r="AU100" s="190" t="s">
        <v>84</v>
      </c>
      <c r="AY100" s="18" t="s">
        <v>195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82</v>
      </c>
      <c r="BK100" s="191">
        <f>ROUND(I100*H100,2)</f>
        <v>0</v>
      </c>
      <c r="BL100" s="18" t="s">
        <v>310</v>
      </c>
      <c r="BM100" s="190" t="s">
        <v>1394</v>
      </c>
    </row>
    <row r="101" spans="1:65" s="2" customFormat="1" ht="48.75">
      <c r="A101" s="35"/>
      <c r="B101" s="36"/>
      <c r="C101" s="37"/>
      <c r="D101" s="192" t="s">
        <v>203</v>
      </c>
      <c r="E101" s="37"/>
      <c r="F101" s="193" t="s">
        <v>513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203</v>
      </c>
      <c r="AU101" s="18" t="s">
        <v>84</v>
      </c>
    </row>
    <row r="102" spans="1:65" s="2" customFormat="1" ht="11.25">
      <c r="A102" s="35"/>
      <c r="B102" s="36"/>
      <c r="C102" s="37"/>
      <c r="D102" s="197" t="s">
        <v>205</v>
      </c>
      <c r="E102" s="37"/>
      <c r="F102" s="198" t="s">
        <v>514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205</v>
      </c>
      <c r="AU102" s="18" t="s">
        <v>84</v>
      </c>
    </row>
    <row r="103" spans="1:65" s="12" customFormat="1" ht="22.9" customHeight="1">
      <c r="B103" s="163"/>
      <c r="C103" s="164"/>
      <c r="D103" s="165" t="s">
        <v>73</v>
      </c>
      <c r="E103" s="177" t="s">
        <v>1395</v>
      </c>
      <c r="F103" s="177" t="s">
        <v>1396</v>
      </c>
      <c r="G103" s="164"/>
      <c r="H103" s="164"/>
      <c r="I103" s="167"/>
      <c r="J103" s="178">
        <f>BK103</f>
        <v>0</v>
      </c>
      <c r="K103" s="164"/>
      <c r="L103" s="169"/>
      <c r="M103" s="170"/>
      <c r="N103" s="171"/>
      <c r="O103" s="171"/>
      <c r="P103" s="172">
        <f>SUM(P104:P160)</f>
        <v>0</v>
      </c>
      <c r="Q103" s="171"/>
      <c r="R103" s="172">
        <f>SUM(R104:R160)</f>
        <v>0.29033599999999998</v>
      </c>
      <c r="S103" s="171"/>
      <c r="T103" s="173">
        <f>SUM(T104:T160)</f>
        <v>0.47876000000000002</v>
      </c>
      <c r="AR103" s="174" t="s">
        <v>84</v>
      </c>
      <c r="AT103" s="175" t="s">
        <v>73</v>
      </c>
      <c r="AU103" s="175" t="s">
        <v>82</v>
      </c>
      <c r="AY103" s="174" t="s">
        <v>195</v>
      </c>
      <c r="BK103" s="176">
        <f>SUM(BK104:BK160)</f>
        <v>0</v>
      </c>
    </row>
    <row r="104" spans="1:65" s="2" customFormat="1" ht="16.5" customHeight="1">
      <c r="A104" s="35"/>
      <c r="B104" s="36"/>
      <c r="C104" s="179" t="s">
        <v>232</v>
      </c>
      <c r="D104" s="179" t="s">
        <v>197</v>
      </c>
      <c r="E104" s="180" t="s">
        <v>1397</v>
      </c>
      <c r="F104" s="181" t="s">
        <v>1398</v>
      </c>
      <c r="G104" s="182" t="s">
        <v>570</v>
      </c>
      <c r="H104" s="183">
        <v>114</v>
      </c>
      <c r="I104" s="184"/>
      <c r="J104" s="185">
        <f>ROUND(I104*H104,2)</f>
        <v>0</v>
      </c>
      <c r="K104" s="181" t="s">
        <v>201</v>
      </c>
      <c r="L104" s="40"/>
      <c r="M104" s="186" t="s">
        <v>19</v>
      </c>
      <c r="N104" s="187" t="s">
        <v>45</v>
      </c>
      <c r="O104" s="65"/>
      <c r="P104" s="188">
        <f>O104*H104</f>
        <v>0</v>
      </c>
      <c r="Q104" s="188">
        <v>4.0000000000000003E-5</v>
      </c>
      <c r="R104" s="188">
        <f>Q104*H104</f>
        <v>4.5600000000000007E-3</v>
      </c>
      <c r="S104" s="188">
        <v>2.5400000000000002E-3</v>
      </c>
      <c r="T104" s="189">
        <f>S104*H104</f>
        <v>0.28956000000000004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310</v>
      </c>
      <c r="AT104" s="190" t="s">
        <v>197</v>
      </c>
      <c r="AU104" s="190" t="s">
        <v>84</v>
      </c>
      <c r="AY104" s="18" t="s">
        <v>195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18" t="s">
        <v>82</v>
      </c>
      <c r="BK104" s="191">
        <f>ROUND(I104*H104,2)</f>
        <v>0</v>
      </c>
      <c r="BL104" s="18" t="s">
        <v>310</v>
      </c>
      <c r="BM104" s="190" t="s">
        <v>1399</v>
      </c>
    </row>
    <row r="105" spans="1:65" s="2" customFormat="1" ht="11.25">
      <c r="A105" s="35"/>
      <c r="B105" s="36"/>
      <c r="C105" s="37"/>
      <c r="D105" s="192" t="s">
        <v>203</v>
      </c>
      <c r="E105" s="37"/>
      <c r="F105" s="193" t="s">
        <v>1400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203</v>
      </c>
      <c r="AU105" s="18" t="s">
        <v>84</v>
      </c>
    </row>
    <row r="106" spans="1:65" s="2" customFormat="1" ht="11.25">
      <c r="A106" s="35"/>
      <c r="B106" s="36"/>
      <c r="C106" s="37"/>
      <c r="D106" s="197" t="s">
        <v>205</v>
      </c>
      <c r="E106" s="37"/>
      <c r="F106" s="198" t="s">
        <v>1401</v>
      </c>
      <c r="G106" s="37"/>
      <c r="H106" s="37"/>
      <c r="I106" s="194"/>
      <c r="J106" s="37"/>
      <c r="K106" s="37"/>
      <c r="L106" s="40"/>
      <c r="M106" s="195"/>
      <c r="N106" s="19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205</v>
      </c>
      <c r="AU106" s="18" t="s">
        <v>84</v>
      </c>
    </row>
    <row r="107" spans="1:65" s="13" customFormat="1" ht="11.25">
      <c r="B107" s="199"/>
      <c r="C107" s="200"/>
      <c r="D107" s="192" t="s">
        <v>207</v>
      </c>
      <c r="E107" s="201" t="s">
        <v>19</v>
      </c>
      <c r="F107" s="202" t="s">
        <v>1402</v>
      </c>
      <c r="G107" s="200"/>
      <c r="H107" s="203">
        <v>54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207</v>
      </c>
      <c r="AU107" s="209" t="s">
        <v>84</v>
      </c>
      <c r="AV107" s="13" t="s">
        <v>84</v>
      </c>
      <c r="AW107" s="13" t="s">
        <v>35</v>
      </c>
      <c r="AX107" s="13" t="s">
        <v>74</v>
      </c>
      <c r="AY107" s="209" t="s">
        <v>195</v>
      </c>
    </row>
    <row r="108" spans="1:65" s="13" customFormat="1" ht="11.25">
      <c r="B108" s="199"/>
      <c r="C108" s="200"/>
      <c r="D108" s="192" t="s">
        <v>207</v>
      </c>
      <c r="E108" s="201" t="s">
        <v>19</v>
      </c>
      <c r="F108" s="202" t="s">
        <v>1403</v>
      </c>
      <c r="G108" s="200"/>
      <c r="H108" s="203">
        <v>40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207</v>
      </c>
      <c r="AU108" s="209" t="s">
        <v>84</v>
      </c>
      <c r="AV108" s="13" t="s">
        <v>84</v>
      </c>
      <c r="AW108" s="13" t="s">
        <v>35</v>
      </c>
      <c r="AX108" s="13" t="s">
        <v>74</v>
      </c>
      <c r="AY108" s="209" t="s">
        <v>195</v>
      </c>
    </row>
    <row r="109" spans="1:65" s="13" customFormat="1" ht="11.25">
      <c r="B109" s="199"/>
      <c r="C109" s="200"/>
      <c r="D109" s="192" t="s">
        <v>207</v>
      </c>
      <c r="E109" s="201" t="s">
        <v>19</v>
      </c>
      <c r="F109" s="202" t="s">
        <v>335</v>
      </c>
      <c r="G109" s="200"/>
      <c r="H109" s="203">
        <v>20</v>
      </c>
      <c r="I109" s="204"/>
      <c r="J109" s="200"/>
      <c r="K109" s="200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207</v>
      </c>
      <c r="AU109" s="209" t="s">
        <v>84</v>
      </c>
      <c r="AV109" s="13" t="s">
        <v>84</v>
      </c>
      <c r="AW109" s="13" t="s">
        <v>35</v>
      </c>
      <c r="AX109" s="13" t="s">
        <v>74</v>
      </c>
      <c r="AY109" s="209" t="s">
        <v>195</v>
      </c>
    </row>
    <row r="110" spans="1:65" s="14" customFormat="1" ht="11.25">
      <c r="B110" s="210"/>
      <c r="C110" s="211"/>
      <c r="D110" s="192" t="s">
        <v>207</v>
      </c>
      <c r="E110" s="212" t="s">
        <v>19</v>
      </c>
      <c r="F110" s="213" t="s">
        <v>216</v>
      </c>
      <c r="G110" s="211"/>
      <c r="H110" s="214">
        <v>114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207</v>
      </c>
      <c r="AU110" s="220" t="s">
        <v>84</v>
      </c>
      <c r="AV110" s="14" t="s">
        <v>104</v>
      </c>
      <c r="AW110" s="14" t="s">
        <v>35</v>
      </c>
      <c r="AX110" s="14" t="s">
        <v>82</v>
      </c>
      <c r="AY110" s="220" t="s">
        <v>195</v>
      </c>
    </row>
    <row r="111" spans="1:65" s="2" customFormat="1" ht="24.2" customHeight="1">
      <c r="A111" s="35"/>
      <c r="B111" s="36"/>
      <c r="C111" s="179" t="s">
        <v>240</v>
      </c>
      <c r="D111" s="179" t="s">
        <v>197</v>
      </c>
      <c r="E111" s="180" t="s">
        <v>1404</v>
      </c>
      <c r="F111" s="181" t="s">
        <v>1405</v>
      </c>
      <c r="G111" s="182" t="s">
        <v>570</v>
      </c>
      <c r="H111" s="183">
        <v>40</v>
      </c>
      <c r="I111" s="184"/>
      <c r="J111" s="185">
        <f>ROUND(I111*H111,2)</f>
        <v>0</v>
      </c>
      <c r="K111" s="181" t="s">
        <v>201</v>
      </c>
      <c r="L111" s="40"/>
      <c r="M111" s="186" t="s">
        <v>19</v>
      </c>
      <c r="N111" s="187" t="s">
        <v>45</v>
      </c>
      <c r="O111" s="65"/>
      <c r="P111" s="188">
        <f>O111*H111</f>
        <v>0</v>
      </c>
      <c r="Q111" s="188">
        <v>5.0000000000000002E-5</v>
      </c>
      <c r="R111" s="188">
        <f>Q111*H111</f>
        <v>2E-3</v>
      </c>
      <c r="S111" s="188">
        <v>4.7299999999999998E-3</v>
      </c>
      <c r="T111" s="189">
        <f>S111*H111</f>
        <v>0.18919999999999998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90" t="s">
        <v>310</v>
      </c>
      <c r="AT111" s="190" t="s">
        <v>197</v>
      </c>
      <c r="AU111" s="190" t="s">
        <v>84</v>
      </c>
      <c r="AY111" s="18" t="s">
        <v>195</v>
      </c>
      <c r="BE111" s="191">
        <f>IF(N111="základní",J111,0)</f>
        <v>0</v>
      </c>
      <c r="BF111" s="191">
        <f>IF(N111="snížená",J111,0)</f>
        <v>0</v>
      </c>
      <c r="BG111" s="191">
        <f>IF(N111="zákl. přenesená",J111,0)</f>
        <v>0</v>
      </c>
      <c r="BH111" s="191">
        <f>IF(N111="sníž. přenesená",J111,0)</f>
        <v>0</v>
      </c>
      <c r="BI111" s="191">
        <f>IF(N111="nulová",J111,0)</f>
        <v>0</v>
      </c>
      <c r="BJ111" s="18" t="s">
        <v>82</v>
      </c>
      <c r="BK111" s="191">
        <f>ROUND(I111*H111,2)</f>
        <v>0</v>
      </c>
      <c r="BL111" s="18" t="s">
        <v>310</v>
      </c>
      <c r="BM111" s="190" t="s">
        <v>1406</v>
      </c>
    </row>
    <row r="112" spans="1:65" s="2" customFormat="1" ht="11.25">
      <c r="A112" s="35"/>
      <c r="B112" s="36"/>
      <c r="C112" s="37"/>
      <c r="D112" s="192" t="s">
        <v>203</v>
      </c>
      <c r="E112" s="37"/>
      <c r="F112" s="193" t="s">
        <v>1407</v>
      </c>
      <c r="G112" s="37"/>
      <c r="H112" s="37"/>
      <c r="I112" s="194"/>
      <c r="J112" s="37"/>
      <c r="K112" s="37"/>
      <c r="L112" s="40"/>
      <c r="M112" s="195"/>
      <c r="N112" s="19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203</v>
      </c>
      <c r="AU112" s="18" t="s">
        <v>84</v>
      </c>
    </row>
    <row r="113" spans="1:65" s="2" customFormat="1" ht="11.25">
      <c r="A113" s="35"/>
      <c r="B113" s="36"/>
      <c r="C113" s="37"/>
      <c r="D113" s="197" t="s">
        <v>205</v>
      </c>
      <c r="E113" s="37"/>
      <c r="F113" s="198" t="s">
        <v>1408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205</v>
      </c>
      <c r="AU113" s="18" t="s">
        <v>84</v>
      </c>
    </row>
    <row r="114" spans="1:65" s="2" customFormat="1" ht="24.2" customHeight="1">
      <c r="A114" s="35"/>
      <c r="B114" s="36"/>
      <c r="C114" s="179" t="s">
        <v>248</v>
      </c>
      <c r="D114" s="179" t="s">
        <v>197</v>
      </c>
      <c r="E114" s="180" t="s">
        <v>1409</v>
      </c>
      <c r="F114" s="181" t="s">
        <v>1410</v>
      </c>
      <c r="G114" s="182" t="s">
        <v>570</v>
      </c>
      <c r="H114" s="183">
        <v>76.599999999999994</v>
      </c>
      <c r="I114" s="184"/>
      <c r="J114" s="185">
        <f>ROUND(I114*H114,2)</f>
        <v>0</v>
      </c>
      <c r="K114" s="181" t="s">
        <v>201</v>
      </c>
      <c r="L114" s="40"/>
      <c r="M114" s="186" t="s">
        <v>19</v>
      </c>
      <c r="N114" s="187" t="s">
        <v>45</v>
      </c>
      <c r="O114" s="65"/>
      <c r="P114" s="188">
        <f>O114*H114</f>
        <v>0</v>
      </c>
      <c r="Q114" s="188">
        <v>3.6000000000000002E-4</v>
      </c>
      <c r="R114" s="188">
        <f>Q114*H114</f>
        <v>2.7576E-2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310</v>
      </c>
      <c r="AT114" s="190" t="s">
        <v>197</v>
      </c>
      <c r="AU114" s="190" t="s">
        <v>84</v>
      </c>
      <c r="AY114" s="18" t="s">
        <v>195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82</v>
      </c>
      <c r="BK114" s="191">
        <f>ROUND(I114*H114,2)</f>
        <v>0</v>
      </c>
      <c r="BL114" s="18" t="s">
        <v>310</v>
      </c>
      <c r="BM114" s="190" t="s">
        <v>1411</v>
      </c>
    </row>
    <row r="115" spans="1:65" s="2" customFormat="1" ht="19.5">
      <c r="A115" s="35"/>
      <c r="B115" s="36"/>
      <c r="C115" s="37"/>
      <c r="D115" s="192" t="s">
        <v>203</v>
      </c>
      <c r="E115" s="37"/>
      <c r="F115" s="193" t="s">
        <v>1412</v>
      </c>
      <c r="G115" s="37"/>
      <c r="H115" s="37"/>
      <c r="I115" s="194"/>
      <c r="J115" s="37"/>
      <c r="K115" s="37"/>
      <c r="L115" s="40"/>
      <c r="M115" s="195"/>
      <c r="N115" s="19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203</v>
      </c>
      <c r="AU115" s="18" t="s">
        <v>84</v>
      </c>
    </row>
    <row r="116" spans="1:65" s="2" customFormat="1" ht="11.25">
      <c r="A116" s="35"/>
      <c r="B116" s="36"/>
      <c r="C116" s="37"/>
      <c r="D116" s="197" t="s">
        <v>205</v>
      </c>
      <c r="E116" s="37"/>
      <c r="F116" s="198" t="s">
        <v>1413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205</v>
      </c>
      <c r="AU116" s="18" t="s">
        <v>84</v>
      </c>
    </row>
    <row r="117" spans="1:65" s="13" customFormat="1" ht="11.25">
      <c r="B117" s="199"/>
      <c r="C117" s="200"/>
      <c r="D117" s="192" t="s">
        <v>207</v>
      </c>
      <c r="E117" s="201" t="s">
        <v>19</v>
      </c>
      <c r="F117" s="202" t="s">
        <v>1414</v>
      </c>
      <c r="G117" s="200"/>
      <c r="H117" s="203">
        <v>4.4000000000000004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207</v>
      </c>
      <c r="AU117" s="209" t="s">
        <v>84</v>
      </c>
      <c r="AV117" s="13" t="s">
        <v>84</v>
      </c>
      <c r="AW117" s="13" t="s">
        <v>35</v>
      </c>
      <c r="AX117" s="13" t="s">
        <v>74</v>
      </c>
      <c r="AY117" s="209" t="s">
        <v>195</v>
      </c>
    </row>
    <row r="118" spans="1:65" s="13" customFormat="1" ht="11.25">
      <c r="B118" s="199"/>
      <c r="C118" s="200"/>
      <c r="D118" s="192" t="s">
        <v>207</v>
      </c>
      <c r="E118" s="201" t="s">
        <v>19</v>
      </c>
      <c r="F118" s="202" t="s">
        <v>1415</v>
      </c>
      <c r="G118" s="200"/>
      <c r="H118" s="203">
        <v>10.4</v>
      </c>
      <c r="I118" s="204"/>
      <c r="J118" s="200"/>
      <c r="K118" s="200"/>
      <c r="L118" s="205"/>
      <c r="M118" s="206"/>
      <c r="N118" s="207"/>
      <c r="O118" s="207"/>
      <c r="P118" s="207"/>
      <c r="Q118" s="207"/>
      <c r="R118" s="207"/>
      <c r="S118" s="207"/>
      <c r="T118" s="208"/>
      <c r="AT118" s="209" t="s">
        <v>207</v>
      </c>
      <c r="AU118" s="209" t="s">
        <v>84</v>
      </c>
      <c r="AV118" s="13" t="s">
        <v>84</v>
      </c>
      <c r="AW118" s="13" t="s">
        <v>35</v>
      </c>
      <c r="AX118" s="13" t="s">
        <v>74</v>
      </c>
      <c r="AY118" s="209" t="s">
        <v>195</v>
      </c>
    </row>
    <row r="119" spans="1:65" s="13" customFormat="1" ht="11.25">
      <c r="B119" s="199"/>
      <c r="C119" s="200"/>
      <c r="D119" s="192" t="s">
        <v>207</v>
      </c>
      <c r="E119" s="201" t="s">
        <v>19</v>
      </c>
      <c r="F119" s="202" t="s">
        <v>1416</v>
      </c>
      <c r="G119" s="200"/>
      <c r="H119" s="203">
        <v>32.4</v>
      </c>
      <c r="I119" s="204"/>
      <c r="J119" s="200"/>
      <c r="K119" s="200"/>
      <c r="L119" s="205"/>
      <c r="M119" s="206"/>
      <c r="N119" s="207"/>
      <c r="O119" s="207"/>
      <c r="P119" s="207"/>
      <c r="Q119" s="207"/>
      <c r="R119" s="207"/>
      <c r="S119" s="207"/>
      <c r="T119" s="208"/>
      <c r="AT119" s="209" t="s">
        <v>207</v>
      </c>
      <c r="AU119" s="209" t="s">
        <v>84</v>
      </c>
      <c r="AV119" s="13" t="s">
        <v>84</v>
      </c>
      <c r="AW119" s="13" t="s">
        <v>35</v>
      </c>
      <c r="AX119" s="13" t="s">
        <v>74</v>
      </c>
      <c r="AY119" s="209" t="s">
        <v>195</v>
      </c>
    </row>
    <row r="120" spans="1:65" s="13" customFormat="1" ht="11.25">
      <c r="B120" s="199"/>
      <c r="C120" s="200"/>
      <c r="D120" s="192" t="s">
        <v>207</v>
      </c>
      <c r="E120" s="201" t="s">
        <v>19</v>
      </c>
      <c r="F120" s="202" t="s">
        <v>1417</v>
      </c>
      <c r="G120" s="200"/>
      <c r="H120" s="203">
        <v>17.399999999999999</v>
      </c>
      <c r="I120" s="204"/>
      <c r="J120" s="200"/>
      <c r="K120" s="200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207</v>
      </c>
      <c r="AU120" s="209" t="s">
        <v>84</v>
      </c>
      <c r="AV120" s="13" t="s">
        <v>84</v>
      </c>
      <c r="AW120" s="13" t="s">
        <v>35</v>
      </c>
      <c r="AX120" s="13" t="s">
        <v>74</v>
      </c>
      <c r="AY120" s="209" t="s">
        <v>195</v>
      </c>
    </row>
    <row r="121" spans="1:65" s="13" customFormat="1" ht="11.25">
      <c r="B121" s="199"/>
      <c r="C121" s="200"/>
      <c r="D121" s="192" t="s">
        <v>207</v>
      </c>
      <c r="E121" s="201" t="s">
        <v>19</v>
      </c>
      <c r="F121" s="202" t="s">
        <v>8</v>
      </c>
      <c r="G121" s="200"/>
      <c r="H121" s="203">
        <v>12</v>
      </c>
      <c r="I121" s="204"/>
      <c r="J121" s="200"/>
      <c r="K121" s="200"/>
      <c r="L121" s="205"/>
      <c r="M121" s="206"/>
      <c r="N121" s="207"/>
      <c r="O121" s="207"/>
      <c r="P121" s="207"/>
      <c r="Q121" s="207"/>
      <c r="R121" s="207"/>
      <c r="S121" s="207"/>
      <c r="T121" s="208"/>
      <c r="AT121" s="209" t="s">
        <v>207</v>
      </c>
      <c r="AU121" s="209" t="s">
        <v>84</v>
      </c>
      <c r="AV121" s="13" t="s">
        <v>84</v>
      </c>
      <c r="AW121" s="13" t="s">
        <v>35</v>
      </c>
      <c r="AX121" s="13" t="s">
        <v>74</v>
      </c>
      <c r="AY121" s="209" t="s">
        <v>195</v>
      </c>
    </row>
    <row r="122" spans="1:65" s="14" customFormat="1" ht="11.25">
      <c r="B122" s="210"/>
      <c r="C122" s="211"/>
      <c r="D122" s="192" t="s">
        <v>207</v>
      </c>
      <c r="E122" s="212" t="s">
        <v>19</v>
      </c>
      <c r="F122" s="213" t="s">
        <v>216</v>
      </c>
      <c r="G122" s="211"/>
      <c r="H122" s="214">
        <v>76.599999999999994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207</v>
      </c>
      <c r="AU122" s="220" t="s">
        <v>84</v>
      </c>
      <c r="AV122" s="14" t="s">
        <v>104</v>
      </c>
      <c r="AW122" s="14" t="s">
        <v>35</v>
      </c>
      <c r="AX122" s="14" t="s">
        <v>82</v>
      </c>
      <c r="AY122" s="220" t="s">
        <v>195</v>
      </c>
    </row>
    <row r="123" spans="1:65" s="2" customFormat="1" ht="24.2" customHeight="1">
      <c r="A123" s="35"/>
      <c r="B123" s="36"/>
      <c r="C123" s="179" t="s">
        <v>255</v>
      </c>
      <c r="D123" s="179" t="s">
        <v>197</v>
      </c>
      <c r="E123" s="180" t="s">
        <v>1418</v>
      </c>
      <c r="F123" s="181" t="s">
        <v>1419</v>
      </c>
      <c r="G123" s="182" t="s">
        <v>570</v>
      </c>
      <c r="H123" s="183">
        <v>55.8</v>
      </c>
      <c r="I123" s="184"/>
      <c r="J123" s="185">
        <f>ROUND(I123*H123,2)</f>
        <v>0</v>
      </c>
      <c r="K123" s="181" t="s">
        <v>201</v>
      </c>
      <c r="L123" s="40"/>
      <c r="M123" s="186" t="s">
        <v>19</v>
      </c>
      <c r="N123" s="187" t="s">
        <v>45</v>
      </c>
      <c r="O123" s="65"/>
      <c r="P123" s="188">
        <f>O123*H123</f>
        <v>0</v>
      </c>
      <c r="Q123" s="188">
        <v>4.4999999999999999E-4</v>
      </c>
      <c r="R123" s="188">
        <f>Q123*H123</f>
        <v>2.5109999999999997E-2</v>
      </c>
      <c r="S123" s="188">
        <v>0</v>
      </c>
      <c r="T123" s="18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310</v>
      </c>
      <c r="AT123" s="190" t="s">
        <v>197</v>
      </c>
      <c r="AU123" s="190" t="s">
        <v>84</v>
      </c>
      <c r="AY123" s="18" t="s">
        <v>195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82</v>
      </c>
      <c r="BK123" s="191">
        <f>ROUND(I123*H123,2)</f>
        <v>0</v>
      </c>
      <c r="BL123" s="18" t="s">
        <v>310</v>
      </c>
      <c r="BM123" s="190" t="s">
        <v>1420</v>
      </c>
    </row>
    <row r="124" spans="1:65" s="2" customFormat="1" ht="19.5">
      <c r="A124" s="35"/>
      <c r="B124" s="36"/>
      <c r="C124" s="37"/>
      <c r="D124" s="192" t="s">
        <v>203</v>
      </c>
      <c r="E124" s="37"/>
      <c r="F124" s="193" t="s">
        <v>1421</v>
      </c>
      <c r="G124" s="37"/>
      <c r="H124" s="37"/>
      <c r="I124" s="194"/>
      <c r="J124" s="37"/>
      <c r="K124" s="37"/>
      <c r="L124" s="40"/>
      <c r="M124" s="195"/>
      <c r="N124" s="19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203</v>
      </c>
      <c r="AU124" s="18" t="s">
        <v>84</v>
      </c>
    </row>
    <row r="125" spans="1:65" s="2" customFormat="1" ht="11.25">
      <c r="A125" s="35"/>
      <c r="B125" s="36"/>
      <c r="C125" s="37"/>
      <c r="D125" s="197" t="s">
        <v>205</v>
      </c>
      <c r="E125" s="37"/>
      <c r="F125" s="198" t="s">
        <v>1422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205</v>
      </c>
      <c r="AU125" s="18" t="s">
        <v>84</v>
      </c>
    </row>
    <row r="126" spans="1:65" s="13" customFormat="1" ht="11.25">
      <c r="B126" s="199"/>
      <c r="C126" s="200"/>
      <c r="D126" s="192" t="s">
        <v>207</v>
      </c>
      <c r="E126" s="201" t="s">
        <v>19</v>
      </c>
      <c r="F126" s="202" t="s">
        <v>1423</v>
      </c>
      <c r="G126" s="200"/>
      <c r="H126" s="203">
        <v>9.1999999999999993</v>
      </c>
      <c r="I126" s="204"/>
      <c r="J126" s="200"/>
      <c r="K126" s="200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207</v>
      </c>
      <c r="AU126" s="209" t="s">
        <v>84</v>
      </c>
      <c r="AV126" s="13" t="s">
        <v>84</v>
      </c>
      <c r="AW126" s="13" t="s">
        <v>35</v>
      </c>
      <c r="AX126" s="13" t="s">
        <v>74</v>
      </c>
      <c r="AY126" s="209" t="s">
        <v>195</v>
      </c>
    </row>
    <row r="127" spans="1:65" s="13" customFormat="1" ht="11.25">
      <c r="B127" s="199"/>
      <c r="C127" s="200"/>
      <c r="D127" s="192" t="s">
        <v>207</v>
      </c>
      <c r="E127" s="201" t="s">
        <v>19</v>
      </c>
      <c r="F127" s="202" t="s">
        <v>1424</v>
      </c>
      <c r="G127" s="200"/>
      <c r="H127" s="203">
        <v>25</v>
      </c>
      <c r="I127" s="204"/>
      <c r="J127" s="200"/>
      <c r="K127" s="200"/>
      <c r="L127" s="205"/>
      <c r="M127" s="206"/>
      <c r="N127" s="207"/>
      <c r="O127" s="207"/>
      <c r="P127" s="207"/>
      <c r="Q127" s="207"/>
      <c r="R127" s="207"/>
      <c r="S127" s="207"/>
      <c r="T127" s="208"/>
      <c r="AT127" s="209" t="s">
        <v>207</v>
      </c>
      <c r="AU127" s="209" t="s">
        <v>84</v>
      </c>
      <c r="AV127" s="13" t="s">
        <v>84</v>
      </c>
      <c r="AW127" s="13" t="s">
        <v>35</v>
      </c>
      <c r="AX127" s="13" t="s">
        <v>74</v>
      </c>
      <c r="AY127" s="209" t="s">
        <v>195</v>
      </c>
    </row>
    <row r="128" spans="1:65" s="13" customFormat="1" ht="11.25">
      <c r="B128" s="199"/>
      <c r="C128" s="200"/>
      <c r="D128" s="192" t="s">
        <v>207</v>
      </c>
      <c r="E128" s="201" t="s">
        <v>19</v>
      </c>
      <c r="F128" s="202" t="s">
        <v>1425</v>
      </c>
      <c r="G128" s="200"/>
      <c r="H128" s="203">
        <v>12.6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207</v>
      </c>
      <c r="AU128" s="209" t="s">
        <v>84</v>
      </c>
      <c r="AV128" s="13" t="s">
        <v>84</v>
      </c>
      <c r="AW128" s="13" t="s">
        <v>35</v>
      </c>
      <c r="AX128" s="13" t="s">
        <v>74</v>
      </c>
      <c r="AY128" s="209" t="s">
        <v>195</v>
      </c>
    </row>
    <row r="129" spans="1:65" s="13" customFormat="1" ht="11.25">
      <c r="B129" s="199"/>
      <c r="C129" s="200"/>
      <c r="D129" s="192" t="s">
        <v>207</v>
      </c>
      <c r="E129" s="201" t="s">
        <v>19</v>
      </c>
      <c r="F129" s="202" t="s">
        <v>264</v>
      </c>
      <c r="G129" s="200"/>
      <c r="H129" s="203">
        <v>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207</v>
      </c>
      <c r="AU129" s="209" t="s">
        <v>84</v>
      </c>
      <c r="AV129" s="13" t="s">
        <v>84</v>
      </c>
      <c r="AW129" s="13" t="s">
        <v>35</v>
      </c>
      <c r="AX129" s="13" t="s">
        <v>74</v>
      </c>
      <c r="AY129" s="209" t="s">
        <v>195</v>
      </c>
    </row>
    <row r="130" spans="1:65" s="14" customFormat="1" ht="11.25">
      <c r="B130" s="210"/>
      <c r="C130" s="211"/>
      <c r="D130" s="192" t="s">
        <v>207</v>
      </c>
      <c r="E130" s="212" t="s">
        <v>19</v>
      </c>
      <c r="F130" s="213" t="s">
        <v>216</v>
      </c>
      <c r="G130" s="211"/>
      <c r="H130" s="214">
        <v>55.800000000000004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207</v>
      </c>
      <c r="AU130" s="220" t="s">
        <v>84</v>
      </c>
      <c r="AV130" s="14" t="s">
        <v>104</v>
      </c>
      <c r="AW130" s="14" t="s">
        <v>35</v>
      </c>
      <c r="AX130" s="14" t="s">
        <v>82</v>
      </c>
      <c r="AY130" s="220" t="s">
        <v>195</v>
      </c>
    </row>
    <row r="131" spans="1:65" s="2" customFormat="1" ht="24.2" customHeight="1">
      <c r="A131" s="35"/>
      <c r="B131" s="36"/>
      <c r="C131" s="179" t="s">
        <v>264</v>
      </c>
      <c r="D131" s="179" t="s">
        <v>197</v>
      </c>
      <c r="E131" s="180" t="s">
        <v>1426</v>
      </c>
      <c r="F131" s="181" t="s">
        <v>1427</v>
      </c>
      <c r="G131" s="182" t="s">
        <v>570</v>
      </c>
      <c r="H131" s="183">
        <v>108</v>
      </c>
      <c r="I131" s="184"/>
      <c r="J131" s="185">
        <f>ROUND(I131*H131,2)</f>
        <v>0</v>
      </c>
      <c r="K131" s="181" t="s">
        <v>201</v>
      </c>
      <c r="L131" s="40"/>
      <c r="M131" s="186" t="s">
        <v>19</v>
      </c>
      <c r="N131" s="187" t="s">
        <v>45</v>
      </c>
      <c r="O131" s="65"/>
      <c r="P131" s="188">
        <f>O131*H131</f>
        <v>0</v>
      </c>
      <c r="Q131" s="188">
        <v>5.5999999999999995E-4</v>
      </c>
      <c r="R131" s="188">
        <f>Q131*H131</f>
        <v>6.0479999999999992E-2</v>
      </c>
      <c r="S131" s="188">
        <v>0</v>
      </c>
      <c r="T131" s="18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0" t="s">
        <v>310</v>
      </c>
      <c r="AT131" s="190" t="s">
        <v>197</v>
      </c>
      <c r="AU131" s="190" t="s">
        <v>84</v>
      </c>
      <c r="AY131" s="18" t="s">
        <v>195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82</v>
      </c>
      <c r="BK131" s="191">
        <f>ROUND(I131*H131,2)</f>
        <v>0</v>
      </c>
      <c r="BL131" s="18" t="s">
        <v>310</v>
      </c>
      <c r="BM131" s="190" t="s">
        <v>1428</v>
      </c>
    </row>
    <row r="132" spans="1:65" s="2" customFormat="1" ht="19.5">
      <c r="A132" s="35"/>
      <c r="B132" s="36"/>
      <c r="C132" s="37"/>
      <c r="D132" s="192" t="s">
        <v>203</v>
      </c>
      <c r="E132" s="37"/>
      <c r="F132" s="193" t="s">
        <v>1429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203</v>
      </c>
      <c r="AU132" s="18" t="s">
        <v>84</v>
      </c>
    </row>
    <row r="133" spans="1:65" s="2" customFormat="1" ht="11.25">
      <c r="A133" s="35"/>
      <c r="B133" s="36"/>
      <c r="C133" s="37"/>
      <c r="D133" s="197" t="s">
        <v>205</v>
      </c>
      <c r="E133" s="37"/>
      <c r="F133" s="198" t="s">
        <v>1430</v>
      </c>
      <c r="G133" s="37"/>
      <c r="H133" s="37"/>
      <c r="I133" s="194"/>
      <c r="J133" s="37"/>
      <c r="K133" s="37"/>
      <c r="L133" s="40"/>
      <c r="M133" s="195"/>
      <c r="N133" s="196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205</v>
      </c>
      <c r="AU133" s="18" t="s">
        <v>84</v>
      </c>
    </row>
    <row r="134" spans="1:65" s="13" customFormat="1" ht="11.25">
      <c r="B134" s="199"/>
      <c r="C134" s="200"/>
      <c r="D134" s="192" t="s">
        <v>207</v>
      </c>
      <c r="E134" s="201" t="s">
        <v>19</v>
      </c>
      <c r="F134" s="202" t="s">
        <v>1431</v>
      </c>
      <c r="G134" s="200"/>
      <c r="H134" s="203">
        <v>13.6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207</v>
      </c>
      <c r="AU134" s="209" t="s">
        <v>84</v>
      </c>
      <c r="AV134" s="13" t="s">
        <v>84</v>
      </c>
      <c r="AW134" s="13" t="s">
        <v>35</v>
      </c>
      <c r="AX134" s="13" t="s">
        <v>74</v>
      </c>
      <c r="AY134" s="209" t="s">
        <v>195</v>
      </c>
    </row>
    <row r="135" spans="1:65" s="13" customFormat="1" ht="11.25">
      <c r="B135" s="199"/>
      <c r="C135" s="200"/>
      <c r="D135" s="192" t="s">
        <v>207</v>
      </c>
      <c r="E135" s="201" t="s">
        <v>19</v>
      </c>
      <c r="F135" s="202" t="s">
        <v>1432</v>
      </c>
      <c r="G135" s="200"/>
      <c r="H135" s="203">
        <v>38.4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207</v>
      </c>
      <c r="AU135" s="209" t="s">
        <v>84</v>
      </c>
      <c r="AV135" s="13" t="s">
        <v>84</v>
      </c>
      <c r="AW135" s="13" t="s">
        <v>35</v>
      </c>
      <c r="AX135" s="13" t="s">
        <v>74</v>
      </c>
      <c r="AY135" s="209" t="s">
        <v>195</v>
      </c>
    </row>
    <row r="136" spans="1:65" s="13" customFormat="1" ht="11.25">
      <c r="B136" s="199"/>
      <c r="C136" s="200"/>
      <c r="D136" s="192" t="s">
        <v>207</v>
      </c>
      <c r="E136" s="201" t="s">
        <v>19</v>
      </c>
      <c r="F136" s="202" t="s">
        <v>1433</v>
      </c>
      <c r="G136" s="200"/>
      <c r="H136" s="203">
        <v>38</v>
      </c>
      <c r="I136" s="204"/>
      <c r="J136" s="200"/>
      <c r="K136" s="200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207</v>
      </c>
      <c r="AU136" s="209" t="s">
        <v>84</v>
      </c>
      <c r="AV136" s="13" t="s">
        <v>84</v>
      </c>
      <c r="AW136" s="13" t="s">
        <v>35</v>
      </c>
      <c r="AX136" s="13" t="s">
        <v>74</v>
      </c>
      <c r="AY136" s="209" t="s">
        <v>195</v>
      </c>
    </row>
    <row r="137" spans="1:65" s="13" customFormat="1" ht="11.25">
      <c r="B137" s="199"/>
      <c r="C137" s="200"/>
      <c r="D137" s="192" t="s">
        <v>207</v>
      </c>
      <c r="E137" s="201" t="s">
        <v>19</v>
      </c>
      <c r="F137" s="202" t="s">
        <v>323</v>
      </c>
      <c r="G137" s="200"/>
      <c r="H137" s="203">
        <v>18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207</v>
      </c>
      <c r="AU137" s="209" t="s">
        <v>84</v>
      </c>
      <c r="AV137" s="13" t="s">
        <v>84</v>
      </c>
      <c r="AW137" s="13" t="s">
        <v>35</v>
      </c>
      <c r="AX137" s="13" t="s">
        <v>74</v>
      </c>
      <c r="AY137" s="209" t="s">
        <v>195</v>
      </c>
    </row>
    <row r="138" spans="1:65" s="14" customFormat="1" ht="11.25">
      <c r="B138" s="210"/>
      <c r="C138" s="211"/>
      <c r="D138" s="192" t="s">
        <v>207</v>
      </c>
      <c r="E138" s="212" t="s">
        <v>19</v>
      </c>
      <c r="F138" s="213" t="s">
        <v>216</v>
      </c>
      <c r="G138" s="211"/>
      <c r="H138" s="214">
        <v>108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207</v>
      </c>
      <c r="AU138" s="220" t="s">
        <v>84</v>
      </c>
      <c r="AV138" s="14" t="s">
        <v>104</v>
      </c>
      <c r="AW138" s="14" t="s">
        <v>35</v>
      </c>
      <c r="AX138" s="14" t="s">
        <v>82</v>
      </c>
      <c r="AY138" s="220" t="s">
        <v>195</v>
      </c>
    </row>
    <row r="139" spans="1:65" s="2" customFormat="1" ht="24.2" customHeight="1">
      <c r="A139" s="35"/>
      <c r="B139" s="36"/>
      <c r="C139" s="179" t="s">
        <v>270</v>
      </c>
      <c r="D139" s="179" t="s">
        <v>197</v>
      </c>
      <c r="E139" s="180" t="s">
        <v>1434</v>
      </c>
      <c r="F139" s="181" t="s">
        <v>1435</v>
      </c>
      <c r="G139" s="182" t="s">
        <v>570</v>
      </c>
      <c r="H139" s="183">
        <v>77.8</v>
      </c>
      <c r="I139" s="184"/>
      <c r="J139" s="185">
        <f>ROUND(I139*H139,2)</f>
        <v>0</v>
      </c>
      <c r="K139" s="181" t="s">
        <v>201</v>
      </c>
      <c r="L139" s="40"/>
      <c r="M139" s="186" t="s">
        <v>19</v>
      </c>
      <c r="N139" s="187" t="s">
        <v>45</v>
      </c>
      <c r="O139" s="65"/>
      <c r="P139" s="188">
        <f>O139*H139</f>
        <v>0</v>
      </c>
      <c r="Q139" s="188">
        <v>6.8999999999999997E-4</v>
      </c>
      <c r="R139" s="188">
        <f>Q139*H139</f>
        <v>5.3681999999999994E-2</v>
      </c>
      <c r="S139" s="188">
        <v>0</v>
      </c>
      <c r="T139" s="18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310</v>
      </c>
      <c r="AT139" s="190" t="s">
        <v>197</v>
      </c>
      <c r="AU139" s="190" t="s">
        <v>84</v>
      </c>
      <c r="AY139" s="18" t="s">
        <v>195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82</v>
      </c>
      <c r="BK139" s="191">
        <f>ROUND(I139*H139,2)</f>
        <v>0</v>
      </c>
      <c r="BL139" s="18" t="s">
        <v>310</v>
      </c>
      <c r="BM139" s="190" t="s">
        <v>1436</v>
      </c>
    </row>
    <row r="140" spans="1:65" s="2" customFormat="1" ht="19.5">
      <c r="A140" s="35"/>
      <c r="B140" s="36"/>
      <c r="C140" s="37"/>
      <c r="D140" s="192" t="s">
        <v>203</v>
      </c>
      <c r="E140" s="37"/>
      <c r="F140" s="193" t="s">
        <v>1437</v>
      </c>
      <c r="G140" s="37"/>
      <c r="H140" s="37"/>
      <c r="I140" s="194"/>
      <c r="J140" s="37"/>
      <c r="K140" s="37"/>
      <c r="L140" s="40"/>
      <c r="M140" s="195"/>
      <c r="N140" s="196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203</v>
      </c>
      <c r="AU140" s="18" t="s">
        <v>84</v>
      </c>
    </row>
    <row r="141" spans="1:65" s="2" customFormat="1" ht="11.25">
      <c r="A141" s="35"/>
      <c r="B141" s="36"/>
      <c r="C141" s="37"/>
      <c r="D141" s="197" t="s">
        <v>205</v>
      </c>
      <c r="E141" s="37"/>
      <c r="F141" s="198" t="s">
        <v>1438</v>
      </c>
      <c r="G141" s="37"/>
      <c r="H141" s="37"/>
      <c r="I141" s="194"/>
      <c r="J141" s="37"/>
      <c r="K141" s="37"/>
      <c r="L141" s="40"/>
      <c r="M141" s="195"/>
      <c r="N141" s="196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205</v>
      </c>
      <c r="AU141" s="18" t="s">
        <v>84</v>
      </c>
    </row>
    <row r="142" spans="1:65" s="13" customFormat="1" ht="11.25">
      <c r="B142" s="199"/>
      <c r="C142" s="200"/>
      <c r="D142" s="192" t="s">
        <v>207</v>
      </c>
      <c r="E142" s="201" t="s">
        <v>19</v>
      </c>
      <c r="F142" s="202" t="s">
        <v>1439</v>
      </c>
      <c r="G142" s="200"/>
      <c r="H142" s="203">
        <v>20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207</v>
      </c>
      <c r="AU142" s="209" t="s">
        <v>84</v>
      </c>
      <c r="AV142" s="13" t="s">
        <v>84</v>
      </c>
      <c r="AW142" s="13" t="s">
        <v>35</v>
      </c>
      <c r="AX142" s="13" t="s">
        <v>74</v>
      </c>
      <c r="AY142" s="209" t="s">
        <v>195</v>
      </c>
    </row>
    <row r="143" spans="1:65" s="13" customFormat="1" ht="11.25">
      <c r="B143" s="199"/>
      <c r="C143" s="200"/>
      <c r="D143" s="192" t="s">
        <v>207</v>
      </c>
      <c r="E143" s="201" t="s">
        <v>19</v>
      </c>
      <c r="F143" s="202" t="s">
        <v>1440</v>
      </c>
      <c r="G143" s="200"/>
      <c r="H143" s="203">
        <v>23.6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207</v>
      </c>
      <c r="AU143" s="209" t="s">
        <v>84</v>
      </c>
      <c r="AV143" s="13" t="s">
        <v>84</v>
      </c>
      <c r="AW143" s="13" t="s">
        <v>35</v>
      </c>
      <c r="AX143" s="13" t="s">
        <v>74</v>
      </c>
      <c r="AY143" s="209" t="s">
        <v>195</v>
      </c>
    </row>
    <row r="144" spans="1:65" s="13" customFormat="1" ht="11.25">
      <c r="B144" s="199"/>
      <c r="C144" s="200"/>
      <c r="D144" s="192" t="s">
        <v>207</v>
      </c>
      <c r="E144" s="201" t="s">
        <v>19</v>
      </c>
      <c r="F144" s="202" t="s">
        <v>1441</v>
      </c>
      <c r="G144" s="200"/>
      <c r="H144" s="203">
        <v>22.2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207</v>
      </c>
      <c r="AU144" s="209" t="s">
        <v>84</v>
      </c>
      <c r="AV144" s="13" t="s">
        <v>84</v>
      </c>
      <c r="AW144" s="13" t="s">
        <v>35</v>
      </c>
      <c r="AX144" s="13" t="s">
        <v>74</v>
      </c>
      <c r="AY144" s="209" t="s">
        <v>195</v>
      </c>
    </row>
    <row r="145" spans="1:65" s="13" customFormat="1" ht="11.25">
      <c r="B145" s="199"/>
      <c r="C145" s="200"/>
      <c r="D145" s="192" t="s">
        <v>207</v>
      </c>
      <c r="E145" s="201" t="s">
        <v>19</v>
      </c>
      <c r="F145" s="202" t="s">
        <v>8</v>
      </c>
      <c r="G145" s="200"/>
      <c r="H145" s="203">
        <v>12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207</v>
      </c>
      <c r="AU145" s="209" t="s">
        <v>84</v>
      </c>
      <c r="AV145" s="13" t="s">
        <v>84</v>
      </c>
      <c r="AW145" s="13" t="s">
        <v>35</v>
      </c>
      <c r="AX145" s="13" t="s">
        <v>74</v>
      </c>
      <c r="AY145" s="209" t="s">
        <v>195</v>
      </c>
    </row>
    <row r="146" spans="1:65" s="14" customFormat="1" ht="11.25">
      <c r="B146" s="210"/>
      <c r="C146" s="211"/>
      <c r="D146" s="192" t="s">
        <v>207</v>
      </c>
      <c r="E146" s="212" t="s">
        <v>19</v>
      </c>
      <c r="F146" s="213" t="s">
        <v>216</v>
      </c>
      <c r="G146" s="211"/>
      <c r="H146" s="214">
        <v>77.8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207</v>
      </c>
      <c r="AU146" s="220" t="s">
        <v>84</v>
      </c>
      <c r="AV146" s="14" t="s">
        <v>104</v>
      </c>
      <c r="AW146" s="14" t="s">
        <v>35</v>
      </c>
      <c r="AX146" s="14" t="s">
        <v>82</v>
      </c>
      <c r="AY146" s="220" t="s">
        <v>195</v>
      </c>
    </row>
    <row r="147" spans="1:65" s="2" customFormat="1" ht="24.2" customHeight="1">
      <c r="A147" s="35"/>
      <c r="B147" s="36"/>
      <c r="C147" s="179" t="s">
        <v>276</v>
      </c>
      <c r="D147" s="179" t="s">
        <v>197</v>
      </c>
      <c r="E147" s="180" t="s">
        <v>1442</v>
      </c>
      <c r="F147" s="181" t="s">
        <v>1443</v>
      </c>
      <c r="G147" s="182" t="s">
        <v>570</v>
      </c>
      <c r="H147" s="183">
        <v>92.8</v>
      </c>
      <c r="I147" s="184"/>
      <c r="J147" s="185">
        <f>ROUND(I147*H147,2)</f>
        <v>0</v>
      </c>
      <c r="K147" s="181" t="s">
        <v>201</v>
      </c>
      <c r="L147" s="40"/>
      <c r="M147" s="186" t="s">
        <v>19</v>
      </c>
      <c r="N147" s="187" t="s">
        <v>45</v>
      </c>
      <c r="O147" s="65"/>
      <c r="P147" s="188">
        <f>O147*H147</f>
        <v>0</v>
      </c>
      <c r="Q147" s="188">
        <v>1.2600000000000001E-3</v>
      </c>
      <c r="R147" s="188">
        <f>Q147*H147</f>
        <v>0.116928</v>
      </c>
      <c r="S147" s="188">
        <v>0</v>
      </c>
      <c r="T147" s="18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0" t="s">
        <v>310</v>
      </c>
      <c r="AT147" s="190" t="s">
        <v>197</v>
      </c>
      <c r="AU147" s="190" t="s">
        <v>84</v>
      </c>
      <c r="AY147" s="18" t="s">
        <v>195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82</v>
      </c>
      <c r="BK147" s="191">
        <f>ROUND(I147*H147,2)</f>
        <v>0</v>
      </c>
      <c r="BL147" s="18" t="s">
        <v>310</v>
      </c>
      <c r="BM147" s="190" t="s">
        <v>1444</v>
      </c>
    </row>
    <row r="148" spans="1:65" s="2" customFormat="1" ht="19.5">
      <c r="A148" s="35"/>
      <c r="B148" s="36"/>
      <c r="C148" s="37"/>
      <c r="D148" s="192" t="s">
        <v>203</v>
      </c>
      <c r="E148" s="37"/>
      <c r="F148" s="193" t="s">
        <v>1445</v>
      </c>
      <c r="G148" s="37"/>
      <c r="H148" s="37"/>
      <c r="I148" s="194"/>
      <c r="J148" s="37"/>
      <c r="K148" s="37"/>
      <c r="L148" s="40"/>
      <c r="M148" s="195"/>
      <c r="N148" s="196"/>
      <c r="O148" s="65"/>
      <c r="P148" s="65"/>
      <c r="Q148" s="65"/>
      <c r="R148" s="65"/>
      <c r="S148" s="65"/>
      <c r="T148" s="66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203</v>
      </c>
      <c r="AU148" s="18" t="s">
        <v>84</v>
      </c>
    </row>
    <row r="149" spans="1:65" s="2" customFormat="1" ht="11.25">
      <c r="A149" s="35"/>
      <c r="B149" s="36"/>
      <c r="C149" s="37"/>
      <c r="D149" s="197" t="s">
        <v>205</v>
      </c>
      <c r="E149" s="37"/>
      <c r="F149" s="198" t="s">
        <v>1446</v>
      </c>
      <c r="G149" s="37"/>
      <c r="H149" s="37"/>
      <c r="I149" s="194"/>
      <c r="J149" s="37"/>
      <c r="K149" s="37"/>
      <c r="L149" s="40"/>
      <c r="M149" s="195"/>
      <c r="N149" s="196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205</v>
      </c>
      <c r="AU149" s="18" t="s">
        <v>84</v>
      </c>
    </row>
    <row r="150" spans="1:65" s="13" customFormat="1" ht="11.25">
      <c r="B150" s="199"/>
      <c r="C150" s="200"/>
      <c r="D150" s="192" t="s">
        <v>207</v>
      </c>
      <c r="E150" s="201" t="s">
        <v>19</v>
      </c>
      <c r="F150" s="202" t="s">
        <v>1447</v>
      </c>
      <c r="G150" s="200"/>
      <c r="H150" s="203">
        <v>12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207</v>
      </c>
      <c r="AU150" s="209" t="s">
        <v>84</v>
      </c>
      <c r="AV150" s="13" t="s">
        <v>84</v>
      </c>
      <c r="AW150" s="13" t="s">
        <v>35</v>
      </c>
      <c r="AX150" s="13" t="s">
        <v>74</v>
      </c>
      <c r="AY150" s="209" t="s">
        <v>195</v>
      </c>
    </row>
    <row r="151" spans="1:65" s="13" customFormat="1" ht="11.25">
      <c r="B151" s="199"/>
      <c r="C151" s="200"/>
      <c r="D151" s="192" t="s">
        <v>207</v>
      </c>
      <c r="E151" s="201" t="s">
        <v>19</v>
      </c>
      <c r="F151" s="202" t="s">
        <v>1448</v>
      </c>
      <c r="G151" s="200"/>
      <c r="H151" s="203">
        <v>53</v>
      </c>
      <c r="I151" s="204"/>
      <c r="J151" s="200"/>
      <c r="K151" s="200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207</v>
      </c>
      <c r="AU151" s="209" t="s">
        <v>84</v>
      </c>
      <c r="AV151" s="13" t="s">
        <v>84</v>
      </c>
      <c r="AW151" s="13" t="s">
        <v>35</v>
      </c>
      <c r="AX151" s="13" t="s">
        <v>74</v>
      </c>
      <c r="AY151" s="209" t="s">
        <v>195</v>
      </c>
    </row>
    <row r="152" spans="1:65" s="13" customFormat="1" ht="11.25">
      <c r="B152" s="199"/>
      <c r="C152" s="200"/>
      <c r="D152" s="192" t="s">
        <v>207</v>
      </c>
      <c r="E152" s="201" t="s">
        <v>19</v>
      </c>
      <c r="F152" s="202" t="s">
        <v>1449</v>
      </c>
      <c r="G152" s="200"/>
      <c r="H152" s="203">
        <v>11.8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207</v>
      </c>
      <c r="AU152" s="209" t="s">
        <v>84</v>
      </c>
      <c r="AV152" s="13" t="s">
        <v>84</v>
      </c>
      <c r="AW152" s="13" t="s">
        <v>35</v>
      </c>
      <c r="AX152" s="13" t="s">
        <v>74</v>
      </c>
      <c r="AY152" s="209" t="s">
        <v>195</v>
      </c>
    </row>
    <row r="153" spans="1:65" s="13" customFormat="1" ht="11.25">
      <c r="B153" s="199"/>
      <c r="C153" s="200"/>
      <c r="D153" s="192" t="s">
        <v>207</v>
      </c>
      <c r="E153" s="201" t="s">
        <v>19</v>
      </c>
      <c r="F153" s="202" t="s">
        <v>1450</v>
      </c>
      <c r="G153" s="200"/>
      <c r="H153" s="203">
        <v>16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207</v>
      </c>
      <c r="AU153" s="209" t="s">
        <v>84</v>
      </c>
      <c r="AV153" s="13" t="s">
        <v>84</v>
      </c>
      <c r="AW153" s="13" t="s">
        <v>35</v>
      </c>
      <c r="AX153" s="13" t="s">
        <v>74</v>
      </c>
      <c r="AY153" s="209" t="s">
        <v>195</v>
      </c>
    </row>
    <row r="154" spans="1:65" s="14" customFormat="1" ht="11.25">
      <c r="B154" s="210"/>
      <c r="C154" s="211"/>
      <c r="D154" s="192" t="s">
        <v>207</v>
      </c>
      <c r="E154" s="212" t="s">
        <v>19</v>
      </c>
      <c r="F154" s="213" t="s">
        <v>216</v>
      </c>
      <c r="G154" s="211"/>
      <c r="H154" s="214">
        <v>92.8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207</v>
      </c>
      <c r="AU154" s="220" t="s">
        <v>84</v>
      </c>
      <c r="AV154" s="14" t="s">
        <v>104</v>
      </c>
      <c r="AW154" s="14" t="s">
        <v>35</v>
      </c>
      <c r="AX154" s="14" t="s">
        <v>82</v>
      </c>
      <c r="AY154" s="220" t="s">
        <v>195</v>
      </c>
    </row>
    <row r="155" spans="1:65" s="2" customFormat="1" ht="24.2" customHeight="1">
      <c r="A155" s="35"/>
      <c r="B155" s="36"/>
      <c r="C155" s="179" t="s">
        <v>8</v>
      </c>
      <c r="D155" s="179" t="s">
        <v>197</v>
      </c>
      <c r="E155" s="180" t="s">
        <v>1451</v>
      </c>
      <c r="F155" s="181" t="s">
        <v>1452</v>
      </c>
      <c r="G155" s="182" t="s">
        <v>219</v>
      </c>
      <c r="H155" s="183">
        <v>0.28999999999999998</v>
      </c>
      <c r="I155" s="184"/>
      <c r="J155" s="185">
        <f>ROUND(I155*H155,2)</f>
        <v>0</v>
      </c>
      <c r="K155" s="181" t="s">
        <v>201</v>
      </c>
      <c r="L155" s="40"/>
      <c r="M155" s="186" t="s">
        <v>19</v>
      </c>
      <c r="N155" s="187" t="s">
        <v>45</v>
      </c>
      <c r="O155" s="65"/>
      <c r="P155" s="188">
        <f>O155*H155</f>
        <v>0</v>
      </c>
      <c r="Q155" s="188">
        <v>0</v>
      </c>
      <c r="R155" s="188">
        <f>Q155*H155</f>
        <v>0</v>
      </c>
      <c r="S155" s="188">
        <v>0</v>
      </c>
      <c r="T155" s="18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0" t="s">
        <v>310</v>
      </c>
      <c r="AT155" s="190" t="s">
        <v>197</v>
      </c>
      <c r="AU155" s="190" t="s">
        <v>84</v>
      </c>
      <c r="AY155" s="18" t="s">
        <v>195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82</v>
      </c>
      <c r="BK155" s="191">
        <f>ROUND(I155*H155,2)</f>
        <v>0</v>
      </c>
      <c r="BL155" s="18" t="s">
        <v>310</v>
      </c>
      <c r="BM155" s="190" t="s">
        <v>1453</v>
      </c>
    </row>
    <row r="156" spans="1:65" s="2" customFormat="1" ht="29.25">
      <c r="A156" s="35"/>
      <c r="B156" s="36"/>
      <c r="C156" s="37"/>
      <c r="D156" s="192" t="s">
        <v>203</v>
      </c>
      <c r="E156" s="37"/>
      <c r="F156" s="193" t="s">
        <v>1454</v>
      </c>
      <c r="G156" s="37"/>
      <c r="H156" s="37"/>
      <c r="I156" s="194"/>
      <c r="J156" s="37"/>
      <c r="K156" s="37"/>
      <c r="L156" s="40"/>
      <c r="M156" s="195"/>
      <c r="N156" s="196"/>
      <c r="O156" s="65"/>
      <c r="P156" s="65"/>
      <c r="Q156" s="65"/>
      <c r="R156" s="65"/>
      <c r="S156" s="65"/>
      <c r="T156" s="66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203</v>
      </c>
      <c r="AU156" s="18" t="s">
        <v>84</v>
      </c>
    </row>
    <row r="157" spans="1:65" s="2" customFormat="1" ht="11.25">
      <c r="A157" s="35"/>
      <c r="B157" s="36"/>
      <c r="C157" s="37"/>
      <c r="D157" s="197" t="s">
        <v>205</v>
      </c>
      <c r="E157" s="37"/>
      <c r="F157" s="198" t="s">
        <v>1455</v>
      </c>
      <c r="G157" s="37"/>
      <c r="H157" s="37"/>
      <c r="I157" s="194"/>
      <c r="J157" s="37"/>
      <c r="K157" s="37"/>
      <c r="L157" s="40"/>
      <c r="M157" s="195"/>
      <c r="N157" s="196"/>
      <c r="O157" s="65"/>
      <c r="P157" s="65"/>
      <c r="Q157" s="65"/>
      <c r="R157" s="65"/>
      <c r="S157" s="65"/>
      <c r="T157" s="66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205</v>
      </c>
      <c r="AU157" s="18" t="s">
        <v>84</v>
      </c>
    </row>
    <row r="158" spans="1:65" s="2" customFormat="1" ht="33" customHeight="1">
      <c r="A158" s="35"/>
      <c r="B158" s="36"/>
      <c r="C158" s="179" t="s">
        <v>291</v>
      </c>
      <c r="D158" s="179" t="s">
        <v>197</v>
      </c>
      <c r="E158" s="180" t="s">
        <v>1456</v>
      </c>
      <c r="F158" s="181" t="s">
        <v>1457</v>
      </c>
      <c r="G158" s="182" t="s">
        <v>219</v>
      </c>
      <c r="H158" s="183">
        <v>0.28999999999999998</v>
      </c>
      <c r="I158" s="184"/>
      <c r="J158" s="185">
        <f>ROUND(I158*H158,2)</f>
        <v>0</v>
      </c>
      <c r="K158" s="181" t="s">
        <v>201</v>
      </c>
      <c r="L158" s="40"/>
      <c r="M158" s="186" t="s">
        <v>19</v>
      </c>
      <c r="N158" s="187" t="s">
        <v>45</v>
      </c>
      <c r="O158" s="65"/>
      <c r="P158" s="188">
        <f>O158*H158</f>
        <v>0</v>
      </c>
      <c r="Q158" s="188">
        <v>0</v>
      </c>
      <c r="R158" s="188">
        <f>Q158*H158</f>
        <v>0</v>
      </c>
      <c r="S158" s="188">
        <v>0</v>
      </c>
      <c r="T158" s="18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0" t="s">
        <v>310</v>
      </c>
      <c r="AT158" s="190" t="s">
        <v>197</v>
      </c>
      <c r="AU158" s="190" t="s">
        <v>84</v>
      </c>
      <c r="AY158" s="18" t="s">
        <v>195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82</v>
      </c>
      <c r="BK158" s="191">
        <f>ROUND(I158*H158,2)</f>
        <v>0</v>
      </c>
      <c r="BL158" s="18" t="s">
        <v>310</v>
      </c>
      <c r="BM158" s="190" t="s">
        <v>1458</v>
      </c>
    </row>
    <row r="159" spans="1:65" s="2" customFormat="1" ht="48.75">
      <c r="A159" s="35"/>
      <c r="B159" s="36"/>
      <c r="C159" s="37"/>
      <c r="D159" s="192" t="s">
        <v>203</v>
      </c>
      <c r="E159" s="37"/>
      <c r="F159" s="193" t="s">
        <v>1459</v>
      </c>
      <c r="G159" s="37"/>
      <c r="H159" s="37"/>
      <c r="I159" s="194"/>
      <c r="J159" s="37"/>
      <c r="K159" s="37"/>
      <c r="L159" s="40"/>
      <c r="M159" s="195"/>
      <c r="N159" s="196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203</v>
      </c>
      <c r="AU159" s="18" t="s">
        <v>84</v>
      </c>
    </row>
    <row r="160" spans="1:65" s="2" customFormat="1" ht="11.25">
      <c r="A160" s="35"/>
      <c r="B160" s="36"/>
      <c r="C160" s="37"/>
      <c r="D160" s="197" t="s">
        <v>205</v>
      </c>
      <c r="E160" s="37"/>
      <c r="F160" s="198" t="s">
        <v>1460</v>
      </c>
      <c r="G160" s="37"/>
      <c r="H160" s="37"/>
      <c r="I160" s="194"/>
      <c r="J160" s="37"/>
      <c r="K160" s="37"/>
      <c r="L160" s="40"/>
      <c r="M160" s="195"/>
      <c r="N160" s="196"/>
      <c r="O160" s="65"/>
      <c r="P160" s="65"/>
      <c r="Q160" s="65"/>
      <c r="R160" s="65"/>
      <c r="S160" s="65"/>
      <c r="T160" s="66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205</v>
      </c>
      <c r="AU160" s="18" t="s">
        <v>84</v>
      </c>
    </row>
    <row r="161" spans="1:65" s="12" customFormat="1" ht="22.9" customHeight="1">
      <c r="B161" s="163"/>
      <c r="C161" s="164"/>
      <c r="D161" s="165" t="s">
        <v>73</v>
      </c>
      <c r="E161" s="177" t="s">
        <v>1461</v>
      </c>
      <c r="F161" s="177" t="s">
        <v>1462</v>
      </c>
      <c r="G161" s="164"/>
      <c r="H161" s="164"/>
      <c r="I161" s="167"/>
      <c r="J161" s="178">
        <f>BK161</f>
        <v>0</v>
      </c>
      <c r="K161" s="164"/>
      <c r="L161" s="169"/>
      <c r="M161" s="170"/>
      <c r="N161" s="171"/>
      <c r="O161" s="171"/>
      <c r="P161" s="172">
        <f>SUM(P162:P183)</f>
        <v>0</v>
      </c>
      <c r="Q161" s="171"/>
      <c r="R161" s="172">
        <f>SUM(R162:R183)</f>
        <v>3.8719999999999991E-2</v>
      </c>
      <c r="S161" s="171"/>
      <c r="T161" s="173">
        <f>SUM(T162:T183)</f>
        <v>0</v>
      </c>
      <c r="AR161" s="174" t="s">
        <v>84</v>
      </c>
      <c r="AT161" s="175" t="s">
        <v>73</v>
      </c>
      <c r="AU161" s="175" t="s">
        <v>82</v>
      </c>
      <c r="AY161" s="174" t="s">
        <v>195</v>
      </c>
      <c r="BK161" s="176">
        <f>SUM(BK162:BK183)</f>
        <v>0</v>
      </c>
    </row>
    <row r="162" spans="1:65" s="2" customFormat="1" ht="16.5" customHeight="1">
      <c r="A162" s="35"/>
      <c r="B162" s="36"/>
      <c r="C162" s="179" t="s">
        <v>298</v>
      </c>
      <c r="D162" s="179" t="s">
        <v>197</v>
      </c>
      <c r="E162" s="180" t="s">
        <v>1463</v>
      </c>
      <c r="F162" s="181" t="s">
        <v>1464</v>
      </c>
      <c r="G162" s="182" t="s">
        <v>319</v>
      </c>
      <c r="H162" s="183">
        <v>24</v>
      </c>
      <c r="I162" s="184"/>
      <c r="J162" s="185">
        <f>ROUND(I162*H162,2)</f>
        <v>0</v>
      </c>
      <c r="K162" s="181" t="s">
        <v>201</v>
      </c>
      <c r="L162" s="40"/>
      <c r="M162" s="186" t="s">
        <v>19</v>
      </c>
      <c r="N162" s="187" t="s">
        <v>45</v>
      </c>
      <c r="O162" s="65"/>
      <c r="P162" s="188">
        <f>O162*H162</f>
        <v>0</v>
      </c>
      <c r="Q162" s="188">
        <v>1.3999999999999999E-4</v>
      </c>
      <c r="R162" s="188">
        <f>Q162*H162</f>
        <v>3.3599999999999997E-3</v>
      </c>
      <c r="S162" s="188">
        <v>0</v>
      </c>
      <c r="T162" s="18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0" t="s">
        <v>310</v>
      </c>
      <c r="AT162" s="190" t="s">
        <v>197</v>
      </c>
      <c r="AU162" s="190" t="s">
        <v>84</v>
      </c>
      <c r="AY162" s="18" t="s">
        <v>195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18" t="s">
        <v>82</v>
      </c>
      <c r="BK162" s="191">
        <f>ROUND(I162*H162,2)</f>
        <v>0</v>
      </c>
      <c r="BL162" s="18" t="s">
        <v>310</v>
      </c>
      <c r="BM162" s="190" t="s">
        <v>1465</v>
      </c>
    </row>
    <row r="163" spans="1:65" s="2" customFormat="1" ht="11.25">
      <c r="A163" s="35"/>
      <c r="B163" s="36"/>
      <c r="C163" s="37"/>
      <c r="D163" s="192" t="s">
        <v>203</v>
      </c>
      <c r="E163" s="37"/>
      <c r="F163" s="193" t="s">
        <v>1466</v>
      </c>
      <c r="G163" s="37"/>
      <c r="H163" s="37"/>
      <c r="I163" s="194"/>
      <c r="J163" s="37"/>
      <c r="K163" s="37"/>
      <c r="L163" s="40"/>
      <c r="M163" s="195"/>
      <c r="N163" s="196"/>
      <c r="O163" s="65"/>
      <c r="P163" s="65"/>
      <c r="Q163" s="65"/>
      <c r="R163" s="65"/>
      <c r="S163" s="65"/>
      <c r="T163" s="66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203</v>
      </c>
      <c r="AU163" s="18" t="s">
        <v>84</v>
      </c>
    </row>
    <row r="164" spans="1:65" s="2" customFormat="1" ht="11.25">
      <c r="A164" s="35"/>
      <c r="B164" s="36"/>
      <c r="C164" s="37"/>
      <c r="D164" s="197" t="s">
        <v>205</v>
      </c>
      <c r="E164" s="37"/>
      <c r="F164" s="198" t="s">
        <v>1467</v>
      </c>
      <c r="G164" s="37"/>
      <c r="H164" s="37"/>
      <c r="I164" s="194"/>
      <c r="J164" s="37"/>
      <c r="K164" s="37"/>
      <c r="L164" s="40"/>
      <c r="M164" s="195"/>
      <c r="N164" s="196"/>
      <c r="O164" s="65"/>
      <c r="P164" s="65"/>
      <c r="Q164" s="65"/>
      <c r="R164" s="65"/>
      <c r="S164" s="65"/>
      <c r="T164" s="66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205</v>
      </c>
      <c r="AU164" s="18" t="s">
        <v>84</v>
      </c>
    </row>
    <row r="165" spans="1:65" s="2" customFormat="1" ht="24.2" customHeight="1">
      <c r="A165" s="35"/>
      <c r="B165" s="36"/>
      <c r="C165" s="221" t="s">
        <v>304</v>
      </c>
      <c r="D165" s="221" t="s">
        <v>324</v>
      </c>
      <c r="E165" s="222" t="s">
        <v>1468</v>
      </c>
      <c r="F165" s="223" t="s">
        <v>1469</v>
      </c>
      <c r="G165" s="224" t="s">
        <v>319</v>
      </c>
      <c r="H165" s="225">
        <v>24</v>
      </c>
      <c r="I165" s="226"/>
      <c r="J165" s="227">
        <f>ROUND(I165*H165,2)</f>
        <v>0</v>
      </c>
      <c r="K165" s="223" t="s">
        <v>201</v>
      </c>
      <c r="L165" s="228"/>
      <c r="M165" s="229" t="s">
        <v>19</v>
      </c>
      <c r="N165" s="230" t="s">
        <v>45</v>
      </c>
      <c r="O165" s="65"/>
      <c r="P165" s="188">
        <f>O165*H165</f>
        <v>0</v>
      </c>
      <c r="Q165" s="188">
        <v>2.7999999999999998E-4</v>
      </c>
      <c r="R165" s="188">
        <f>Q165*H165</f>
        <v>6.7199999999999994E-3</v>
      </c>
      <c r="S165" s="188">
        <v>0</v>
      </c>
      <c r="T165" s="18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0" t="s">
        <v>416</v>
      </c>
      <c r="AT165" s="190" t="s">
        <v>324</v>
      </c>
      <c r="AU165" s="190" t="s">
        <v>84</v>
      </c>
      <c r="AY165" s="18" t="s">
        <v>195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82</v>
      </c>
      <c r="BK165" s="191">
        <f>ROUND(I165*H165,2)</f>
        <v>0</v>
      </c>
      <c r="BL165" s="18" t="s">
        <v>310</v>
      </c>
      <c r="BM165" s="190" t="s">
        <v>1470</v>
      </c>
    </row>
    <row r="166" spans="1:65" s="2" customFormat="1" ht="19.5">
      <c r="A166" s="35"/>
      <c r="B166" s="36"/>
      <c r="C166" s="37"/>
      <c r="D166" s="192" t="s">
        <v>203</v>
      </c>
      <c r="E166" s="37"/>
      <c r="F166" s="193" t="s">
        <v>1469</v>
      </c>
      <c r="G166" s="37"/>
      <c r="H166" s="37"/>
      <c r="I166" s="194"/>
      <c r="J166" s="37"/>
      <c r="K166" s="37"/>
      <c r="L166" s="40"/>
      <c r="M166" s="195"/>
      <c r="N166" s="196"/>
      <c r="O166" s="65"/>
      <c r="P166" s="65"/>
      <c r="Q166" s="65"/>
      <c r="R166" s="65"/>
      <c r="S166" s="65"/>
      <c r="T166" s="66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203</v>
      </c>
      <c r="AU166" s="18" t="s">
        <v>84</v>
      </c>
    </row>
    <row r="167" spans="1:65" s="2" customFormat="1" ht="24.2" customHeight="1">
      <c r="A167" s="35"/>
      <c r="B167" s="36"/>
      <c r="C167" s="179" t="s">
        <v>310</v>
      </c>
      <c r="D167" s="179" t="s">
        <v>197</v>
      </c>
      <c r="E167" s="180" t="s">
        <v>1471</v>
      </c>
      <c r="F167" s="181" t="s">
        <v>1472</v>
      </c>
      <c r="G167" s="182" t="s">
        <v>319</v>
      </c>
      <c r="H167" s="183">
        <v>30</v>
      </c>
      <c r="I167" s="184"/>
      <c r="J167" s="185">
        <f>ROUND(I167*H167,2)</f>
        <v>0</v>
      </c>
      <c r="K167" s="181" t="s">
        <v>201</v>
      </c>
      <c r="L167" s="40"/>
      <c r="M167" s="186" t="s">
        <v>19</v>
      </c>
      <c r="N167" s="187" t="s">
        <v>45</v>
      </c>
      <c r="O167" s="65"/>
      <c r="P167" s="188">
        <f>O167*H167</f>
        <v>0</v>
      </c>
      <c r="Q167" s="188">
        <v>1.3999999999999999E-4</v>
      </c>
      <c r="R167" s="188">
        <f>Q167*H167</f>
        <v>4.1999999999999997E-3</v>
      </c>
      <c r="S167" s="188">
        <v>0</v>
      </c>
      <c r="T167" s="18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0" t="s">
        <v>310</v>
      </c>
      <c r="AT167" s="190" t="s">
        <v>197</v>
      </c>
      <c r="AU167" s="190" t="s">
        <v>84</v>
      </c>
      <c r="AY167" s="18" t="s">
        <v>195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82</v>
      </c>
      <c r="BK167" s="191">
        <f>ROUND(I167*H167,2)</f>
        <v>0</v>
      </c>
      <c r="BL167" s="18" t="s">
        <v>310</v>
      </c>
      <c r="BM167" s="190" t="s">
        <v>1473</v>
      </c>
    </row>
    <row r="168" spans="1:65" s="2" customFormat="1" ht="19.5">
      <c r="A168" s="35"/>
      <c r="B168" s="36"/>
      <c r="C168" s="37"/>
      <c r="D168" s="192" t="s">
        <v>203</v>
      </c>
      <c r="E168" s="37"/>
      <c r="F168" s="193" t="s">
        <v>1474</v>
      </c>
      <c r="G168" s="37"/>
      <c r="H168" s="37"/>
      <c r="I168" s="194"/>
      <c r="J168" s="37"/>
      <c r="K168" s="37"/>
      <c r="L168" s="40"/>
      <c r="M168" s="195"/>
      <c r="N168" s="196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203</v>
      </c>
      <c r="AU168" s="18" t="s">
        <v>84</v>
      </c>
    </row>
    <row r="169" spans="1:65" s="2" customFormat="1" ht="11.25">
      <c r="A169" s="35"/>
      <c r="B169" s="36"/>
      <c r="C169" s="37"/>
      <c r="D169" s="197" t="s">
        <v>205</v>
      </c>
      <c r="E169" s="37"/>
      <c r="F169" s="198" t="s">
        <v>1475</v>
      </c>
      <c r="G169" s="37"/>
      <c r="H169" s="37"/>
      <c r="I169" s="194"/>
      <c r="J169" s="37"/>
      <c r="K169" s="37"/>
      <c r="L169" s="40"/>
      <c r="M169" s="195"/>
      <c r="N169" s="196"/>
      <c r="O169" s="65"/>
      <c r="P169" s="65"/>
      <c r="Q169" s="65"/>
      <c r="R169" s="65"/>
      <c r="S169" s="65"/>
      <c r="T169" s="66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8" t="s">
        <v>205</v>
      </c>
      <c r="AU169" s="18" t="s">
        <v>84</v>
      </c>
    </row>
    <row r="170" spans="1:65" s="2" customFormat="1" ht="24.2" customHeight="1">
      <c r="A170" s="35"/>
      <c r="B170" s="36"/>
      <c r="C170" s="179" t="s">
        <v>316</v>
      </c>
      <c r="D170" s="179" t="s">
        <v>197</v>
      </c>
      <c r="E170" s="180" t="s">
        <v>1476</v>
      </c>
      <c r="F170" s="181" t="s">
        <v>1477</v>
      </c>
      <c r="G170" s="182" t="s">
        <v>319</v>
      </c>
      <c r="H170" s="183">
        <v>26</v>
      </c>
      <c r="I170" s="184"/>
      <c r="J170" s="185">
        <f>ROUND(I170*H170,2)</f>
        <v>0</v>
      </c>
      <c r="K170" s="181" t="s">
        <v>201</v>
      </c>
      <c r="L170" s="40"/>
      <c r="M170" s="186" t="s">
        <v>19</v>
      </c>
      <c r="N170" s="187" t="s">
        <v>45</v>
      </c>
      <c r="O170" s="65"/>
      <c r="P170" s="188">
        <f>O170*H170</f>
        <v>0</v>
      </c>
      <c r="Q170" s="188">
        <v>8.5999999999999998E-4</v>
      </c>
      <c r="R170" s="188">
        <f>Q170*H170</f>
        <v>2.2359999999999998E-2</v>
      </c>
      <c r="S170" s="188">
        <v>0</v>
      </c>
      <c r="T170" s="18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0" t="s">
        <v>310</v>
      </c>
      <c r="AT170" s="190" t="s">
        <v>197</v>
      </c>
      <c r="AU170" s="190" t="s">
        <v>84</v>
      </c>
      <c r="AY170" s="18" t="s">
        <v>195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82</v>
      </c>
      <c r="BK170" s="191">
        <f>ROUND(I170*H170,2)</f>
        <v>0</v>
      </c>
      <c r="BL170" s="18" t="s">
        <v>310</v>
      </c>
      <c r="BM170" s="190" t="s">
        <v>1478</v>
      </c>
    </row>
    <row r="171" spans="1:65" s="2" customFormat="1" ht="19.5">
      <c r="A171" s="35"/>
      <c r="B171" s="36"/>
      <c r="C171" s="37"/>
      <c r="D171" s="192" t="s">
        <v>203</v>
      </c>
      <c r="E171" s="37"/>
      <c r="F171" s="193" t="s">
        <v>1479</v>
      </c>
      <c r="G171" s="37"/>
      <c r="H171" s="37"/>
      <c r="I171" s="194"/>
      <c r="J171" s="37"/>
      <c r="K171" s="37"/>
      <c r="L171" s="40"/>
      <c r="M171" s="195"/>
      <c r="N171" s="196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203</v>
      </c>
      <c r="AU171" s="18" t="s">
        <v>84</v>
      </c>
    </row>
    <row r="172" spans="1:65" s="2" customFormat="1" ht="11.25">
      <c r="A172" s="35"/>
      <c r="B172" s="36"/>
      <c r="C172" s="37"/>
      <c r="D172" s="197" t="s">
        <v>205</v>
      </c>
      <c r="E172" s="37"/>
      <c r="F172" s="198" t="s">
        <v>1480</v>
      </c>
      <c r="G172" s="37"/>
      <c r="H172" s="37"/>
      <c r="I172" s="194"/>
      <c r="J172" s="37"/>
      <c r="K172" s="37"/>
      <c r="L172" s="40"/>
      <c r="M172" s="195"/>
      <c r="N172" s="196"/>
      <c r="O172" s="65"/>
      <c r="P172" s="65"/>
      <c r="Q172" s="65"/>
      <c r="R172" s="65"/>
      <c r="S172" s="65"/>
      <c r="T172" s="66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205</v>
      </c>
      <c r="AU172" s="18" t="s">
        <v>84</v>
      </c>
    </row>
    <row r="173" spans="1:65" s="2" customFormat="1" ht="24.2" customHeight="1">
      <c r="A173" s="35"/>
      <c r="B173" s="36"/>
      <c r="C173" s="179" t="s">
        <v>323</v>
      </c>
      <c r="D173" s="179" t="s">
        <v>197</v>
      </c>
      <c r="E173" s="180" t="s">
        <v>1481</v>
      </c>
      <c r="F173" s="181" t="s">
        <v>1482</v>
      </c>
      <c r="G173" s="182" t="s">
        <v>319</v>
      </c>
      <c r="H173" s="183">
        <v>8</v>
      </c>
      <c r="I173" s="184"/>
      <c r="J173" s="185">
        <f>ROUND(I173*H173,2)</f>
        <v>0</v>
      </c>
      <c r="K173" s="181" t="s">
        <v>201</v>
      </c>
      <c r="L173" s="40"/>
      <c r="M173" s="186" t="s">
        <v>19</v>
      </c>
      <c r="N173" s="187" t="s">
        <v>45</v>
      </c>
      <c r="O173" s="65"/>
      <c r="P173" s="188">
        <f>O173*H173</f>
        <v>0</v>
      </c>
      <c r="Q173" s="188">
        <v>2.5999999999999998E-4</v>
      </c>
      <c r="R173" s="188">
        <f>Q173*H173</f>
        <v>2.0799999999999998E-3</v>
      </c>
      <c r="S173" s="188">
        <v>0</v>
      </c>
      <c r="T173" s="18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0" t="s">
        <v>310</v>
      </c>
      <c r="AT173" s="190" t="s">
        <v>197</v>
      </c>
      <c r="AU173" s="190" t="s">
        <v>84</v>
      </c>
      <c r="AY173" s="18" t="s">
        <v>195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18" t="s">
        <v>82</v>
      </c>
      <c r="BK173" s="191">
        <f>ROUND(I173*H173,2)</f>
        <v>0</v>
      </c>
      <c r="BL173" s="18" t="s">
        <v>310</v>
      </c>
      <c r="BM173" s="190" t="s">
        <v>1483</v>
      </c>
    </row>
    <row r="174" spans="1:65" s="2" customFormat="1" ht="11.25">
      <c r="A174" s="35"/>
      <c r="B174" s="36"/>
      <c r="C174" s="37"/>
      <c r="D174" s="192" t="s">
        <v>203</v>
      </c>
      <c r="E174" s="37"/>
      <c r="F174" s="193" t="s">
        <v>1484</v>
      </c>
      <c r="G174" s="37"/>
      <c r="H174" s="37"/>
      <c r="I174" s="194"/>
      <c r="J174" s="37"/>
      <c r="K174" s="37"/>
      <c r="L174" s="40"/>
      <c r="M174" s="195"/>
      <c r="N174" s="196"/>
      <c r="O174" s="65"/>
      <c r="P174" s="65"/>
      <c r="Q174" s="65"/>
      <c r="R174" s="65"/>
      <c r="S174" s="65"/>
      <c r="T174" s="66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203</v>
      </c>
      <c r="AU174" s="18" t="s">
        <v>84</v>
      </c>
    </row>
    <row r="175" spans="1:65" s="2" customFormat="1" ht="11.25">
      <c r="A175" s="35"/>
      <c r="B175" s="36"/>
      <c r="C175" s="37"/>
      <c r="D175" s="197" t="s">
        <v>205</v>
      </c>
      <c r="E175" s="37"/>
      <c r="F175" s="198" t="s">
        <v>1485</v>
      </c>
      <c r="G175" s="37"/>
      <c r="H175" s="37"/>
      <c r="I175" s="194"/>
      <c r="J175" s="37"/>
      <c r="K175" s="37"/>
      <c r="L175" s="40"/>
      <c r="M175" s="195"/>
      <c r="N175" s="196"/>
      <c r="O175" s="65"/>
      <c r="P175" s="65"/>
      <c r="Q175" s="65"/>
      <c r="R175" s="65"/>
      <c r="S175" s="65"/>
      <c r="T175" s="66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205</v>
      </c>
      <c r="AU175" s="18" t="s">
        <v>84</v>
      </c>
    </row>
    <row r="176" spans="1:65" s="2" customFormat="1" ht="55.5" customHeight="1">
      <c r="A176" s="35"/>
      <c r="B176" s="36"/>
      <c r="C176" s="179" t="s">
        <v>329</v>
      </c>
      <c r="D176" s="179" t="s">
        <v>197</v>
      </c>
      <c r="E176" s="180" t="s">
        <v>1486</v>
      </c>
      <c r="F176" s="181" t="s">
        <v>1487</v>
      </c>
      <c r="G176" s="182" t="s">
        <v>828</v>
      </c>
      <c r="H176" s="183">
        <v>5</v>
      </c>
      <c r="I176" s="184"/>
      <c r="J176" s="185">
        <f>ROUND(I176*H176,2)</f>
        <v>0</v>
      </c>
      <c r="K176" s="181" t="s">
        <v>19</v>
      </c>
      <c r="L176" s="40"/>
      <c r="M176" s="186" t="s">
        <v>19</v>
      </c>
      <c r="N176" s="187" t="s">
        <v>45</v>
      </c>
      <c r="O176" s="65"/>
      <c r="P176" s="188">
        <f>O176*H176</f>
        <v>0</v>
      </c>
      <c r="Q176" s="188">
        <v>0</v>
      </c>
      <c r="R176" s="188">
        <f>Q176*H176</f>
        <v>0</v>
      </c>
      <c r="S176" s="188">
        <v>0</v>
      </c>
      <c r="T176" s="18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0" t="s">
        <v>310</v>
      </c>
      <c r="AT176" s="190" t="s">
        <v>197</v>
      </c>
      <c r="AU176" s="190" t="s">
        <v>84</v>
      </c>
      <c r="AY176" s="18" t="s">
        <v>195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82</v>
      </c>
      <c r="BK176" s="191">
        <f>ROUND(I176*H176,2)</f>
        <v>0</v>
      </c>
      <c r="BL176" s="18" t="s">
        <v>310</v>
      </c>
      <c r="BM176" s="190" t="s">
        <v>1488</v>
      </c>
    </row>
    <row r="177" spans="1:65" s="2" customFormat="1" ht="29.25">
      <c r="A177" s="35"/>
      <c r="B177" s="36"/>
      <c r="C177" s="37"/>
      <c r="D177" s="192" t="s">
        <v>203</v>
      </c>
      <c r="E177" s="37"/>
      <c r="F177" s="193" t="s">
        <v>1487</v>
      </c>
      <c r="G177" s="37"/>
      <c r="H177" s="37"/>
      <c r="I177" s="194"/>
      <c r="J177" s="37"/>
      <c r="K177" s="37"/>
      <c r="L177" s="40"/>
      <c r="M177" s="195"/>
      <c r="N177" s="196"/>
      <c r="O177" s="65"/>
      <c r="P177" s="65"/>
      <c r="Q177" s="65"/>
      <c r="R177" s="65"/>
      <c r="S177" s="65"/>
      <c r="T177" s="66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203</v>
      </c>
      <c r="AU177" s="18" t="s">
        <v>84</v>
      </c>
    </row>
    <row r="178" spans="1:65" s="2" customFormat="1" ht="24.2" customHeight="1">
      <c r="A178" s="35"/>
      <c r="B178" s="36"/>
      <c r="C178" s="179" t="s">
        <v>335</v>
      </c>
      <c r="D178" s="179" t="s">
        <v>197</v>
      </c>
      <c r="E178" s="180" t="s">
        <v>1489</v>
      </c>
      <c r="F178" s="181" t="s">
        <v>1490</v>
      </c>
      <c r="G178" s="182" t="s">
        <v>219</v>
      </c>
      <c r="H178" s="183">
        <v>3.9E-2</v>
      </c>
      <c r="I178" s="184"/>
      <c r="J178" s="185">
        <f>ROUND(I178*H178,2)</f>
        <v>0</v>
      </c>
      <c r="K178" s="181" t="s">
        <v>201</v>
      </c>
      <c r="L178" s="40"/>
      <c r="M178" s="186" t="s">
        <v>19</v>
      </c>
      <c r="N178" s="187" t="s">
        <v>45</v>
      </c>
      <c r="O178" s="65"/>
      <c r="P178" s="188">
        <f>O178*H178</f>
        <v>0</v>
      </c>
      <c r="Q178" s="188">
        <v>0</v>
      </c>
      <c r="R178" s="188">
        <f>Q178*H178</f>
        <v>0</v>
      </c>
      <c r="S178" s="188">
        <v>0</v>
      </c>
      <c r="T178" s="18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0" t="s">
        <v>310</v>
      </c>
      <c r="AT178" s="190" t="s">
        <v>197</v>
      </c>
      <c r="AU178" s="190" t="s">
        <v>84</v>
      </c>
      <c r="AY178" s="18" t="s">
        <v>195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82</v>
      </c>
      <c r="BK178" s="191">
        <f>ROUND(I178*H178,2)</f>
        <v>0</v>
      </c>
      <c r="BL178" s="18" t="s">
        <v>310</v>
      </c>
      <c r="BM178" s="190" t="s">
        <v>1491</v>
      </c>
    </row>
    <row r="179" spans="1:65" s="2" customFormat="1" ht="29.25">
      <c r="A179" s="35"/>
      <c r="B179" s="36"/>
      <c r="C179" s="37"/>
      <c r="D179" s="192" t="s">
        <v>203</v>
      </c>
      <c r="E179" s="37"/>
      <c r="F179" s="193" t="s">
        <v>1492</v>
      </c>
      <c r="G179" s="37"/>
      <c r="H179" s="37"/>
      <c r="I179" s="194"/>
      <c r="J179" s="37"/>
      <c r="K179" s="37"/>
      <c r="L179" s="40"/>
      <c r="M179" s="195"/>
      <c r="N179" s="196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203</v>
      </c>
      <c r="AU179" s="18" t="s">
        <v>84</v>
      </c>
    </row>
    <row r="180" spans="1:65" s="2" customFormat="1" ht="11.25">
      <c r="A180" s="35"/>
      <c r="B180" s="36"/>
      <c r="C180" s="37"/>
      <c r="D180" s="197" t="s">
        <v>205</v>
      </c>
      <c r="E180" s="37"/>
      <c r="F180" s="198" t="s">
        <v>1493</v>
      </c>
      <c r="G180" s="37"/>
      <c r="H180" s="37"/>
      <c r="I180" s="194"/>
      <c r="J180" s="37"/>
      <c r="K180" s="37"/>
      <c r="L180" s="40"/>
      <c r="M180" s="195"/>
      <c r="N180" s="196"/>
      <c r="O180" s="65"/>
      <c r="P180" s="65"/>
      <c r="Q180" s="65"/>
      <c r="R180" s="65"/>
      <c r="S180" s="65"/>
      <c r="T180" s="66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205</v>
      </c>
      <c r="AU180" s="18" t="s">
        <v>84</v>
      </c>
    </row>
    <row r="181" spans="1:65" s="2" customFormat="1" ht="24.2" customHeight="1">
      <c r="A181" s="35"/>
      <c r="B181" s="36"/>
      <c r="C181" s="179" t="s">
        <v>7</v>
      </c>
      <c r="D181" s="179" t="s">
        <v>197</v>
      </c>
      <c r="E181" s="180" t="s">
        <v>1494</v>
      </c>
      <c r="F181" s="181" t="s">
        <v>1495</v>
      </c>
      <c r="G181" s="182" t="s">
        <v>219</v>
      </c>
      <c r="H181" s="183">
        <v>3.9E-2</v>
      </c>
      <c r="I181" s="184"/>
      <c r="J181" s="185">
        <f>ROUND(I181*H181,2)</f>
        <v>0</v>
      </c>
      <c r="K181" s="181" t="s">
        <v>201</v>
      </c>
      <c r="L181" s="40"/>
      <c r="M181" s="186" t="s">
        <v>19</v>
      </c>
      <c r="N181" s="187" t="s">
        <v>45</v>
      </c>
      <c r="O181" s="65"/>
      <c r="P181" s="188">
        <f>O181*H181</f>
        <v>0</v>
      </c>
      <c r="Q181" s="188">
        <v>0</v>
      </c>
      <c r="R181" s="188">
        <f>Q181*H181</f>
        <v>0</v>
      </c>
      <c r="S181" s="188">
        <v>0</v>
      </c>
      <c r="T181" s="18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0" t="s">
        <v>310</v>
      </c>
      <c r="AT181" s="190" t="s">
        <v>197</v>
      </c>
      <c r="AU181" s="190" t="s">
        <v>84</v>
      </c>
      <c r="AY181" s="18" t="s">
        <v>195</v>
      </c>
      <c r="BE181" s="191">
        <f>IF(N181="základní",J181,0)</f>
        <v>0</v>
      </c>
      <c r="BF181" s="191">
        <f>IF(N181="snížená",J181,0)</f>
        <v>0</v>
      </c>
      <c r="BG181" s="191">
        <f>IF(N181="zákl. přenesená",J181,0)</f>
        <v>0</v>
      </c>
      <c r="BH181" s="191">
        <f>IF(N181="sníž. přenesená",J181,0)</f>
        <v>0</v>
      </c>
      <c r="BI181" s="191">
        <f>IF(N181="nulová",J181,0)</f>
        <v>0</v>
      </c>
      <c r="BJ181" s="18" t="s">
        <v>82</v>
      </c>
      <c r="BK181" s="191">
        <f>ROUND(I181*H181,2)</f>
        <v>0</v>
      </c>
      <c r="BL181" s="18" t="s">
        <v>310</v>
      </c>
      <c r="BM181" s="190" t="s">
        <v>1496</v>
      </c>
    </row>
    <row r="182" spans="1:65" s="2" customFormat="1" ht="39">
      <c r="A182" s="35"/>
      <c r="B182" s="36"/>
      <c r="C182" s="37"/>
      <c r="D182" s="192" t="s">
        <v>203</v>
      </c>
      <c r="E182" s="37"/>
      <c r="F182" s="193" t="s">
        <v>1497</v>
      </c>
      <c r="G182" s="37"/>
      <c r="H182" s="37"/>
      <c r="I182" s="194"/>
      <c r="J182" s="37"/>
      <c r="K182" s="37"/>
      <c r="L182" s="40"/>
      <c r="M182" s="195"/>
      <c r="N182" s="196"/>
      <c r="O182" s="65"/>
      <c r="P182" s="65"/>
      <c r="Q182" s="65"/>
      <c r="R182" s="65"/>
      <c r="S182" s="65"/>
      <c r="T182" s="66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203</v>
      </c>
      <c r="AU182" s="18" t="s">
        <v>84</v>
      </c>
    </row>
    <row r="183" spans="1:65" s="2" customFormat="1" ht="11.25">
      <c r="A183" s="35"/>
      <c r="B183" s="36"/>
      <c r="C183" s="37"/>
      <c r="D183" s="197" t="s">
        <v>205</v>
      </c>
      <c r="E183" s="37"/>
      <c r="F183" s="198" t="s">
        <v>1498</v>
      </c>
      <c r="G183" s="37"/>
      <c r="H183" s="37"/>
      <c r="I183" s="194"/>
      <c r="J183" s="37"/>
      <c r="K183" s="37"/>
      <c r="L183" s="40"/>
      <c r="M183" s="195"/>
      <c r="N183" s="196"/>
      <c r="O183" s="65"/>
      <c r="P183" s="65"/>
      <c r="Q183" s="65"/>
      <c r="R183" s="65"/>
      <c r="S183" s="65"/>
      <c r="T183" s="66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205</v>
      </c>
      <c r="AU183" s="18" t="s">
        <v>84</v>
      </c>
    </row>
    <row r="184" spans="1:65" s="12" customFormat="1" ht="22.9" customHeight="1">
      <c r="B184" s="163"/>
      <c r="C184" s="164"/>
      <c r="D184" s="165" t="s">
        <v>73</v>
      </c>
      <c r="E184" s="177" t="s">
        <v>1499</v>
      </c>
      <c r="F184" s="177" t="s">
        <v>1500</v>
      </c>
      <c r="G184" s="164"/>
      <c r="H184" s="164"/>
      <c r="I184" s="167"/>
      <c r="J184" s="178">
        <f>BK184</f>
        <v>0</v>
      </c>
      <c r="K184" s="164"/>
      <c r="L184" s="169"/>
      <c r="M184" s="170"/>
      <c r="N184" s="171"/>
      <c r="O184" s="171"/>
      <c r="P184" s="172">
        <f>SUM(P185:P248)</f>
        <v>0</v>
      </c>
      <c r="Q184" s="171"/>
      <c r="R184" s="172">
        <f>SUM(R185:R248)</f>
        <v>0.95695000000000008</v>
      </c>
      <c r="S184" s="171"/>
      <c r="T184" s="173">
        <f>SUM(T185:T248)</f>
        <v>0.34810400000000002</v>
      </c>
      <c r="AR184" s="174" t="s">
        <v>84</v>
      </c>
      <c r="AT184" s="175" t="s">
        <v>73</v>
      </c>
      <c r="AU184" s="175" t="s">
        <v>82</v>
      </c>
      <c r="AY184" s="174" t="s">
        <v>195</v>
      </c>
      <c r="BK184" s="176">
        <f>SUM(BK185:BK248)</f>
        <v>0</v>
      </c>
    </row>
    <row r="185" spans="1:65" s="2" customFormat="1" ht="16.5" customHeight="1">
      <c r="A185" s="35"/>
      <c r="B185" s="36"/>
      <c r="C185" s="179" t="s">
        <v>349</v>
      </c>
      <c r="D185" s="179" t="s">
        <v>197</v>
      </c>
      <c r="E185" s="180" t="s">
        <v>1501</v>
      </c>
      <c r="F185" s="181" t="s">
        <v>1502</v>
      </c>
      <c r="G185" s="182" t="s">
        <v>227</v>
      </c>
      <c r="H185" s="183">
        <v>12.48</v>
      </c>
      <c r="I185" s="184"/>
      <c r="J185" s="185">
        <f>ROUND(I185*H185,2)</f>
        <v>0</v>
      </c>
      <c r="K185" s="181" t="s">
        <v>201</v>
      </c>
      <c r="L185" s="40"/>
      <c r="M185" s="186" t="s">
        <v>19</v>
      </c>
      <c r="N185" s="187" t="s">
        <v>45</v>
      </c>
      <c r="O185" s="65"/>
      <c r="P185" s="188">
        <f>O185*H185</f>
        <v>0</v>
      </c>
      <c r="Q185" s="188">
        <v>0</v>
      </c>
      <c r="R185" s="188">
        <f>Q185*H185</f>
        <v>0</v>
      </c>
      <c r="S185" s="188">
        <v>2.3800000000000002E-2</v>
      </c>
      <c r="T185" s="189">
        <f>S185*H185</f>
        <v>0.29702400000000001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0" t="s">
        <v>310</v>
      </c>
      <c r="AT185" s="190" t="s">
        <v>197</v>
      </c>
      <c r="AU185" s="190" t="s">
        <v>84</v>
      </c>
      <c r="AY185" s="18" t="s">
        <v>195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18" t="s">
        <v>82</v>
      </c>
      <c r="BK185" s="191">
        <f>ROUND(I185*H185,2)</f>
        <v>0</v>
      </c>
      <c r="BL185" s="18" t="s">
        <v>310</v>
      </c>
      <c r="BM185" s="190" t="s">
        <v>1503</v>
      </c>
    </row>
    <row r="186" spans="1:65" s="2" customFormat="1" ht="11.25">
      <c r="A186" s="35"/>
      <c r="B186" s="36"/>
      <c r="C186" s="37"/>
      <c r="D186" s="192" t="s">
        <v>203</v>
      </c>
      <c r="E186" s="37"/>
      <c r="F186" s="193" t="s">
        <v>1504</v>
      </c>
      <c r="G186" s="37"/>
      <c r="H186" s="37"/>
      <c r="I186" s="194"/>
      <c r="J186" s="37"/>
      <c r="K186" s="37"/>
      <c r="L186" s="40"/>
      <c r="M186" s="195"/>
      <c r="N186" s="196"/>
      <c r="O186" s="65"/>
      <c r="P186" s="65"/>
      <c r="Q186" s="65"/>
      <c r="R186" s="65"/>
      <c r="S186" s="65"/>
      <c r="T186" s="66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203</v>
      </c>
      <c r="AU186" s="18" t="s">
        <v>84</v>
      </c>
    </row>
    <row r="187" spans="1:65" s="2" customFormat="1" ht="11.25">
      <c r="A187" s="35"/>
      <c r="B187" s="36"/>
      <c r="C187" s="37"/>
      <c r="D187" s="197" t="s">
        <v>205</v>
      </c>
      <c r="E187" s="37"/>
      <c r="F187" s="198" t="s">
        <v>1505</v>
      </c>
      <c r="G187" s="37"/>
      <c r="H187" s="37"/>
      <c r="I187" s="194"/>
      <c r="J187" s="37"/>
      <c r="K187" s="37"/>
      <c r="L187" s="40"/>
      <c r="M187" s="195"/>
      <c r="N187" s="196"/>
      <c r="O187" s="65"/>
      <c r="P187" s="65"/>
      <c r="Q187" s="65"/>
      <c r="R187" s="65"/>
      <c r="S187" s="65"/>
      <c r="T187" s="66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205</v>
      </c>
      <c r="AU187" s="18" t="s">
        <v>84</v>
      </c>
    </row>
    <row r="188" spans="1:65" s="13" customFormat="1" ht="11.25">
      <c r="B188" s="199"/>
      <c r="C188" s="200"/>
      <c r="D188" s="192" t="s">
        <v>207</v>
      </c>
      <c r="E188" s="201" t="s">
        <v>19</v>
      </c>
      <c r="F188" s="202" t="s">
        <v>1506</v>
      </c>
      <c r="G188" s="200"/>
      <c r="H188" s="203">
        <v>1.8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207</v>
      </c>
      <c r="AU188" s="209" t="s">
        <v>84</v>
      </c>
      <c r="AV188" s="13" t="s">
        <v>84</v>
      </c>
      <c r="AW188" s="13" t="s">
        <v>35</v>
      </c>
      <c r="AX188" s="13" t="s">
        <v>74</v>
      </c>
      <c r="AY188" s="209" t="s">
        <v>195</v>
      </c>
    </row>
    <row r="189" spans="1:65" s="13" customFormat="1" ht="11.25">
      <c r="B189" s="199"/>
      <c r="C189" s="200"/>
      <c r="D189" s="192" t="s">
        <v>207</v>
      </c>
      <c r="E189" s="201" t="s">
        <v>19</v>
      </c>
      <c r="F189" s="202" t="s">
        <v>1507</v>
      </c>
      <c r="G189" s="200"/>
      <c r="H189" s="203">
        <v>4.4400000000000004</v>
      </c>
      <c r="I189" s="204"/>
      <c r="J189" s="200"/>
      <c r="K189" s="200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207</v>
      </c>
      <c r="AU189" s="209" t="s">
        <v>84</v>
      </c>
      <c r="AV189" s="13" t="s">
        <v>84</v>
      </c>
      <c r="AW189" s="13" t="s">
        <v>35</v>
      </c>
      <c r="AX189" s="13" t="s">
        <v>74</v>
      </c>
      <c r="AY189" s="209" t="s">
        <v>195</v>
      </c>
    </row>
    <row r="190" spans="1:65" s="13" customFormat="1" ht="11.25">
      <c r="B190" s="199"/>
      <c r="C190" s="200"/>
      <c r="D190" s="192" t="s">
        <v>207</v>
      </c>
      <c r="E190" s="201" t="s">
        <v>19</v>
      </c>
      <c r="F190" s="202" t="s">
        <v>1508</v>
      </c>
      <c r="G190" s="200"/>
      <c r="H190" s="203">
        <v>6.24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207</v>
      </c>
      <c r="AU190" s="209" t="s">
        <v>84</v>
      </c>
      <c r="AV190" s="13" t="s">
        <v>84</v>
      </c>
      <c r="AW190" s="13" t="s">
        <v>35</v>
      </c>
      <c r="AX190" s="13" t="s">
        <v>74</v>
      </c>
      <c r="AY190" s="209" t="s">
        <v>195</v>
      </c>
    </row>
    <row r="191" spans="1:65" s="14" customFormat="1" ht="11.25">
      <c r="B191" s="210"/>
      <c r="C191" s="211"/>
      <c r="D191" s="192" t="s">
        <v>207</v>
      </c>
      <c r="E191" s="212" t="s">
        <v>19</v>
      </c>
      <c r="F191" s="213" t="s">
        <v>216</v>
      </c>
      <c r="G191" s="211"/>
      <c r="H191" s="214">
        <v>12.48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207</v>
      </c>
      <c r="AU191" s="220" t="s">
        <v>84</v>
      </c>
      <c r="AV191" s="14" t="s">
        <v>104</v>
      </c>
      <c r="AW191" s="14" t="s">
        <v>35</v>
      </c>
      <c r="AX191" s="14" t="s">
        <v>82</v>
      </c>
      <c r="AY191" s="220" t="s">
        <v>195</v>
      </c>
    </row>
    <row r="192" spans="1:65" s="2" customFormat="1" ht="33" customHeight="1">
      <c r="A192" s="35"/>
      <c r="B192" s="36"/>
      <c r="C192" s="179" t="s">
        <v>353</v>
      </c>
      <c r="D192" s="179" t="s">
        <v>197</v>
      </c>
      <c r="E192" s="180" t="s">
        <v>1509</v>
      </c>
      <c r="F192" s="181" t="s">
        <v>1510</v>
      </c>
      <c r="G192" s="182" t="s">
        <v>319</v>
      </c>
      <c r="H192" s="183">
        <v>1</v>
      </c>
      <c r="I192" s="184"/>
      <c r="J192" s="185">
        <f>ROUND(I192*H192,2)</f>
        <v>0</v>
      </c>
      <c r="K192" s="181" t="s">
        <v>201</v>
      </c>
      <c r="L192" s="40"/>
      <c r="M192" s="186" t="s">
        <v>19</v>
      </c>
      <c r="N192" s="187" t="s">
        <v>45</v>
      </c>
      <c r="O192" s="65"/>
      <c r="P192" s="188">
        <f>O192*H192</f>
        <v>0</v>
      </c>
      <c r="Q192" s="188">
        <v>8.3999999999999995E-3</v>
      </c>
      <c r="R192" s="188">
        <f>Q192*H192</f>
        <v>8.3999999999999995E-3</v>
      </c>
      <c r="S192" s="188">
        <v>0</v>
      </c>
      <c r="T192" s="18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0" t="s">
        <v>310</v>
      </c>
      <c r="AT192" s="190" t="s">
        <v>197</v>
      </c>
      <c r="AU192" s="190" t="s">
        <v>84</v>
      </c>
      <c r="AY192" s="18" t="s">
        <v>195</v>
      </c>
      <c r="BE192" s="191">
        <f>IF(N192="základní",J192,0)</f>
        <v>0</v>
      </c>
      <c r="BF192" s="191">
        <f>IF(N192="snížená",J192,0)</f>
        <v>0</v>
      </c>
      <c r="BG192" s="191">
        <f>IF(N192="zákl. přenesená",J192,0)</f>
        <v>0</v>
      </c>
      <c r="BH192" s="191">
        <f>IF(N192="sníž. přenesená",J192,0)</f>
        <v>0</v>
      </c>
      <c r="BI192" s="191">
        <f>IF(N192="nulová",J192,0)</f>
        <v>0</v>
      </c>
      <c r="BJ192" s="18" t="s">
        <v>82</v>
      </c>
      <c r="BK192" s="191">
        <f>ROUND(I192*H192,2)</f>
        <v>0</v>
      </c>
      <c r="BL192" s="18" t="s">
        <v>310</v>
      </c>
      <c r="BM192" s="190" t="s">
        <v>1511</v>
      </c>
    </row>
    <row r="193" spans="1:65" s="2" customFormat="1" ht="29.25">
      <c r="A193" s="35"/>
      <c r="B193" s="36"/>
      <c r="C193" s="37"/>
      <c r="D193" s="192" t="s">
        <v>203</v>
      </c>
      <c r="E193" s="37"/>
      <c r="F193" s="193" t="s">
        <v>1512</v>
      </c>
      <c r="G193" s="37"/>
      <c r="H193" s="37"/>
      <c r="I193" s="194"/>
      <c r="J193" s="37"/>
      <c r="K193" s="37"/>
      <c r="L193" s="40"/>
      <c r="M193" s="195"/>
      <c r="N193" s="196"/>
      <c r="O193" s="65"/>
      <c r="P193" s="65"/>
      <c r="Q193" s="65"/>
      <c r="R193" s="65"/>
      <c r="S193" s="65"/>
      <c r="T193" s="66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8" t="s">
        <v>203</v>
      </c>
      <c r="AU193" s="18" t="s">
        <v>84</v>
      </c>
    </row>
    <row r="194" spans="1:65" s="2" customFormat="1" ht="11.25">
      <c r="A194" s="35"/>
      <c r="B194" s="36"/>
      <c r="C194" s="37"/>
      <c r="D194" s="197" t="s">
        <v>205</v>
      </c>
      <c r="E194" s="37"/>
      <c r="F194" s="198" t="s">
        <v>1513</v>
      </c>
      <c r="G194" s="37"/>
      <c r="H194" s="37"/>
      <c r="I194" s="194"/>
      <c r="J194" s="37"/>
      <c r="K194" s="37"/>
      <c r="L194" s="40"/>
      <c r="M194" s="195"/>
      <c r="N194" s="196"/>
      <c r="O194" s="65"/>
      <c r="P194" s="65"/>
      <c r="Q194" s="65"/>
      <c r="R194" s="65"/>
      <c r="S194" s="65"/>
      <c r="T194" s="66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205</v>
      </c>
      <c r="AU194" s="18" t="s">
        <v>84</v>
      </c>
    </row>
    <row r="195" spans="1:65" s="2" customFormat="1" ht="33" customHeight="1">
      <c r="A195" s="35"/>
      <c r="B195" s="36"/>
      <c r="C195" s="179" t="s">
        <v>357</v>
      </c>
      <c r="D195" s="179" t="s">
        <v>197</v>
      </c>
      <c r="E195" s="180" t="s">
        <v>1514</v>
      </c>
      <c r="F195" s="181" t="s">
        <v>1515</v>
      </c>
      <c r="G195" s="182" t="s">
        <v>319</v>
      </c>
      <c r="H195" s="183">
        <v>1</v>
      </c>
      <c r="I195" s="184"/>
      <c r="J195" s="185">
        <f>ROUND(I195*H195,2)</f>
        <v>0</v>
      </c>
      <c r="K195" s="181" t="s">
        <v>201</v>
      </c>
      <c r="L195" s="40"/>
      <c r="M195" s="186" t="s">
        <v>19</v>
      </c>
      <c r="N195" s="187" t="s">
        <v>45</v>
      </c>
      <c r="O195" s="65"/>
      <c r="P195" s="188">
        <f>O195*H195</f>
        <v>0</v>
      </c>
      <c r="Q195" s="188">
        <v>9.6399999999999993E-3</v>
      </c>
      <c r="R195" s="188">
        <f>Q195*H195</f>
        <v>9.6399999999999993E-3</v>
      </c>
      <c r="S195" s="188">
        <v>0</v>
      </c>
      <c r="T195" s="18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0" t="s">
        <v>310</v>
      </c>
      <c r="AT195" s="190" t="s">
        <v>197</v>
      </c>
      <c r="AU195" s="190" t="s">
        <v>84</v>
      </c>
      <c r="AY195" s="18" t="s">
        <v>195</v>
      </c>
      <c r="BE195" s="191">
        <f>IF(N195="základní",J195,0)</f>
        <v>0</v>
      </c>
      <c r="BF195" s="191">
        <f>IF(N195="snížená",J195,0)</f>
        <v>0</v>
      </c>
      <c r="BG195" s="191">
        <f>IF(N195="zákl. přenesená",J195,0)</f>
        <v>0</v>
      </c>
      <c r="BH195" s="191">
        <f>IF(N195="sníž. přenesená",J195,0)</f>
        <v>0</v>
      </c>
      <c r="BI195" s="191">
        <f>IF(N195="nulová",J195,0)</f>
        <v>0</v>
      </c>
      <c r="BJ195" s="18" t="s">
        <v>82</v>
      </c>
      <c r="BK195" s="191">
        <f>ROUND(I195*H195,2)</f>
        <v>0</v>
      </c>
      <c r="BL195" s="18" t="s">
        <v>310</v>
      </c>
      <c r="BM195" s="190" t="s">
        <v>1516</v>
      </c>
    </row>
    <row r="196" spans="1:65" s="2" customFormat="1" ht="29.25">
      <c r="A196" s="35"/>
      <c r="B196" s="36"/>
      <c r="C196" s="37"/>
      <c r="D196" s="192" t="s">
        <v>203</v>
      </c>
      <c r="E196" s="37"/>
      <c r="F196" s="193" t="s">
        <v>1517</v>
      </c>
      <c r="G196" s="37"/>
      <c r="H196" s="37"/>
      <c r="I196" s="194"/>
      <c r="J196" s="37"/>
      <c r="K196" s="37"/>
      <c r="L196" s="40"/>
      <c r="M196" s="195"/>
      <c r="N196" s="196"/>
      <c r="O196" s="65"/>
      <c r="P196" s="65"/>
      <c r="Q196" s="65"/>
      <c r="R196" s="65"/>
      <c r="S196" s="65"/>
      <c r="T196" s="66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203</v>
      </c>
      <c r="AU196" s="18" t="s">
        <v>84</v>
      </c>
    </row>
    <row r="197" spans="1:65" s="2" customFormat="1" ht="11.25">
      <c r="A197" s="35"/>
      <c r="B197" s="36"/>
      <c r="C197" s="37"/>
      <c r="D197" s="197" t="s">
        <v>205</v>
      </c>
      <c r="E197" s="37"/>
      <c r="F197" s="198" t="s">
        <v>1518</v>
      </c>
      <c r="G197" s="37"/>
      <c r="H197" s="37"/>
      <c r="I197" s="194"/>
      <c r="J197" s="37"/>
      <c r="K197" s="37"/>
      <c r="L197" s="40"/>
      <c r="M197" s="195"/>
      <c r="N197" s="196"/>
      <c r="O197" s="65"/>
      <c r="P197" s="65"/>
      <c r="Q197" s="65"/>
      <c r="R197" s="65"/>
      <c r="S197" s="65"/>
      <c r="T197" s="66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205</v>
      </c>
      <c r="AU197" s="18" t="s">
        <v>84</v>
      </c>
    </row>
    <row r="198" spans="1:65" s="2" customFormat="1" ht="33" customHeight="1">
      <c r="A198" s="35"/>
      <c r="B198" s="36"/>
      <c r="C198" s="179" t="s">
        <v>361</v>
      </c>
      <c r="D198" s="179" t="s">
        <v>197</v>
      </c>
      <c r="E198" s="180" t="s">
        <v>1519</v>
      </c>
      <c r="F198" s="181" t="s">
        <v>1520</v>
      </c>
      <c r="G198" s="182" t="s">
        <v>319</v>
      </c>
      <c r="H198" s="183">
        <v>1</v>
      </c>
      <c r="I198" s="184"/>
      <c r="J198" s="185">
        <f>ROUND(I198*H198,2)</f>
        <v>0</v>
      </c>
      <c r="K198" s="181" t="s">
        <v>201</v>
      </c>
      <c r="L198" s="40"/>
      <c r="M198" s="186" t="s">
        <v>19</v>
      </c>
      <c r="N198" s="187" t="s">
        <v>45</v>
      </c>
      <c r="O198" s="65"/>
      <c r="P198" s="188">
        <f>O198*H198</f>
        <v>0</v>
      </c>
      <c r="Q198" s="188">
        <v>1.2120000000000001E-2</v>
      </c>
      <c r="R198" s="188">
        <f>Q198*H198</f>
        <v>1.2120000000000001E-2</v>
      </c>
      <c r="S198" s="188">
        <v>0</v>
      </c>
      <c r="T198" s="18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0" t="s">
        <v>310</v>
      </c>
      <c r="AT198" s="190" t="s">
        <v>197</v>
      </c>
      <c r="AU198" s="190" t="s">
        <v>84</v>
      </c>
      <c r="AY198" s="18" t="s">
        <v>195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18" t="s">
        <v>82</v>
      </c>
      <c r="BK198" s="191">
        <f>ROUND(I198*H198,2)</f>
        <v>0</v>
      </c>
      <c r="BL198" s="18" t="s">
        <v>310</v>
      </c>
      <c r="BM198" s="190" t="s">
        <v>1521</v>
      </c>
    </row>
    <row r="199" spans="1:65" s="2" customFormat="1" ht="29.25">
      <c r="A199" s="35"/>
      <c r="B199" s="36"/>
      <c r="C199" s="37"/>
      <c r="D199" s="192" t="s">
        <v>203</v>
      </c>
      <c r="E199" s="37"/>
      <c r="F199" s="193" t="s">
        <v>1522</v>
      </c>
      <c r="G199" s="37"/>
      <c r="H199" s="37"/>
      <c r="I199" s="194"/>
      <c r="J199" s="37"/>
      <c r="K199" s="37"/>
      <c r="L199" s="40"/>
      <c r="M199" s="195"/>
      <c r="N199" s="196"/>
      <c r="O199" s="65"/>
      <c r="P199" s="65"/>
      <c r="Q199" s="65"/>
      <c r="R199" s="65"/>
      <c r="S199" s="65"/>
      <c r="T199" s="66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8" t="s">
        <v>203</v>
      </c>
      <c r="AU199" s="18" t="s">
        <v>84</v>
      </c>
    </row>
    <row r="200" spans="1:65" s="2" customFormat="1" ht="11.25">
      <c r="A200" s="35"/>
      <c r="B200" s="36"/>
      <c r="C200" s="37"/>
      <c r="D200" s="197" t="s">
        <v>205</v>
      </c>
      <c r="E200" s="37"/>
      <c r="F200" s="198" t="s">
        <v>1523</v>
      </c>
      <c r="G200" s="37"/>
      <c r="H200" s="37"/>
      <c r="I200" s="194"/>
      <c r="J200" s="37"/>
      <c r="K200" s="37"/>
      <c r="L200" s="40"/>
      <c r="M200" s="195"/>
      <c r="N200" s="196"/>
      <c r="O200" s="65"/>
      <c r="P200" s="65"/>
      <c r="Q200" s="65"/>
      <c r="R200" s="65"/>
      <c r="S200" s="65"/>
      <c r="T200" s="66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8" t="s">
        <v>205</v>
      </c>
      <c r="AU200" s="18" t="s">
        <v>84</v>
      </c>
    </row>
    <row r="201" spans="1:65" s="2" customFormat="1" ht="37.9" customHeight="1">
      <c r="A201" s="35"/>
      <c r="B201" s="36"/>
      <c r="C201" s="179" t="s">
        <v>370</v>
      </c>
      <c r="D201" s="179" t="s">
        <v>197</v>
      </c>
      <c r="E201" s="180" t="s">
        <v>1524</v>
      </c>
      <c r="F201" s="181" t="s">
        <v>1525</v>
      </c>
      <c r="G201" s="182" t="s">
        <v>319</v>
      </c>
      <c r="H201" s="183">
        <v>1</v>
      </c>
      <c r="I201" s="184"/>
      <c r="J201" s="185">
        <f>ROUND(I201*H201,2)</f>
        <v>0</v>
      </c>
      <c r="K201" s="181" t="s">
        <v>201</v>
      </c>
      <c r="L201" s="40"/>
      <c r="M201" s="186" t="s">
        <v>19</v>
      </c>
      <c r="N201" s="187" t="s">
        <v>45</v>
      </c>
      <c r="O201" s="65"/>
      <c r="P201" s="188">
        <f>O201*H201</f>
        <v>0</v>
      </c>
      <c r="Q201" s="188">
        <v>1.4500000000000001E-2</v>
      </c>
      <c r="R201" s="188">
        <f>Q201*H201</f>
        <v>1.4500000000000001E-2</v>
      </c>
      <c r="S201" s="188">
        <v>0</v>
      </c>
      <c r="T201" s="18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0" t="s">
        <v>310</v>
      </c>
      <c r="AT201" s="190" t="s">
        <v>197</v>
      </c>
      <c r="AU201" s="190" t="s">
        <v>84</v>
      </c>
      <c r="AY201" s="18" t="s">
        <v>195</v>
      </c>
      <c r="BE201" s="191">
        <f>IF(N201="základní",J201,0)</f>
        <v>0</v>
      </c>
      <c r="BF201" s="191">
        <f>IF(N201="snížená",J201,0)</f>
        <v>0</v>
      </c>
      <c r="BG201" s="191">
        <f>IF(N201="zákl. přenesená",J201,0)</f>
        <v>0</v>
      </c>
      <c r="BH201" s="191">
        <f>IF(N201="sníž. přenesená",J201,0)</f>
        <v>0</v>
      </c>
      <c r="BI201" s="191">
        <f>IF(N201="nulová",J201,0)</f>
        <v>0</v>
      </c>
      <c r="BJ201" s="18" t="s">
        <v>82</v>
      </c>
      <c r="BK201" s="191">
        <f>ROUND(I201*H201,2)</f>
        <v>0</v>
      </c>
      <c r="BL201" s="18" t="s">
        <v>310</v>
      </c>
      <c r="BM201" s="190" t="s">
        <v>1526</v>
      </c>
    </row>
    <row r="202" spans="1:65" s="2" customFormat="1" ht="29.25">
      <c r="A202" s="35"/>
      <c r="B202" s="36"/>
      <c r="C202" s="37"/>
      <c r="D202" s="192" t="s">
        <v>203</v>
      </c>
      <c r="E202" s="37"/>
      <c r="F202" s="193" t="s">
        <v>1527</v>
      </c>
      <c r="G202" s="37"/>
      <c r="H202" s="37"/>
      <c r="I202" s="194"/>
      <c r="J202" s="37"/>
      <c r="K202" s="37"/>
      <c r="L202" s="40"/>
      <c r="M202" s="195"/>
      <c r="N202" s="196"/>
      <c r="O202" s="65"/>
      <c r="P202" s="65"/>
      <c r="Q202" s="65"/>
      <c r="R202" s="65"/>
      <c r="S202" s="65"/>
      <c r="T202" s="66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8" t="s">
        <v>203</v>
      </c>
      <c r="AU202" s="18" t="s">
        <v>84</v>
      </c>
    </row>
    <row r="203" spans="1:65" s="2" customFormat="1" ht="11.25">
      <c r="A203" s="35"/>
      <c r="B203" s="36"/>
      <c r="C203" s="37"/>
      <c r="D203" s="197" t="s">
        <v>205</v>
      </c>
      <c r="E203" s="37"/>
      <c r="F203" s="198" t="s">
        <v>1528</v>
      </c>
      <c r="G203" s="37"/>
      <c r="H203" s="37"/>
      <c r="I203" s="194"/>
      <c r="J203" s="37"/>
      <c r="K203" s="37"/>
      <c r="L203" s="40"/>
      <c r="M203" s="195"/>
      <c r="N203" s="196"/>
      <c r="O203" s="65"/>
      <c r="P203" s="65"/>
      <c r="Q203" s="65"/>
      <c r="R203" s="65"/>
      <c r="S203" s="65"/>
      <c r="T203" s="66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205</v>
      </c>
      <c r="AU203" s="18" t="s">
        <v>84</v>
      </c>
    </row>
    <row r="204" spans="1:65" s="2" customFormat="1" ht="37.9" customHeight="1">
      <c r="A204" s="35"/>
      <c r="B204" s="36"/>
      <c r="C204" s="179" t="s">
        <v>377</v>
      </c>
      <c r="D204" s="179" t="s">
        <v>197</v>
      </c>
      <c r="E204" s="180" t="s">
        <v>1529</v>
      </c>
      <c r="F204" s="181" t="s">
        <v>1530</v>
      </c>
      <c r="G204" s="182" t="s">
        <v>319</v>
      </c>
      <c r="H204" s="183">
        <v>2</v>
      </c>
      <c r="I204" s="184"/>
      <c r="J204" s="185">
        <f>ROUND(I204*H204,2)</f>
        <v>0</v>
      </c>
      <c r="K204" s="181" t="s">
        <v>201</v>
      </c>
      <c r="L204" s="40"/>
      <c r="M204" s="186" t="s">
        <v>19</v>
      </c>
      <c r="N204" s="187" t="s">
        <v>45</v>
      </c>
      <c r="O204" s="65"/>
      <c r="P204" s="188">
        <f>O204*H204</f>
        <v>0</v>
      </c>
      <c r="Q204" s="188">
        <v>2.2290000000000001E-2</v>
      </c>
      <c r="R204" s="188">
        <f>Q204*H204</f>
        <v>4.4580000000000002E-2</v>
      </c>
      <c r="S204" s="188">
        <v>0</v>
      </c>
      <c r="T204" s="18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0" t="s">
        <v>310</v>
      </c>
      <c r="AT204" s="190" t="s">
        <v>197</v>
      </c>
      <c r="AU204" s="190" t="s">
        <v>84</v>
      </c>
      <c r="AY204" s="18" t="s">
        <v>195</v>
      </c>
      <c r="BE204" s="191">
        <f>IF(N204="základní",J204,0)</f>
        <v>0</v>
      </c>
      <c r="BF204" s="191">
        <f>IF(N204="snížená",J204,0)</f>
        <v>0</v>
      </c>
      <c r="BG204" s="191">
        <f>IF(N204="zákl. přenesená",J204,0)</f>
        <v>0</v>
      </c>
      <c r="BH204" s="191">
        <f>IF(N204="sníž. přenesená",J204,0)</f>
        <v>0</v>
      </c>
      <c r="BI204" s="191">
        <f>IF(N204="nulová",J204,0)</f>
        <v>0</v>
      </c>
      <c r="BJ204" s="18" t="s">
        <v>82</v>
      </c>
      <c r="BK204" s="191">
        <f>ROUND(I204*H204,2)</f>
        <v>0</v>
      </c>
      <c r="BL204" s="18" t="s">
        <v>310</v>
      </c>
      <c r="BM204" s="190" t="s">
        <v>1531</v>
      </c>
    </row>
    <row r="205" spans="1:65" s="2" customFormat="1" ht="29.25">
      <c r="A205" s="35"/>
      <c r="B205" s="36"/>
      <c r="C205" s="37"/>
      <c r="D205" s="192" t="s">
        <v>203</v>
      </c>
      <c r="E205" s="37"/>
      <c r="F205" s="193" t="s">
        <v>1532</v>
      </c>
      <c r="G205" s="37"/>
      <c r="H205" s="37"/>
      <c r="I205" s="194"/>
      <c r="J205" s="37"/>
      <c r="K205" s="37"/>
      <c r="L205" s="40"/>
      <c r="M205" s="195"/>
      <c r="N205" s="196"/>
      <c r="O205" s="65"/>
      <c r="P205" s="65"/>
      <c r="Q205" s="65"/>
      <c r="R205" s="65"/>
      <c r="S205" s="65"/>
      <c r="T205" s="66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203</v>
      </c>
      <c r="AU205" s="18" t="s">
        <v>84</v>
      </c>
    </row>
    <row r="206" spans="1:65" s="2" customFormat="1" ht="11.25">
      <c r="A206" s="35"/>
      <c r="B206" s="36"/>
      <c r="C206" s="37"/>
      <c r="D206" s="197" t="s">
        <v>205</v>
      </c>
      <c r="E206" s="37"/>
      <c r="F206" s="198" t="s">
        <v>1533</v>
      </c>
      <c r="G206" s="37"/>
      <c r="H206" s="37"/>
      <c r="I206" s="194"/>
      <c r="J206" s="37"/>
      <c r="K206" s="37"/>
      <c r="L206" s="40"/>
      <c r="M206" s="195"/>
      <c r="N206" s="196"/>
      <c r="O206" s="65"/>
      <c r="P206" s="65"/>
      <c r="Q206" s="65"/>
      <c r="R206" s="65"/>
      <c r="S206" s="65"/>
      <c r="T206" s="66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8" t="s">
        <v>205</v>
      </c>
      <c r="AU206" s="18" t="s">
        <v>84</v>
      </c>
    </row>
    <row r="207" spans="1:65" s="2" customFormat="1" ht="37.9" customHeight="1">
      <c r="A207" s="35"/>
      <c r="B207" s="36"/>
      <c r="C207" s="179" t="s">
        <v>384</v>
      </c>
      <c r="D207" s="179" t="s">
        <v>197</v>
      </c>
      <c r="E207" s="180" t="s">
        <v>1534</v>
      </c>
      <c r="F207" s="181" t="s">
        <v>1535</v>
      </c>
      <c r="G207" s="182" t="s">
        <v>319</v>
      </c>
      <c r="H207" s="183">
        <v>6</v>
      </c>
      <c r="I207" s="184"/>
      <c r="J207" s="185">
        <f>ROUND(I207*H207,2)</f>
        <v>0</v>
      </c>
      <c r="K207" s="181" t="s">
        <v>201</v>
      </c>
      <c r="L207" s="40"/>
      <c r="M207" s="186" t="s">
        <v>19</v>
      </c>
      <c r="N207" s="187" t="s">
        <v>45</v>
      </c>
      <c r="O207" s="65"/>
      <c r="P207" s="188">
        <f>O207*H207</f>
        <v>0</v>
      </c>
      <c r="Q207" s="188">
        <v>2.5159999999999998E-2</v>
      </c>
      <c r="R207" s="188">
        <f>Q207*H207</f>
        <v>0.15095999999999998</v>
      </c>
      <c r="S207" s="188">
        <v>0</v>
      </c>
      <c r="T207" s="18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0" t="s">
        <v>310</v>
      </c>
      <c r="AT207" s="190" t="s">
        <v>197</v>
      </c>
      <c r="AU207" s="190" t="s">
        <v>84</v>
      </c>
      <c r="AY207" s="18" t="s">
        <v>195</v>
      </c>
      <c r="BE207" s="191">
        <f>IF(N207="základní",J207,0)</f>
        <v>0</v>
      </c>
      <c r="BF207" s="191">
        <f>IF(N207="snížená",J207,0)</f>
        <v>0</v>
      </c>
      <c r="BG207" s="191">
        <f>IF(N207="zákl. přenesená",J207,0)</f>
        <v>0</v>
      </c>
      <c r="BH207" s="191">
        <f>IF(N207="sníž. přenesená",J207,0)</f>
        <v>0</v>
      </c>
      <c r="BI207" s="191">
        <f>IF(N207="nulová",J207,0)</f>
        <v>0</v>
      </c>
      <c r="BJ207" s="18" t="s">
        <v>82</v>
      </c>
      <c r="BK207" s="191">
        <f>ROUND(I207*H207,2)</f>
        <v>0</v>
      </c>
      <c r="BL207" s="18" t="s">
        <v>310</v>
      </c>
      <c r="BM207" s="190" t="s">
        <v>1536</v>
      </c>
    </row>
    <row r="208" spans="1:65" s="2" customFormat="1" ht="29.25">
      <c r="A208" s="35"/>
      <c r="B208" s="36"/>
      <c r="C208" s="37"/>
      <c r="D208" s="192" t="s">
        <v>203</v>
      </c>
      <c r="E208" s="37"/>
      <c r="F208" s="193" t="s">
        <v>1537</v>
      </c>
      <c r="G208" s="37"/>
      <c r="H208" s="37"/>
      <c r="I208" s="194"/>
      <c r="J208" s="37"/>
      <c r="K208" s="37"/>
      <c r="L208" s="40"/>
      <c r="M208" s="195"/>
      <c r="N208" s="196"/>
      <c r="O208" s="65"/>
      <c r="P208" s="65"/>
      <c r="Q208" s="65"/>
      <c r="R208" s="65"/>
      <c r="S208" s="65"/>
      <c r="T208" s="66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8" t="s">
        <v>203</v>
      </c>
      <c r="AU208" s="18" t="s">
        <v>84</v>
      </c>
    </row>
    <row r="209" spans="1:65" s="2" customFormat="1" ht="11.25">
      <c r="A209" s="35"/>
      <c r="B209" s="36"/>
      <c r="C209" s="37"/>
      <c r="D209" s="197" t="s">
        <v>205</v>
      </c>
      <c r="E209" s="37"/>
      <c r="F209" s="198" t="s">
        <v>1538</v>
      </c>
      <c r="G209" s="37"/>
      <c r="H209" s="37"/>
      <c r="I209" s="194"/>
      <c r="J209" s="37"/>
      <c r="K209" s="37"/>
      <c r="L209" s="40"/>
      <c r="M209" s="195"/>
      <c r="N209" s="196"/>
      <c r="O209" s="65"/>
      <c r="P209" s="65"/>
      <c r="Q209" s="65"/>
      <c r="R209" s="65"/>
      <c r="S209" s="65"/>
      <c r="T209" s="66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205</v>
      </c>
      <c r="AU209" s="18" t="s">
        <v>84</v>
      </c>
    </row>
    <row r="210" spans="1:65" s="2" customFormat="1" ht="37.9" customHeight="1">
      <c r="A210" s="35"/>
      <c r="B210" s="36"/>
      <c r="C210" s="179" t="s">
        <v>391</v>
      </c>
      <c r="D210" s="179" t="s">
        <v>197</v>
      </c>
      <c r="E210" s="180" t="s">
        <v>1539</v>
      </c>
      <c r="F210" s="181" t="s">
        <v>1540</v>
      </c>
      <c r="G210" s="182" t="s">
        <v>319</v>
      </c>
      <c r="H210" s="183">
        <v>3</v>
      </c>
      <c r="I210" s="184"/>
      <c r="J210" s="185">
        <f>ROUND(I210*H210,2)</f>
        <v>0</v>
      </c>
      <c r="K210" s="181" t="s">
        <v>201</v>
      </c>
      <c r="L210" s="40"/>
      <c r="M210" s="186" t="s">
        <v>19</v>
      </c>
      <c r="N210" s="187" t="s">
        <v>45</v>
      </c>
      <c r="O210" s="65"/>
      <c r="P210" s="188">
        <f>O210*H210</f>
        <v>0</v>
      </c>
      <c r="Q210" s="188">
        <v>2.8029999999999999E-2</v>
      </c>
      <c r="R210" s="188">
        <f>Q210*H210</f>
        <v>8.4089999999999998E-2</v>
      </c>
      <c r="S210" s="188">
        <v>0</v>
      </c>
      <c r="T210" s="18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0" t="s">
        <v>310</v>
      </c>
      <c r="AT210" s="190" t="s">
        <v>197</v>
      </c>
      <c r="AU210" s="190" t="s">
        <v>84</v>
      </c>
      <c r="AY210" s="18" t="s">
        <v>195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18" t="s">
        <v>82</v>
      </c>
      <c r="BK210" s="191">
        <f>ROUND(I210*H210,2)</f>
        <v>0</v>
      </c>
      <c r="BL210" s="18" t="s">
        <v>310</v>
      </c>
      <c r="BM210" s="190" t="s">
        <v>1541</v>
      </c>
    </row>
    <row r="211" spans="1:65" s="2" customFormat="1" ht="29.25">
      <c r="A211" s="35"/>
      <c r="B211" s="36"/>
      <c r="C211" s="37"/>
      <c r="D211" s="192" t="s">
        <v>203</v>
      </c>
      <c r="E211" s="37"/>
      <c r="F211" s="193" t="s">
        <v>1542</v>
      </c>
      <c r="G211" s="37"/>
      <c r="H211" s="37"/>
      <c r="I211" s="194"/>
      <c r="J211" s="37"/>
      <c r="K211" s="37"/>
      <c r="L211" s="40"/>
      <c r="M211" s="195"/>
      <c r="N211" s="196"/>
      <c r="O211" s="65"/>
      <c r="P211" s="65"/>
      <c r="Q211" s="65"/>
      <c r="R211" s="65"/>
      <c r="S211" s="65"/>
      <c r="T211" s="66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203</v>
      </c>
      <c r="AU211" s="18" t="s">
        <v>84</v>
      </c>
    </row>
    <row r="212" spans="1:65" s="2" customFormat="1" ht="11.25">
      <c r="A212" s="35"/>
      <c r="B212" s="36"/>
      <c r="C212" s="37"/>
      <c r="D212" s="197" t="s">
        <v>205</v>
      </c>
      <c r="E212" s="37"/>
      <c r="F212" s="198" t="s">
        <v>1543</v>
      </c>
      <c r="G212" s="37"/>
      <c r="H212" s="37"/>
      <c r="I212" s="194"/>
      <c r="J212" s="37"/>
      <c r="K212" s="37"/>
      <c r="L212" s="40"/>
      <c r="M212" s="195"/>
      <c r="N212" s="196"/>
      <c r="O212" s="65"/>
      <c r="P212" s="65"/>
      <c r="Q212" s="65"/>
      <c r="R212" s="65"/>
      <c r="S212" s="65"/>
      <c r="T212" s="66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8" t="s">
        <v>205</v>
      </c>
      <c r="AU212" s="18" t="s">
        <v>84</v>
      </c>
    </row>
    <row r="213" spans="1:65" s="2" customFormat="1" ht="37.9" customHeight="1">
      <c r="A213" s="35"/>
      <c r="B213" s="36"/>
      <c r="C213" s="179" t="s">
        <v>399</v>
      </c>
      <c r="D213" s="179" t="s">
        <v>197</v>
      </c>
      <c r="E213" s="180" t="s">
        <v>1544</v>
      </c>
      <c r="F213" s="181" t="s">
        <v>1545</v>
      </c>
      <c r="G213" s="182" t="s">
        <v>319</v>
      </c>
      <c r="H213" s="183">
        <v>6</v>
      </c>
      <c r="I213" s="184"/>
      <c r="J213" s="185">
        <f>ROUND(I213*H213,2)</f>
        <v>0</v>
      </c>
      <c r="K213" s="181" t="s">
        <v>201</v>
      </c>
      <c r="L213" s="40"/>
      <c r="M213" s="186" t="s">
        <v>19</v>
      </c>
      <c r="N213" s="187" t="s">
        <v>45</v>
      </c>
      <c r="O213" s="65"/>
      <c r="P213" s="188">
        <f>O213*H213</f>
        <v>0</v>
      </c>
      <c r="Q213" s="188">
        <v>3.1539999999999999E-2</v>
      </c>
      <c r="R213" s="188">
        <f>Q213*H213</f>
        <v>0.18923999999999999</v>
      </c>
      <c r="S213" s="188">
        <v>0</v>
      </c>
      <c r="T213" s="18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0" t="s">
        <v>310</v>
      </c>
      <c r="AT213" s="190" t="s">
        <v>197</v>
      </c>
      <c r="AU213" s="190" t="s">
        <v>84</v>
      </c>
      <c r="AY213" s="18" t="s">
        <v>195</v>
      </c>
      <c r="BE213" s="191">
        <f>IF(N213="základní",J213,0)</f>
        <v>0</v>
      </c>
      <c r="BF213" s="191">
        <f>IF(N213="snížená",J213,0)</f>
        <v>0</v>
      </c>
      <c r="BG213" s="191">
        <f>IF(N213="zákl. přenesená",J213,0)</f>
        <v>0</v>
      </c>
      <c r="BH213" s="191">
        <f>IF(N213="sníž. přenesená",J213,0)</f>
        <v>0</v>
      </c>
      <c r="BI213" s="191">
        <f>IF(N213="nulová",J213,0)</f>
        <v>0</v>
      </c>
      <c r="BJ213" s="18" t="s">
        <v>82</v>
      </c>
      <c r="BK213" s="191">
        <f>ROUND(I213*H213,2)</f>
        <v>0</v>
      </c>
      <c r="BL213" s="18" t="s">
        <v>310</v>
      </c>
      <c r="BM213" s="190" t="s">
        <v>1546</v>
      </c>
    </row>
    <row r="214" spans="1:65" s="2" customFormat="1" ht="29.25">
      <c r="A214" s="35"/>
      <c r="B214" s="36"/>
      <c r="C214" s="37"/>
      <c r="D214" s="192" t="s">
        <v>203</v>
      </c>
      <c r="E214" s="37"/>
      <c r="F214" s="193" t="s">
        <v>1547</v>
      </c>
      <c r="G214" s="37"/>
      <c r="H214" s="37"/>
      <c r="I214" s="194"/>
      <c r="J214" s="37"/>
      <c r="K214" s="37"/>
      <c r="L214" s="40"/>
      <c r="M214" s="195"/>
      <c r="N214" s="196"/>
      <c r="O214" s="65"/>
      <c r="P214" s="65"/>
      <c r="Q214" s="65"/>
      <c r="R214" s="65"/>
      <c r="S214" s="65"/>
      <c r="T214" s="66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8" t="s">
        <v>203</v>
      </c>
      <c r="AU214" s="18" t="s">
        <v>84</v>
      </c>
    </row>
    <row r="215" spans="1:65" s="2" customFormat="1" ht="11.25">
      <c r="A215" s="35"/>
      <c r="B215" s="36"/>
      <c r="C215" s="37"/>
      <c r="D215" s="197" t="s">
        <v>205</v>
      </c>
      <c r="E215" s="37"/>
      <c r="F215" s="198" t="s">
        <v>1548</v>
      </c>
      <c r="G215" s="37"/>
      <c r="H215" s="37"/>
      <c r="I215" s="194"/>
      <c r="J215" s="37"/>
      <c r="K215" s="37"/>
      <c r="L215" s="40"/>
      <c r="M215" s="195"/>
      <c r="N215" s="196"/>
      <c r="O215" s="65"/>
      <c r="P215" s="65"/>
      <c r="Q215" s="65"/>
      <c r="R215" s="65"/>
      <c r="S215" s="65"/>
      <c r="T215" s="66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205</v>
      </c>
      <c r="AU215" s="18" t="s">
        <v>84</v>
      </c>
    </row>
    <row r="216" spans="1:65" s="2" customFormat="1" ht="37.9" customHeight="1">
      <c r="A216" s="35"/>
      <c r="B216" s="36"/>
      <c r="C216" s="179" t="s">
        <v>408</v>
      </c>
      <c r="D216" s="179" t="s">
        <v>197</v>
      </c>
      <c r="E216" s="180" t="s">
        <v>1549</v>
      </c>
      <c r="F216" s="181" t="s">
        <v>1550</v>
      </c>
      <c r="G216" s="182" t="s">
        <v>319</v>
      </c>
      <c r="H216" s="183">
        <v>1</v>
      </c>
      <c r="I216" s="184"/>
      <c r="J216" s="185">
        <f>ROUND(I216*H216,2)</f>
        <v>0</v>
      </c>
      <c r="K216" s="181" t="s">
        <v>201</v>
      </c>
      <c r="L216" s="40"/>
      <c r="M216" s="186" t="s">
        <v>19</v>
      </c>
      <c r="N216" s="187" t="s">
        <v>45</v>
      </c>
      <c r="O216" s="65"/>
      <c r="P216" s="188">
        <f>O216*H216</f>
        <v>0</v>
      </c>
      <c r="Q216" s="188">
        <v>4.7840000000000001E-2</v>
      </c>
      <c r="R216" s="188">
        <f>Q216*H216</f>
        <v>4.7840000000000001E-2</v>
      </c>
      <c r="S216" s="188">
        <v>0</v>
      </c>
      <c r="T216" s="18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0" t="s">
        <v>310</v>
      </c>
      <c r="AT216" s="190" t="s">
        <v>197</v>
      </c>
      <c r="AU216" s="190" t="s">
        <v>84</v>
      </c>
      <c r="AY216" s="18" t="s">
        <v>195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18" t="s">
        <v>82</v>
      </c>
      <c r="BK216" s="191">
        <f>ROUND(I216*H216,2)</f>
        <v>0</v>
      </c>
      <c r="BL216" s="18" t="s">
        <v>310</v>
      </c>
      <c r="BM216" s="190" t="s">
        <v>1551</v>
      </c>
    </row>
    <row r="217" spans="1:65" s="2" customFormat="1" ht="29.25">
      <c r="A217" s="35"/>
      <c r="B217" s="36"/>
      <c r="C217" s="37"/>
      <c r="D217" s="192" t="s">
        <v>203</v>
      </c>
      <c r="E217" s="37"/>
      <c r="F217" s="193" t="s">
        <v>1552</v>
      </c>
      <c r="G217" s="37"/>
      <c r="H217" s="37"/>
      <c r="I217" s="194"/>
      <c r="J217" s="37"/>
      <c r="K217" s="37"/>
      <c r="L217" s="40"/>
      <c r="M217" s="195"/>
      <c r="N217" s="196"/>
      <c r="O217" s="65"/>
      <c r="P217" s="65"/>
      <c r="Q217" s="65"/>
      <c r="R217" s="65"/>
      <c r="S217" s="65"/>
      <c r="T217" s="66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203</v>
      </c>
      <c r="AU217" s="18" t="s">
        <v>84</v>
      </c>
    </row>
    <row r="218" spans="1:65" s="2" customFormat="1" ht="11.25">
      <c r="A218" s="35"/>
      <c r="B218" s="36"/>
      <c r="C218" s="37"/>
      <c r="D218" s="197" t="s">
        <v>205</v>
      </c>
      <c r="E218" s="37"/>
      <c r="F218" s="198" t="s">
        <v>1553</v>
      </c>
      <c r="G218" s="37"/>
      <c r="H218" s="37"/>
      <c r="I218" s="194"/>
      <c r="J218" s="37"/>
      <c r="K218" s="37"/>
      <c r="L218" s="40"/>
      <c r="M218" s="195"/>
      <c r="N218" s="196"/>
      <c r="O218" s="65"/>
      <c r="P218" s="65"/>
      <c r="Q218" s="65"/>
      <c r="R218" s="65"/>
      <c r="S218" s="65"/>
      <c r="T218" s="66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8" t="s">
        <v>205</v>
      </c>
      <c r="AU218" s="18" t="s">
        <v>84</v>
      </c>
    </row>
    <row r="219" spans="1:65" s="2" customFormat="1" ht="37.9" customHeight="1">
      <c r="A219" s="35"/>
      <c r="B219" s="36"/>
      <c r="C219" s="179" t="s">
        <v>416</v>
      </c>
      <c r="D219" s="179" t="s">
        <v>197</v>
      </c>
      <c r="E219" s="180" t="s">
        <v>1554</v>
      </c>
      <c r="F219" s="181" t="s">
        <v>1555</v>
      </c>
      <c r="G219" s="182" t="s">
        <v>319</v>
      </c>
      <c r="H219" s="183">
        <v>1</v>
      </c>
      <c r="I219" s="184"/>
      <c r="J219" s="185">
        <f>ROUND(I219*H219,2)</f>
        <v>0</v>
      </c>
      <c r="K219" s="181" t="s">
        <v>201</v>
      </c>
      <c r="L219" s="40"/>
      <c r="M219" s="186" t="s">
        <v>19</v>
      </c>
      <c r="N219" s="187" t="s">
        <v>45</v>
      </c>
      <c r="O219" s="65"/>
      <c r="P219" s="188">
        <f>O219*H219</f>
        <v>0</v>
      </c>
      <c r="Q219" s="188">
        <v>6.198E-2</v>
      </c>
      <c r="R219" s="188">
        <f>Q219*H219</f>
        <v>6.198E-2</v>
      </c>
      <c r="S219" s="188">
        <v>0</v>
      </c>
      <c r="T219" s="18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0" t="s">
        <v>310</v>
      </c>
      <c r="AT219" s="190" t="s">
        <v>197</v>
      </c>
      <c r="AU219" s="190" t="s">
        <v>84</v>
      </c>
      <c r="AY219" s="18" t="s">
        <v>195</v>
      </c>
      <c r="BE219" s="191">
        <f>IF(N219="základní",J219,0)</f>
        <v>0</v>
      </c>
      <c r="BF219" s="191">
        <f>IF(N219="snížená",J219,0)</f>
        <v>0</v>
      </c>
      <c r="BG219" s="191">
        <f>IF(N219="zákl. přenesená",J219,0)</f>
        <v>0</v>
      </c>
      <c r="BH219" s="191">
        <f>IF(N219="sníž. přenesená",J219,0)</f>
        <v>0</v>
      </c>
      <c r="BI219" s="191">
        <f>IF(N219="nulová",J219,0)</f>
        <v>0</v>
      </c>
      <c r="BJ219" s="18" t="s">
        <v>82</v>
      </c>
      <c r="BK219" s="191">
        <f>ROUND(I219*H219,2)</f>
        <v>0</v>
      </c>
      <c r="BL219" s="18" t="s">
        <v>310</v>
      </c>
      <c r="BM219" s="190" t="s">
        <v>1556</v>
      </c>
    </row>
    <row r="220" spans="1:65" s="2" customFormat="1" ht="29.25">
      <c r="A220" s="35"/>
      <c r="B220" s="36"/>
      <c r="C220" s="37"/>
      <c r="D220" s="192" t="s">
        <v>203</v>
      </c>
      <c r="E220" s="37"/>
      <c r="F220" s="193" t="s">
        <v>1557</v>
      </c>
      <c r="G220" s="37"/>
      <c r="H220" s="37"/>
      <c r="I220" s="194"/>
      <c r="J220" s="37"/>
      <c r="K220" s="37"/>
      <c r="L220" s="40"/>
      <c r="M220" s="195"/>
      <c r="N220" s="196"/>
      <c r="O220" s="65"/>
      <c r="P220" s="65"/>
      <c r="Q220" s="65"/>
      <c r="R220" s="65"/>
      <c r="S220" s="65"/>
      <c r="T220" s="66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203</v>
      </c>
      <c r="AU220" s="18" t="s">
        <v>84</v>
      </c>
    </row>
    <row r="221" spans="1:65" s="2" customFormat="1" ht="11.25">
      <c r="A221" s="35"/>
      <c r="B221" s="36"/>
      <c r="C221" s="37"/>
      <c r="D221" s="197" t="s">
        <v>205</v>
      </c>
      <c r="E221" s="37"/>
      <c r="F221" s="198" t="s">
        <v>1558</v>
      </c>
      <c r="G221" s="37"/>
      <c r="H221" s="37"/>
      <c r="I221" s="194"/>
      <c r="J221" s="37"/>
      <c r="K221" s="37"/>
      <c r="L221" s="40"/>
      <c r="M221" s="195"/>
      <c r="N221" s="196"/>
      <c r="O221" s="65"/>
      <c r="P221" s="65"/>
      <c r="Q221" s="65"/>
      <c r="R221" s="65"/>
      <c r="S221" s="65"/>
      <c r="T221" s="66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8" t="s">
        <v>205</v>
      </c>
      <c r="AU221" s="18" t="s">
        <v>84</v>
      </c>
    </row>
    <row r="222" spans="1:65" s="2" customFormat="1" ht="37.9" customHeight="1">
      <c r="A222" s="35"/>
      <c r="B222" s="36"/>
      <c r="C222" s="179" t="s">
        <v>422</v>
      </c>
      <c r="D222" s="179" t="s">
        <v>197</v>
      </c>
      <c r="E222" s="180" t="s">
        <v>1559</v>
      </c>
      <c r="F222" s="181" t="s">
        <v>1560</v>
      </c>
      <c r="G222" s="182" t="s">
        <v>319</v>
      </c>
      <c r="H222" s="183">
        <v>2</v>
      </c>
      <c r="I222" s="184"/>
      <c r="J222" s="185">
        <f>ROUND(I222*H222,2)</f>
        <v>0</v>
      </c>
      <c r="K222" s="181" t="s">
        <v>201</v>
      </c>
      <c r="L222" s="40"/>
      <c r="M222" s="186" t="s">
        <v>19</v>
      </c>
      <c r="N222" s="187" t="s">
        <v>45</v>
      </c>
      <c r="O222" s="65"/>
      <c r="P222" s="188">
        <f>O222*H222</f>
        <v>0</v>
      </c>
      <c r="Q222" s="188">
        <v>9.1480000000000006E-2</v>
      </c>
      <c r="R222" s="188">
        <f>Q222*H222</f>
        <v>0.18296000000000001</v>
      </c>
      <c r="S222" s="188">
        <v>0</v>
      </c>
      <c r="T222" s="189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0" t="s">
        <v>310</v>
      </c>
      <c r="AT222" s="190" t="s">
        <v>197</v>
      </c>
      <c r="AU222" s="190" t="s">
        <v>84</v>
      </c>
      <c r="AY222" s="18" t="s">
        <v>195</v>
      </c>
      <c r="BE222" s="191">
        <f>IF(N222="základní",J222,0)</f>
        <v>0</v>
      </c>
      <c r="BF222" s="191">
        <f>IF(N222="snížená",J222,0)</f>
        <v>0</v>
      </c>
      <c r="BG222" s="191">
        <f>IF(N222="zákl. přenesená",J222,0)</f>
        <v>0</v>
      </c>
      <c r="BH222" s="191">
        <f>IF(N222="sníž. přenesená",J222,0)</f>
        <v>0</v>
      </c>
      <c r="BI222" s="191">
        <f>IF(N222="nulová",J222,0)</f>
        <v>0</v>
      </c>
      <c r="BJ222" s="18" t="s">
        <v>82</v>
      </c>
      <c r="BK222" s="191">
        <f>ROUND(I222*H222,2)</f>
        <v>0</v>
      </c>
      <c r="BL222" s="18" t="s">
        <v>310</v>
      </c>
      <c r="BM222" s="190" t="s">
        <v>1561</v>
      </c>
    </row>
    <row r="223" spans="1:65" s="2" customFormat="1" ht="29.25">
      <c r="A223" s="35"/>
      <c r="B223" s="36"/>
      <c r="C223" s="37"/>
      <c r="D223" s="192" t="s">
        <v>203</v>
      </c>
      <c r="E223" s="37"/>
      <c r="F223" s="193" t="s">
        <v>1562</v>
      </c>
      <c r="G223" s="37"/>
      <c r="H223" s="37"/>
      <c r="I223" s="194"/>
      <c r="J223" s="37"/>
      <c r="K223" s="37"/>
      <c r="L223" s="40"/>
      <c r="M223" s="195"/>
      <c r="N223" s="196"/>
      <c r="O223" s="65"/>
      <c r="P223" s="65"/>
      <c r="Q223" s="65"/>
      <c r="R223" s="65"/>
      <c r="S223" s="65"/>
      <c r="T223" s="66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8" t="s">
        <v>203</v>
      </c>
      <c r="AU223" s="18" t="s">
        <v>84</v>
      </c>
    </row>
    <row r="224" spans="1:65" s="2" customFormat="1" ht="11.25">
      <c r="A224" s="35"/>
      <c r="B224" s="36"/>
      <c r="C224" s="37"/>
      <c r="D224" s="197" t="s">
        <v>205</v>
      </c>
      <c r="E224" s="37"/>
      <c r="F224" s="198" t="s">
        <v>1563</v>
      </c>
      <c r="G224" s="37"/>
      <c r="H224" s="37"/>
      <c r="I224" s="194"/>
      <c r="J224" s="37"/>
      <c r="K224" s="37"/>
      <c r="L224" s="40"/>
      <c r="M224" s="195"/>
      <c r="N224" s="196"/>
      <c r="O224" s="65"/>
      <c r="P224" s="65"/>
      <c r="Q224" s="65"/>
      <c r="R224" s="65"/>
      <c r="S224" s="65"/>
      <c r="T224" s="66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205</v>
      </c>
      <c r="AU224" s="18" t="s">
        <v>84</v>
      </c>
    </row>
    <row r="225" spans="1:65" s="2" customFormat="1" ht="37.9" customHeight="1">
      <c r="A225" s="35"/>
      <c r="B225" s="36"/>
      <c r="C225" s="179" t="s">
        <v>429</v>
      </c>
      <c r="D225" s="179" t="s">
        <v>197</v>
      </c>
      <c r="E225" s="180" t="s">
        <v>1564</v>
      </c>
      <c r="F225" s="181" t="s">
        <v>1565</v>
      </c>
      <c r="G225" s="182" t="s">
        <v>319</v>
      </c>
      <c r="H225" s="183">
        <v>1</v>
      </c>
      <c r="I225" s="184"/>
      <c r="J225" s="185">
        <f>ROUND(I225*H225,2)</f>
        <v>0</v>
      </c>
      <c r="K225" s="181" t="s">
        <v>201</v>
      </c>
      <c r="L225" s="40"/>
      <c r="M225" s="186" t="s">
        <v>19</v>
      </c>
      <c r="N225" s="187" t="s">
        <v>45</v>
      </c>
      <c r="O225" s="65"/>
      <c r="P225" s="188">
        <f>O225*H225</f>
        <v>0</v>
      </c>
      <c r="Q225" s="188">
        <v>0.10374</v>
      </c>
      <c r="R225" s="188">
        <f>Q225*H225</f>
        <v>0.10374</v>
      </c>
      <c r="S225" s="188">
        <v>0</v>
      </c>
      <c r="T225" s="18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0" t="s">
        <v>310</v>
      </c>
      <c r="AT225" s="190" t="s">
        <v>197</v>
      </c>
      <c r="AU225" s="190" t="s">
        <v>84</v>
      </c>
      <c r="AY225" s="18" t="s">
        <v>195</v>
      </c>
      <c r="BE225" s="191">
        <f>IF(N225="základní",J225,0)</f>
        <v>0</v>
      </c>
      <c r="BF225" s="191">
        <f>IF(N225="snížená",J225,0)</f>
        <v>0</v>
      </c>
      <c r="BG225" s="191">
        <f>IF(N225="zákl. přenesená",J225,0)</f>
        <v>0</v>
      </c>
      <c r="BH225" s="191">
        <f>IF(N225="sníž. přenesená",J225,0)</f>
        <v>0</v>
      </c>
      <c r="BI225" s="191">
        <f>IF(N225="nulová",J225,0)</f>
        <v>0</v>
      </c>
      <c r="BJ225" s="18" t="s">
        <v>82</v>
      </c>
      <c r="BK225" s="191">
        <f>ROUND(I225*H225,2)</f>
        <v>0</v>
      </c>
      <c r="BL225" s="18" t="s">
        <v>310</v>
      </c>
      <c r="BM225" s="190" t="s">
        <v>1566</v>
      </c>
    </row>
    <row r="226" spans="1:65" s="2" customFormat="1" ht="29.25">
      <c r="A226" s="35"/>
      <c r="B226" s="36"/>
      <c r="C226" s="37"/>
      <c r="D226" s="192" t="s">
        <v>203</v>
      </c>
      <c r="E226" s="37"/>
      <c r="F226" s="193" t="s">
        <v>1567</v>
      </c>
      <c r="G226" s="37"/>
      <c r="H226" s="37"/>
      <c r="I226" s="194"/>
      <c r="J226" s="37"/>
      <c r="K226" s="37"/>
      <c r="L226" s="40"/>
      <c r="M226" s="195"/>
      <c r="N226" s="196"/>
      <c r="O226" s="65"/>
      <c r="P226" s="65"/>
      <c r="Q226" s="65"/>
      <c r="R226" s="65"/>
      <c r="S226" s="65"/>
      <c r="T226" s="66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203</v>
      </c>
      <c r="AU226" s="18" t="s">
        <v>84</v>
      </c>
    </row>
    <row r="227" spans="1:65" s="2" customFormat="1" ht="11.25">
      <c r="A227" s="35"/>
      <c r="B227" s="36"/>
      <c r="C227" s="37"/>
      <c r="D227" s="197" t="s">
        <v>205</v>
      </c>
      <c r="E227" s="37"/>
      <c r="F227" s="198" t="s">
        <v>1568</v>
      </c>
      <c r="G227" s="37"/>
      <c r="H227" s="37"/>
      <c r="I227" s="194"/>
      <c r="J227" s="37"/>
      <c r="K227" s="37"/>
      <c r="L227" s="40"/>
      <c r="M227" s="195"/>
      <c r="N227" s="196"/>
      <c r="O227" s="65"/>
      <c r="P227" s="65"/>
      <c r="Q227" s="65"/>
      <c r="R227" s="65"/>
      <c r="S227" s="65"/>
      <c r="T227" s="66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205</v>
      </c>
      <c r="AU227" s="18" t="s">
        <v>84</v>
      </c>
    </row>
    <row r="228" spans="1:65" s="2" customFormat="1" ht="24.2" customHeight="1">
      <c r="A228" s="35"/>
      <c r="B228" s="36"/>
      <c r="C228" s="179" t="s">
        <v>441</v>
      </c>
      <c r="D228" s="179" t="s">
        <v>197</v>
      </c>
      <c r="E228" s="180" t="s">
        <v>1569</v>
      </c>
      <c r="F228" s="181" t="s">
        <v>1570</v>
      </c>
      <c r="G228" s="182" t="s">
        <v>319</v>
      </c>
      <c r="H228" s="183">
        <v>1</v>
      </c>
      <c r="I228" s="184"/>
      <c r="J228" s="185">
        <f>ROUND(I228*H228,2)</f>
        <v>0</v>
      </c>
      <c r="K228" s="181" t="s">
        <v>201</v>
      </c>
      <c r="L228" s="40"/>
      <c r="M228" s="186" t="s">
        <v>19</v>
      </c>
      <c r="N228" s="187" t="s">
        <v>45</v>
      </c>
      <c r="O228" s="65"/>
      <c r="P228" s="188">
        <f>O228*H228</f>
        <v>0</v>
      </c>
      <c r="Q228" s="188">
        <v>4.7999999999999996E-3</v>
      </c>
      <c r="R228" s="188">
        <f>Q228*H228</f>
        <v>4.7999999999999996E-3</v>
      </c>
      <c r="S228" s="188">
        <v>0</v>
      </c>
      <c r="T228" s="18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0" t="s">
        <v>310</v>
      </c>
      <c r="AT228" s="190" t="s">
        <v>197</v>
      </c>
      <c r="AU228" s="190" t="s">
        <v>84</v>
      </c>
      <c r="AY228" s="18" t="s">
        <v>195</v>
      </c>
      <c r="BE228" s="191">
        <f>IF(N228="základní",J228,0)</f>
        <v>0</v>
      </c>
      <c r="BF228" s="191">
        <f>IF(N228="snížená",J228,0)</f>
        <v>0</v>
      </c>
      <c r="BG228" s="191">
        <f>IF(N228="zákl. přenesená",J228,0)</f>
        <v>0</v>
      </c>
      <c r="BH228" s="191">
        <f>IF(N228="sníž. přenesená",J228,0)</f>
        <v>0</v>
      </c>
      <c r="BI228" s="191">
        <f>IF(N228="nulová",J228,0)</f>
        <v>0</v>
      </c>
      <c r="BJ228" s="18" t="s">
        <v>82</v>
      </c>
      <c r="BK228" s="191">
        <f>ROUND(I228*H228,2)</f>
        <v>0</v>
      </c>
      <c r="BL228" s="18" t="s">
        <v>310</v>
      </c>
      <c r="BM228" s="190" t="s">
        <v>1571</v>
      </c>
    </row>
    <row r="229" spans="1:65" s="2" customFormat="1" ht="19.5">
      <c r="A229" s="35"/>
      <c r="B229" s="36"/>
      <c r="C229" s="37"/>
      <c r="D229" s="192" t="s">
        <v>203</v>
      </c>
      <c r="E229" s="37"/>
      <c r="F229" s="193" t="s">
        <v>1572</v>
      </c>
      <c r="G229" s="37"/>
      <c r="H229" s="37"/>
      <c r="I229" s="194"/>
      <c r="J229" s="37"/>
      <c r="K229" s="37"/>
      <c r="L229" s="40"/>
      <c r="M229" s="195"/>
      <c r="N229" s="196"/>
      <c r="O229" s="65"/>
      <c r="P229" s="65"/>
      <c r="Q229" s="65"/>
      <c r="R229" s="65"/>
      <c r="S229" s="65"/>
      <c r="T229" s="66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8" t="s">
        <v>203</v>
      </c>
      <c r="AU229" s="18" t="s">
        <v>84</v>
      </c>
    </row>
    <row r="230" spans="1:65" s="2" customFormat="1" ht="11.25">
      <c r="A230" s="35"/>
      <c r="B230" s="36"/>
      <c r="C230" s="37"/>
      <c r="D230" s="197" t="s">
        <v>205</v>
      </c>
      <c r="E230" s="37"/>
      <c r="F230" s="198" t="s">
        <v>1573</v>
      </c>
      <c r="G230" s="37"/>
      <c r="H230" s="37"/>
      <c r="I230" s="194"/>
      <c r="J230" s="37"/>
      <c r="K230" s="37"/>
      <c r="L230" s="40"/>
      <c r="M230" s="195"/>
      <c r="N230" s="196"/>
      <c r="O230" s="65"/>
      <c r="P230" s="65"/>
      <c r="Q230" s="65"/>
      <c r="R230" s="65"/>
      <c r="S230" s="65"/>
      <c r="T230" s="66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8" t="s">
        <v>205</v>
      </c>
      <c r="AU230" s="18" t="s">
        <v>84</v>
      </c>
    </row>
    <row r="231" spans="1:65" s="2" customFormat="1" ht="24.2" customHeight="1">
      <c r="A231" s="35"/>
      <c r="B231" s="36"/>
      <c r="C231" s="179" t="s">
        <v>449</v>
      </c>
      <c r="D231" s="179" t="s">
        <v>197</v>
      </c>
      <c r="E231" s="180" t="s">
        <v>1574</v>
      </c>
      <c r="F231" s="181" t="s">
        <v>1575</v>
      </c>
      <c r="G231" s="182" t="s">
        <v>319</v>
      </c>
      <c r="H231" s="183">
        <v>1</v>
      </c>
      <c r="I231" s="184"/>
      <c r="J231" s="185">
        <f>ROUND(I231*H231,2)</f>
        <v>0</v>
      </c>
      <c r="K231" s="181" t="s">
        <v>201</v>
      </c>
      <c r="L231" s="40"/>
      <c r="M231" s="186" t="s">
        <v>19</v>
      </c>
      <c r="N231" s="187" t="s">
        <v>45</v>
      </c>
      <c r="O231" s="65"/>
      <c r="P231" s="188">
        <f>O231*H231</f>
        <v>0</v>
      </c>
      <c r="Q231" s="188">
        <v>6.7000000000000002E-3</v>
      </c>
      <c r="R231" s="188">
        <f>Q231*H231</f>
        <v>6.7000000000000002E-3</v>
      </c>
      <c r="S231" s="188">
        <v>0</v>
      </c>
      <c r="T231" s="18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0" t="s">
        <v>310</v>
      </c>
      <c r="AT231" s="190" t="s">
        <v>197</v>
      </c>
      <c r="AU231" s="190" t="s">
        <v>84</v>
      </c>
      <c r="AY231" s="18" t="s">
        <v>195</v>
      </c>
      <c r="BE231" s="191">
        <f>IF(N231="základní",J231,0)</f>
        <v>0</v>
      </c>
      <c r="BF231" s="191">
        <f>IF(N231="snížená",J231,0)</f>
        <v>0</v>
      </c>
      <c r="BG231" s="191">
        <f>IF(N231="zákl. přenesená",J231,0)</f>
        <v>0</v>
      </c>
      <c r="BH231" s="191">
        <f>IF(N231="sníž. přenesená",J231,0)</f>
        <v>0</v>
      </c>
      <c r="BI231" s="191">
        <f>IF(N231="nulová",J231,0)</f>
        <v>0</v>
      </c>
      <c r="BJ231" s="18" t="s">
        <v>82</v>
      </c>
      <c r="BK231" s="191">
        <f>ROUND(I231*H231,2)</f>
        <v>0</v>
      </c>
      <c r="BL231" s="18" t="s">
        <v>310</v>
      </c>
      <c r="BM231" s="190" t="s">
        <v>1576</v>
      </c>
    </row>
    <row r="232" spans="1:65" s="2" customFormat="1" ht="19.5">
      <c r="A232" s="35"/>
      <c r="B232" s="36"/>
      <c r="C232" s="37"/>
      <c r="D232" s="192" t="s">
        <v>203</v>
      </c>
      <c r="E232" s="37"/>
      <c r="F232" s="193" t="s">
        <v>1577</v>
      </c>
      <c r="G232" s="37"/>
      <c r="H232" s="37"/>
      <c r="I232" s="194"/>
      <c r="J232" s="37"/>
      <c r="K232" s="37"/>
      <c r="L232" s="40"/>
      <c r="M232" s="195"/>
      <c r="N232" s="196"/>
      <c r="O232" s="65"/>
      <c r="P232" s="65"/>
      <c r="Q232" s="65"/>
      <c r="R232" s="65"/>
      <c r="S232" s="65"/>
      <c r="T232" s="66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8" t="s">
        <v>203</v>
      </c>
      <c r="AU232" s="18" t="s">
        <v>84</v>
      </c>
    </row>
    <row r="233" spans="1:65" s="2" customFormat="1" ht="11.25">
      <c r="A233" s="35"/>
      <c r="B233" s="36"/>
      <c r="C233" s="37"/>
      <c r="D233" s="197" t="s">
        <v>205</v>
      </c>
      <c r="E233" s="37"/>
      <c r="F233" s="198" t="s">
        <v>1578</v>
      </c>
      <c r="G233" s="37"/>
      <c r="H233" s="37"/>
      <c r="I233" s="194"/>
      <c r="J233" s="37"/>
      <c r="K233" s="37"/>
      <c r="L233" s="40"/>
      <c r="M233" s="195"/>
      <c r="N233" s="196"/>
      <c r="O233" s="65"/>
      <c r="P233" s="65"/>
      <c r="Q233" s="65"/>
      <c r="R233" s="65"/>
      <c r="S233" s="65"/>
      <c r="T233" s="66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8" t="s">
        <v>205</v>
      </c>
      <c r="AU233" s="18" t="s">
        <v>84</v>
      </c>
    </row>
    <row r="234" spans="1:65" s="2" customFormat="1" ht="24.2" customHeight="1">
      <c r="A234" s="35"/>
      <c r="B234" s="36"/>
      <c r="C234" s="179" t="s">
        <v>458</v>
      </c>
      <c r="D234" s="179" t="s">
        <v>197</v>
      </c>
      <c r="E234" s="180" t="s">
        <v>1579</v>
      </c>
      <c r="F234" s="181" t="s">
        <v>1580</v>
      </c>
      <c r="G234" s="182" t="s">
        <v>319</v>
      </c>
      <c r="H234" s="183">
        <v>2</v>
      </c>
      <c r="I234" s="184"/>
      <c r="J234" s="185">
        <f>ROUND(I234*H234,2)</f>
        <v>0</v>
      </c>
      <c r="K234" s="181" t="s">
        <v>201</v>
      </c>
      <c r="L234" s="40"/>
      <c r="M234" s="186" t="s">
        <v>19</v>
      </c>
      <c r="N234" s="187" t="s">
        <v>45</v>
      </c>
      <c r="O234" s="65"/>
      <c r="P234" s="188">
        <f>O234*H234</f>
        <v>0</v>
      </c>
      <c r="Q234" s="188">
        <v>1.7600000000000001E-2</v>
      </c>
      <c r="R234" s="188">
        <f>Q234*H234</f>
        <v>3.5200000000000002E-2</v>
      </c>
      <c r="S234" s="188">
        <v>0</v>
      </c>
      <c r="T234" s="18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0" t="s">
        <v>310</v>
      </c>
      <c r="AT234" s="190" t="s">
        <v>197</v>
      </c>
      <c r="AU234" s="190" t="s">
        <v>84</v>
      </c>
      <c r="AY234" s="18" t="s">
        <v>195</v>
      </c>
      <c r="BE234" s="191">
        <f>IF(N234="základní",J234,0)</f>
        <v>0</v>
      </c>
      <c r="BF234" s="191">
        <f>IF(N234="snížená",J234,0)</f>
        <v>0</v>
      </c>
      <c r="BG234" s="191">
        <f>IF(N234="zákl. přenesená",J234,0)</f>
        <v>0</v>
      </c>
      <c r="BH234" s="191">
        <f>IF(N234="sníž. přenesená",J234,0)</f>
        <v>0</v>
      </c>
      <c r="BI234" s="191">
        <f>IF(N234="nulová",J234,0)</f>
        <v>0</v>
      </c>
      <c r="BJ234" s="18" t="s">
        <v>82</v>
      </c>
      <c r="BK234" s="191">
        <f>ROUND(I234*H234,2)</f>
        <v>0</v>
      </c>
      <c r="BL234" s="18" t="s">
        <v>310</v>
      </c>
      <c r="BM234" s="190" t="s">
        <v>1581</v>
      </c>
    </row>
    <row r="235" spans="1:65" s="2" customFormat="1" ht="19.5">
      <c r="A235" s="35"/>
      <c r="B235" s="36"/>
      <c r="C235" s="37"/>
      <c r="D235" s="192" t="s">
        <v>203</v>
      </c>
      <c r="E235" s="37"/>
      <c r="F235" s="193" t="s">
        <v>1582</v>
      </c>
      <c r="G235" s="37"/>
      <c r="H235" s="37"/>
      <c r="I235" s="194"/>
      <c r="J235" s="37"/>
      <c r="K235" s="37"/>
      <c r="L235" s="40"/>
      <c r="M235" s="195"/>
      <c r="N235" s="196"/>
      <c r="O235" s="65"/>
      <c r="P235" s="65"/>
      <c r="Q235" s="65"/>
      <c r="R235" s="65"/>
      <c r="S235" s="65"/>
      <c r="T235" s="66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8" t="s">
        <v>203</v>
      </c>
      <c r="AU235" s="18" t="s">
        <v>84</v>
      </c>
    </row>
    <row r="236" spans="1:65" s="2" customFormat="1" ht="11.25">
      <c r="A236" s="35"/>
      <c r="B236" s="36"/>
      <c r="C236" s="37"/>
      <c r="D236" s="197" t="s">
        <v>205</v>
      </c>
      <c r="E236" s="37"/>
      <c r="F236" s="198" t="s">
        <v>1583</v>
      </c>
      <c r="G236" s="37"/>
      <c r="H236" s="37"/>
      <c r="I236" s="194"/>
      <c r="J236" s="37"/>
      <c r="K236" s="37"/>
      <c r="L236" s="40"/>
      <c r="M236" s="195"/>
      <c r="N236" s="196"/>
      <c r="O236" s="65"/>
      <c r="P236" s="65"/>
      <c r="Q236" s="65"/>
      <c r="R236" s="65"/>
      <c r="S236" s="65"/>
      <c r="T236" s="66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8" t="s">
        <v>205</v>
      </c>
      <c r="AU236" s="18" t="s">
        <v>84</v>
      </c>
    </row>
    <row r="237" spans="1:65" s="2" customFormat="1" ht="24.2" customHeight="1">
      <c r="A237" s="35"/>
      <c r="B237" s="36"/>
      <c r="C237" s="179" t="s">
        <v>464</v>
      </c>
      <c r="D237" s="179" t="s">
        <v>197</v>
      </c>
      <c r="E237" s="180" t="s">
        <v>1584</v>
      </c>
      <c r="F237" s="181" t="s">
        <v>1585</v>
      </c>
      <c r="G237" s="182" t="s">
        <v>319</v>
      </c>
      <c r="H237" s="183">
        <v>1</v>
      </c>
      <c r="I237" s="184"/>
      <c r="J237" s="185">
        <f>ROUND(I237*H237,2)</f>
        <v>0</v>
      </c>
      <c r="K237" s="181" t="s">
        <v>201</v>
      </c>
      <c r="L237" s="40"/>
      <c r="M237" s="186" t="s">
        <v>19</v>
      </c>
      <c r="N237" s="187" t="s">
        <v>45</v>
      </c>
      <c r="O237" s="65"/>
      <c r="P237" s="188">
        <f>O237*H237</f>
        <v>0</v>
      </c>
      <c r="Q237" s="188">
        <v>2.0000000000000001E-4</v>
      </c>
      <c r="R237" s="188">
        <f>Q237*H237</f>
        <v>2.0000000000000001E-4</v>
      </c>
      <c r="S237" s="188">
        <v>5.108E-2</v>
      </c>
      <c r="T237" s="189">
        <f>S237*H237</f>
        <v>5.108E-2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0" t="s">
        <v>310</v>
      </c>
      <c r="AT237" s="190" t="s">
        <v>197</v>
      </c>
      <c r="AU237" s="190" t="s">
        <v>84</v>
      </c>
      <c r="AY237" s="18" t="s">
        <v>195</v>
      </c>
      <c r="BE237" s="191">
        <f>IF(N237="základní",J237,0)</f>
        <v>0</v>
      </c>
      <c r="BF237" s="191">
        <f>IF(N237="snížená",J237,0)</f>
        <v>0</v>
      </c>
      <c r="BG237" s="191">
        <f>IF(N237="zákl. přenesená",J237,0)</f>
        <v>0</v>
      </c>
      <c r="BH237" s="191">
        <f>IF(N237="sníž. přenesená",J237,0)</f>
        <v>0</v>
      </c>
      <c r="BI237" s="191">
        <f>IF(N237="nulová",J237,0)</f>
        <v>0</v>
      </c>
      <c r="BJ237" s="18" t="s">
        <v>82</v>
      </c>
      <c r="BK237" s="191">
        <f>ROUND(I237*H237,2)</f>
        <v>0</v>
      </c>
      <c r="BL237" s="18" t="s">
        <v>310</v>
      </c>
      <c r="BM237" s="190" t="s">
        <v>1586</v>
      </c>
    </row>
    <row r="238" spans="1:65" s="2" customFormat="1" ht="19.5">
      <c r="A238" s="35"/>
      <c r="B238" s="36"/>
      <c r="C238" s="37"/>
      <c r="D238" s="192" t="s">
        <v>203</v>
      </c>
      <c r="E238" s="37"/>
      <c r="F238" s="193" t="s">
        <v>1587</v>
      </c>
      <c r="G238" s="37"/>
      <c r="H238" s="37"/>
      <c r="I238" s="194"/>
      <c r="J238" s="37"/>
      <c r="K238" s="37"/>
      <c r="L238" s="40"/>
      <c r="M238" s="195"/>
      <c r="N238" s="196"/>
      <c r="O238" s="65"/>
      <c r="P238" s="65"/>
      <c r="Q238" s="65"/>
      <c r="R238" s="65"/>
      <c r="S238" s="65"/>
      <c r="T238" s="66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8" t="s">
        <v>203</v>
      </c>
      <c r="AU238" s="18" t="s">
        <v>84</v>
      </c>
    </row>
    <row r="239" spans="1:65" s="2" customFormat="1" ht="11.25">
      <c r="A239" s="35"/>
      <c r="B239" s="36"/>
      <c r="C239" s="37"/>
      <c r="D239" s="197" t="s">
        <v>205</v>
      </c>
      <c r="E239" s="37"/>
      <c r="F239" s="198" t="s">
        <v>1588</v>
      </c>
      <c r="G239" s="37"/>
      <c r="H239" s="37"/>
      <c r="I239" s="194"/>
      <c r="J239" s="37"/>
      <c r="K239" s="37"/>
      <c r="L239" s="40"/>
      <c r="M239" s="195"/>
      <c r="N239" s="196"/>
      <c r="O239" s="65"/>
      <c r="P239" s="65"/>
      <c r="Q239" s="65"/>
      <c r="R239" s="65"/>
      <c r="S239" s="65"/>
      <c r="T239" s="66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8" t="s">
        <v>205</v>
      </c>
      <c r="AU239" s="18" t="s">
        <v>84</v>
      </c>
    </row>
    <row r="240" spans="1:65" s="2" customFormat="1" ht="16.5" customHeight="1">
      <c r="A240" s="35"/>
      <c r="B240" s="36"/>
      <c r="C240" s="179" t="s">
        <v>470</v>
      </c>
      <c r="D240" s="179" t="s">
        <v>197</v>
      </c>
      <c r="E240" s="180" t="s">
        <v>1589</v>
      </c>
      <c r="F240" s="181" t="s">
        <v>1590</v>
      </c>
      <c r="G240" s="182" t="s">
        <v>227</v>
      </c>
      <c r="H240" s="183">
        <v>13.5</v>
      </c>
      <c r="I240" s="184"/>
      <c r="J240" s="185">
        <f>ROUND(I240*H240,2)</f>
        <v>0</v>
      </c>
      <c r="K240" s="181" t="s">
        <v>201</v>
      </c>
      <c r="L240" s="40"/>
      <c r="M240" s="186" t="s">
        <v>19</v>
      </c>
      <c r="N240" s="187" t="s">
        <v>45</v>
      </c>
      <c r="O240" s="65"/>
      <c r="P240" s="188">
        <f>O240*H240</f>
        <v>0</v>
      </c>
      <c r="Q240" s="188">
        <v>0</v>
      </c>
      <c r="R240" s="188">
        <f>Q240*H240</f>
        <v>0</v>
      </c>
      <c r="S240" s="188">
        <v>0</v>
      </c>
      <c r="T240" s="18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0" t="s">
        <v>310</v>
      </c>
      <c r="AT240" s="190" t="s">
        <v>197</v>
      </c>
      <c r="AU240" s="190" t="s">
        <v>84</v>
      </c>
      <c r="AY240" s="18" t="s">
        <v>195</v>
      </c>
      <c r="BE240" s="191">
        <f>IF(N240="základní",J240,0)</f>
        <v>0</v>
      </c>
      <c r="BF240" s="191">
        <f>IF(N240="snížená",J240,0)</f>
        <v>0</v>
      </c>
      <c r="BG240" s="191">
        <f>IF(N240="zákl. přenesená",J240,0)</f>
        <v>0</v>
      </c>
      <c r="BH240" s="191">
        <f>IF(N240="sníž. přenesená",J240,0)</f>
        <v>0</v>
      </c>
      <c r="BI240" s="191">
        <f>IF(N240="nulová",J240,0)</f>
        <v>0</v>
      </c>
      <c r="BJ240" s="18" t="s">
        <v>82</v>
      </c>
      <c r="BK240" s="191">
        <f>ROUND(I240*H240,2)</f>
        <v>0</v>
      </c>
      <c r="BL240" s="18" t="s">
        <v>310</v>
      </c>
      <c r="BM240" s="190" t="s">
        <v>1591</v>
      </c>
    </row>
    <row r="241" spans="1:65" s="2" customFormat="1" ht="19.5">
      <c r="A241" s="35"/>
      <c r="B241" s="36"/>
      <c r="C241" s="37"/>
      <c r="D241" s="192" t="s">
        <v>203</v>
      </c>
      <c r="E241" s="37"/>
      <c r="F241" s="193" t="s">
        <v>1592</v>
      </c>
      <c r="G241" s="37"/>
      <c r="H241" s="37"/>
      <c r="I241" s="194"/>
      <c r="J241" s="37"/>
      <c r="K241" s="37"/>
      <c r="L241" s="40"/>
      <c r="M241" s="195"/>
      <c r="N241" s="196"/>
      <c r="O241" s="65"/>
      <c r="P241" s="65"/>
      <c r="Q241" s="65"/>
      <c r="R241" s="65"/>
      <c r="S241" s="65"/>
      <c r="T241" s="66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8" t="s">
        <v>203</v>
      </c>
      <c r="AU241" s="18" t="s">
        <v>84</v>
      </c>
    </row>
    <row r="242" spans="1:65" s="2" customFormat="1" ht="11.25">
      <c r="A242" s="35"/>
      <c r="B242" s="36"/>
      <c r="C242" s="37"/>
      <c r="D242" s="197" t="s">
        <v>205</v>
      </c>
      <c r="E242" s="37"/>
      <c r="F242" s="198" t="s">
        <v>1593</v>
      </c>
      <c r="G242" s="37"/>
      <c r="H242" s="37"/>
      <c r="I242" s="194"/>
      <c r="J242" s="37"/>
      <c r="K242" s="37"/>
      <c r="L242" s="40"/>
      <c r="M242" s="195"/>
      <c r="N242" s="196"/>
      <c r="O242" s="65"/>
      <c r="P242" s="65"/>
      <c r="Q242" s="65"/>
      <c r="R242" s="65"/>
      <c r="S242" s="65"/>
      <c r="T242" s="66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8" t="s">
        <v>205</v>
      </c>
      <c r="AU242" s="18" t="s">
        <v>84</v>
      </c>
    </row>
    <row r="243" spans="1:65" s="2" customFormat="1" ht="24.2" customHeight="1">
      <c r="A243" s="35"/>
      <c r="B243" s="36"/>
      <c r="C243" s="179" t="s">
        <v>479</v>
      </c>
      <c r="D243" s="179" t="s">
        <v>197</v>
      </c>
      <c r="E243" s="180" t="s">
        <v>1594</v>
      </c>
      <c r="F243" s="181" t="s">
        <v>1595</v>
      </c>
      <c r="G243" s="182" t="s">
        <v>219</v>
      </c>
      <c r="H243" s="183">
        <v>0.95699999999999996</v>
      </c>
      <c r="I243" s="184"/>
      <c r="J243" s="185">
        <f>ROUND(I243*H243,2)</f>
        <v>0</v>
      </c>
      <c r="K243" s="181" t="s">
        <v>201</v>
      </c>
      <c r="L243" s="40"/>
      <c r="M243" s="186" t="s">
        <v>19</v>
      </c>
      <c r="N243" s="187" t="s">
        <v>45</v>
      </c>
      <c r="O243" s="65"/>
      <c r="P243" s="188">
        <f>O243*H243</f>
        <v>0</v>
      </c>
      <c r="Q243" s="188">
        <v>0</v>
      </c>
      <c r="R243" s="188">
        <f>Q243*H243</f>
        <v>0</v>
      </c>
      <c r="S243" s="188">
        <v>0</v>
      </c>
      <c r="T243" s="18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0" t="s">
        <v>310</v>
      </c>
      <c r="AT243" s="190" t="s">
        <v>197</v>
      </c>
      <c r="AU243" s="190" t="s">
        <v>84</v>
      </c>
      <c r="AY243" s="18" t="s">
        <v>195</v>
      </c>
      <c r="BE243" s="191">
        <f>IF(N243="základní",J243,0)</f>
        <v>0</v>
      </c>
      <c r="BF243" s="191">
        <f>IF(N243="snížená",J243,0)</f>
        <v>0</v>
      </c>
      <c r="BG243" s="191">
        <f>IF(N243="zákl. přenesená",J243,0)</f>
        <v>0</v>
      </c>
      <c r="BH243" s="191">
        <f>IF(N243="sníž. přenesená",J243,0)</f>
        <v>0</v>
      </c>
      <c r="BI243" s="191">
        <f>IF(N243="nulová",J243,0)</f>
        <v>0</v>
      </c>
      <c r="BJ243" s="18" t="s">
        <v>82</v>
      </c>
      <c r="BK243" s="191">
        <f>ROUND(I243*H243,2)</f>
        <v>0</v>
      </c>
      <c r="BL243" s="18" t="s">
        <v>310</v>
      </c>
      <c r="BM243" s="190" t="s">
        <v>1596</v>
      </c>
    </row>
    <row r="244" spans="1:65" s="2" customFormat="1" ht="29.25">
      <c r="A244" s="35"/>
      <c r="B244" s="36"/>
      <c r="C244" s="37"/>
      <c r="D244" s="192" t="s">
        <v>203</v>
      </c>
      <c r="E244" s="37"/>
      <c r="F244" s="193" t="s">
        <v>1597</v>
      </c>
      <c r="G244" s="37"/>
      <c r="H244" s="37"/>
      <c r="I244" s="194"/>
      <c r="J244" s="37"/>
      <c r="K244" s="37"/>
      <c r="L244" s="40"/>
      <c r="M244" s="195"/>
      <c r="N244" s="196"/>
      <c r="O244" s="65"/>
      <c r="P244" s="65"/>
      <c r="Q244" s="65"/>
      <c r="R244" s="65"/>
      <c r="S244" s="65"/>
      <c r="T244" s="66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8" t="s">
        <v>203</v>
      </c>
      <c r="AU244" s="18" t="s">
        <v>84</v>
      </c>
    </row>
    <row r="245" spans="1:65" s="2" customFormat="1" ht="11.25">
      <c r="A245" s="35"/>
      <c r="B245" s="36"/>
      <c r="C245" s="37"/>
      <c r="D245" s="197" t="s">
        <v>205</v>
      </c>
      <c r="E245" s="37"/>
      <c r="F245" s="198" t="s">
        <v>1598</v>
      </c>
      <c r="G245" s="37"/>
      <c r="H245" s="37"/>
      <c r="I245" s="194"/>
      <c r="J245" s="37"/>
      <c r="K245" s="37"/>
      <c r="L245" s="40"/>
      <c r="M245" s="195"/>
      <c r="N245" s="196"/>
      <c r="O245" s="65"/>
      <c r="P245" s="65"/>
      <c r="Q245" s="65"/>
      <c r="R245" s="65"/>
      <c r="S245" s="65"/>
      <c r="T245" s="66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8" t="s">
        <v>205</v>
      </c>
      <c r="AU245" s="18" t="s">
        <v>84</v>
      </c>
    </row>
    <row r="246" spans="1:65" s="2" customFormat="1" ht="33" customHeight="1">
      <c r="A246" s="35"/>
      <c r="B246" s="36"/>
      <c r="C246" s="179" t="s">
        <v>489</v>
      </c>
      <c r="D246" s="179" t="s">
        <v>197</v>
      </c>
      <c r="E246" s="180" t="s">
        <v>1599</v>
      </c>
      <c r="F246" s="181" t="s">
        <v>1600</v>
      </c>
      <c r="G246" s="182" t="s">
        <v>219</v>
      </c>
      <c r="H246" s="183">
        <v>0.95699999999999996</v>
      </c>
      <c r="I246" s="184"/>
      <c r="J246" s="185">
        <f>ROUND(I246*H246,2)</f>
        <v>0</v>
      </c>
      <c r="K246" s="181" t="s">
        <v>201</v>
      </c>
      <c r="L246" s="40"/>
      <c r="M246" s="186" t="s">
        <v>19</v>
      </c>
      <c r="N246" s="187" t="s">
        <v>45</v>
      </c>
      <c r="O246" s="65"/>
      <c r="P246" s="188">
        <f>O246*H246</f>
        <v>0</v>
      </c>
      <c r="Q246" s="188">
        <v>0</v>
      </c>
      <c r="R246" s="188">
        <f>Q246*H246</f>
        <v>0</v>
      </c>
      <c r="S246" s="188">
        <v>0</v>
      </c>
      <c r="T246" s="18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0" t="s">
        <v>310</v>
      </c>
      <c r="AT246" s="190" t="s">
        <v>197</v>
      </c>
      <c r="AU246" s="190" t="s">
        <v>84</v>
      </c>
      <c r="AY246" s="18" t="s">
        <v>195</v>
      </c>
      <c r="BE246" s="191">
        <f>IF(N246="základní",J246,0)</f>
        <v>0</v>
      </c>
      <c r="BF246" s="191">
        <f>IF(N246="snížená",J246,0)</f>
        <v>0</v>
      </c>
      <c r="BG246" s="191">
        <f>IF(N246="zákl. přenesená",J246,0)</f>
        <v>0</v>
      </c>
      <c r="BH246" s="191">
        <f>IF(N246="sníž. přenesená",J246,0)</f>
        <v>0</v>
      </c>
      <c r="BI246" s="191">
        <f>IF(N246="nulová",J246,0)</f>
        <v>0</v>
      </c>
      <c r="BJ246" s="18" t="s">
        <v>82</v>
      </c>
      <c r="BK246" s="191">
        <f>ROUND(I246*H246,2)</f>
        <v>0</v>
      </c>
      <c r="BL246" s="18" t="s">
        <v>310</v>
      </c>
      <c r="BM246" s="190" t="s">
        <v>1601</v>
      </c>
    </row>
    <row r="247" spans="1:65" s="2" customFormat="1" ht="48.75">
      <c r="A247" s="35"/>
      <c r="B247" s="36"/>
      <c r="C247" s="37"/>
      <c r="D247" s="192" t="s">
        <v>203</v>
      </c>
      <c r="E247" s="37"/>
      <c r="F247" s="193" t="s">
        <v>1602</v>
      </c>
      <c r="G247" s="37"/>
      <c r="H247" s="37"/>
      <c r="I247" s="194"/>
      <c r="J247" s="37"/>
      <c r="K247" s="37"/>
      <c r="L247" s="40"/>
      <c r="M247" s="195"/>
      <c r="N247" s="196"/>
      <c r="O247" s="65"/>
      <c r="P247" s="65"/>
      <c r="Q247" s="65"/>
      <c r="R247" s="65"/>
      <c r="S247" s="65"/>
      <c r="T247" s="66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8" t="s">
        <v>203</v>
      </c>
      <c r="AU247" s="18" t="s">
        <v>84</v>
      </c>
    </row>
    <row r="248" spans="1:65" s="2" customFormat="1" ht="11.25">
      <c r="A248" s="35"/>
      <c r="B248" s="36"/>
      <c r="C248" s="37"/>
      <c r="D248" s="197" t="s">
        <v>205</v>
      </c>
      <c r="E248" s="37"/>
      <c r="F248" s="198" t="s">
        <v>1603</v>
      </c>
      <c r="G248" s="37"/>
      <c r="H248" s="37"/>
      <c r="I248" s="194"/>
      <c r="J248" s="37"/>
      <c r="K248" s="37"/>
      <c r="L248" s="40"/>
      <c r="M248" s="195"/>
      <c r="N248" s="196"/>
      <c r="O248" s="65"/>
      <c r="P248" s="65"/>
      <c r="Q248" s="65"/>
      <c r="R248" s="65"/>
      <c r="S248" s="65"/>
      <c r="T248" s="66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8" t="s">
        <v>205</v>
      </c>
      <c r="AU248" s="18" t="s">
        <v>84</v>
      </c>
    </row>
    <row r="249" spans="1:65" s="12" customFormat="1" ht="25.9" customHeight="1">
      <c r="B249" s="163"/>
      <c r="C249" s="164"/>
      <c r="D249" s="165" t="s">
        <v>73</v>
      </c>
      <c r="E249" s="166" t="s">
        <v>1604</v>
      </c>
      <c r="F249" s="166" t="s">
        <v>1605</v>
      </c>
      <c r="G249" s="164"/>
      <c r="H249" s="164"/>
      <c r="I249" s="167"/>
      <c r="J249" s="168">
        <f>BK249</f>
        <v>0</v>
      </c>
      <c r="K249" s="164"/>
      <c r="L249" s="169"/>
      <c r="M249" s="170"/>
      <c r="N249" s="171"/>
      <c r="O249" s="171"/>
      <c r="P249" s="172">
        <f>SUM(P250:P261)</f>
        <v>0</v>
      </c>
      <c r="Q249" s="171"/>
      <c r="R249" s="172">
        <f>SUM(R250:R261)</f>
        <v>0</v>
      </c>
      <c r="S249" s="171"/>
      <c r="T249" s="173">
        <f>SUM(T250:T261)</f>
        <v>0</v>
      </c>
      <c r="AR249" s="174" t="s">
        <v>104</v>
      </c>
      <c r="AT249" s="175" t="s">
        <v>73</v>
      </c>
      <c r="AU249" s="175" t="s">
        <v>74</v>
      </c>
      <c r="AY249" s="174" t="s">
        <v>195</v>
      </c>
      <c r="BK249" s="176">
        <f>SUM(BK250:BK261)</f>
        <v>0</v>
      </c>
    </row>
    <row r="250" spans="1:65" s="2" customFormat="1" ht="16.5" customHeight="1">
      <c r="A250" s="35"/>
      <c r="B250" s="36"/>
      <c r="C250" s="179" t="s">
        <v>498</v>
      </c>
      <c r="D250" s="179" t="s">
        <v>197</v>
      </c>
      <c r="E250" s="180" t="s">
        <v>1606</v>
      </c>
      <c r="F250" s="181" t="s">
        <v>1607</v>
      </c>
      <c r="G250" s="182" t="s">
        <v>1608</v>
      </c>
      <c r="H250" s="183">
        <v>5</v>
      </c>
      <c r="I250" s="184"/>
      <c r="J250" s="185">
        <f>ROUND(I250*H250,2)</f>
        <v>0</v>
      </c>
      <c r="K250" s="181" t="s">
        <v>19</v>
      </c>
      <c r="L250" s="40"/>
      <c r="M250" s="186" t="s">
        <v>19</v>
      </c>
      <c r="N250" s="187" t="s">
        <v>45</v>
      </c>
      <c r="O250" s="65"/>
      <c r="P250" s="188">
        <f>O250*H250</f>
        <v>0</v>
      </c>
      <c r="Q250" s="188">
        <v>0</v>
      </c>
      <c r="R250" s="188">
        <f>Q250*H250</f>
        <v>0</v>
      </c>
      <c r="S250" s="188">
        <v>0</v>
      </c>
      <c r="T250" s="18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0" t="s">
        <v>1609</v>
      </c>
      <c r="AT250" s="190" t="s">
        <v>197</v>
      </c>
      <c r="AU250" s="190" t="s">
        <v>82</v>
      </c>
      <c r="AY250" s="18" t="s">
        <v>195</v>
      </c>
      <c r="BE250" s="191">
        <f>IF(N250="základní",J250,0)</f>
        <v>0</v>
      </c>
      <c r="BF250" s="191">
        <f>IF(N250="snížená",J250,0)</f>
        <v>0</v>
      </c>
      <c r="BG250" s="191">
        <f>IF(N250="zákl. přenesená",J250,0)</f>
        <v>0</v>
      </c>
      <c r="BH250" s="191">
        <f>IF(N250="sníž. přenesená",J250,0)</f>
        <v>0</v>
      </c>
      <c r="BI250" s="191">
        <f>IF(N250="nulová",J250,0)</f>
        <v>0</v>
      </c>
      <c r="BJ250" s="18" t="s">
        <v>82</v>
      </c>
      <c r="BK250" s="191">
        <f>ROUND(I250*H250,2)</f>
        <v>0</v>
      </c>
      <c r="BL250" s="18" t="s">
        <v>1609</v>
      </c>
      <c r="BM250" s="190" t="s">
        <v>1610</v>
      </c>
    </row>
    <row r="251" spans="1:65" s="2" customFormat="1" ht="11.25">
      <c r="A251" s="35"/>
      <c r="B251" s="36"/>
      <c r="C251" s="37"/>
      <c r="D251" s="192" t="s">
        <v>203</v>
      </c>
      <c r="E251" s="37"/>
      <c r="F251" s="193" t="s">
        <v>1607</v>
      </c>
      <c r="G251" s="37"/>
      <c r="H251" s="37"/>
      <c r="I251" s="194"/>
      <c r="J251" s="37"/>
      <c r="K251" s="37"/>
      <c r="L251" s="40"/>
      <c r="M251" s="195"/>
      <c r="N251" s="196"/>
      <c r="O251" s="65"/>
      <c r="P251" s="65"/>
      <c r="Q251" s="65"/>
      <c r="R251" s="65"/>
      <c r="S251" s="65"/>
      <c r="T251" s="66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8" t="s">
        <v>203</v>
      </c>
      <c r="AU251" s="18" t="s">
        <v>82</v>
      </c>
    </row>
    <row r="252" spans="1:65" s="2" customFormat="1" ht="24.2" customHeight="1">
      <c r="A252" s="35"/>
      <c r="B252" s="36"/>
      <c r="C252" s="179" t="s">
        <v>503</v>
      </c>
      <c r="D252" s="179" t="s">
        <v>197</v>
      </c>
      <c r="E252" s="180" t="s">
        <v>1611</v>
      </c>
      <c r="F252" s="181" t="s">
        <v>1612</v>
      </c>
      <c r="G252" s="182" t="s">
        <v>1613</v>
      </c>
      <c r="H252" s="183">
        <v>1</v>
      </c>
      <c r="I252" s="184"/>
      <c r="J252" s="185">
        <f>ROUND(I252*H252,2)</f>
        <v>0</v>
      </c>
      <c r="K252" s="181" t="s">
        <v>19</v>
      </c>
      <c r="L252" s="40"/>
      <c r="M252" s="186" t="s">
        <v>19</v>
      </c>
      <c r="N252" s="187" t="s">
        <v>45</v>
      </c>
      <c r="O252" s="65"/>
      <c r="P252" s="188">
        <f>O252*H252</f>
        <v>0</v>
      </c>
      <c r="Q252" s="188">
        <v>0</v>
      </c>
      <c r="R252" s="188">
        <f>Q252*H252</f>
        <v>0</v>
      </c>
      <c r="S252" s="188">
        <v>0</v>
      </c>
      <c r="T252" s="18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0" t="s">
        <v>1609</v>
      </c>
      <c r="AT252" s="190" t="s">
        <v>197</v>
      </c>
      <c r="AU252" s="190" t="s">
        <v>82</v>
      </c>
      <c r="AY252" s="18" t="s">
        <v>195</v>
      </c>
      <c r="BE252" s="191">
        <f>IF(N252="základní",J252,0)</f>
        <v>0</v>
      </c>
      <c r="BF252" s="191">
        <f>IF(N252="snížená",J252,0)</f>
        <v>0</v>
      </c>
      <c r="BG252" s="191">
        <f>IF(N252="zákl. přenesená",J252,0)</f>
        <v>0</v>
      </c>
      <c r="BH252" s="191">
        <f>IF(N252="sníž. přenesená",J252,0)</f>
        <v>0</v>
      </c>
      <c r="BI252" s="191">
        <f>IF(N252="nulová",J252,0)</f>
        <v>0</v>
      </c>
      <c r="BJ252" s="18" t="s">
        <v>82</v>
      </c>
      <c r="BK252" s="191">
        <f>ROUND(I252*H252,2)</f>
        <v>0</v>
      </c>
      <c r="BL252" s="18" t="s">
        <v>1609</v>
      </c>
      <c r="BM252" s="190" t="s">
        <v>1614</v>
      </c>
    </row>
    <row r="253" spans="1:65" s="2" customFormat="1" ht="19.5">
      <c r="A253" s="35"/>
      <c r="B253" s="36"/>
      <c r="C253" s="37"/>
      <c r="D253" s="192" t="s">
        <v>203</v>
      </c>
      <c r="E253" s="37"/>
      <c r="F253" s="193" t="s">
        <v>1612</v>
      </c>
      <c r="G253" s="37"/>
      <c r="H253" s="37"/>
      <c r="I253" s="194"/>
      <c r="J253" s="37"/>
      <c r="K253" s="37"/>
      <c r="L253" s="40"/>
      <c r="M253" s="195"/>
      <c r="N253" s="196"/>
      <c r="O253" s="65"/>
      <c r="P253" s="65"/>
      <c r="Q253" s="65"/>
      <c r="R253" s="65"/>
      <c r="S253" s="65"/>
      <c r="T253" s="66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8" t="s">
        <v>203</v>
      </c>
      <c r="AU253" s="18" t="s">
        <v>82</v>
      </c>
    </row>
    <row r="254" spans="1:65" s="2" customFormat="1" ht="24.2" customHeight="1">
      <c r="A254" s="35"/>
      <c r="B254" s="36"/>
      <c r="C254" s="179" t="s">
        <v>509</v>
      </c>
      <c r="D254" s="179" t="s">
        <v>197</v>
      </c>
      <c r="E254" s="180" t="s">
        <v>1615</v>
      </c>
      <c r="F254" s="181" t="s">
        <v>1616</v>
      </c>
      <c r="G254" s="182" t="s">
        <v>1608</v>
      </c>
      <c r="H254" s="183">
        <v>1</v>
      </c>
      <c r="I254" s="184"/>
      <c r="J254" s="185">
        <f>ROUND(I254*H254,2)</f>
        <v>0</v>
      </c>
      <c r="K254" s="181" t="s">
        <v>19</v>
      </c>
      <c r="L254" s="40"/>
      <c r="M254" s="186" t="s">
        <v>19</v>
      </c>
      <c r="N254" s="187" t="s">
        <v>45</v>
      </c>
      <c r="O254" s="65"/>
      <c r="P254" s="188">
        <f>O254*H254</f>
        <v>0</v>
      </c>
      <c r="Q254" s="188">
        <v>0</v>
      </c>
      <c r="R254" s="188">
        <f>Q254*H254</f>
        <v>0</v>
      </c>
      <c r="S254" s="188">
        <v>0</v>
      </c>
      <c r="T254" s="18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0" t="s">
        <v>1609</v>
      </c>
      <c r="AT254" s="190" t="s">
        <v>197</v>
      </c>
      <c r="AU254" s="190" t="s">
        <v>82</v>
      </c>
      <c r="AY254" s="18" t="s">
        <v>195</v>
      </c>
      <c r="BE254" s="191">
        <f>IF(N254="základní",J254,0)</f>
        <v>0</v>
      </c>
      <c r="BF254" s="191">
        <f>IF(N254="snížená",J254,0)</f>
        <v>0</v>
      </c>
      <c r="BG254" s="191">
        <f>IF(N254="zákl. přenesená",J254,0)</f>
        <v>0</v>
      </c>
      <c r="BH254" s="191">
        <f>IF(N254="sníž. přenesená",J254,0)</f>
        <v>0</v>
      </c>
      <c r="BI254" s="191">
        <f>IF(N254="nulová",J254,0)</f>
        <v>0</v>
      </c>
      <c r="BJ254" s="18" t="s">
        <v>82</v>
      </c>
      <c r="BK254" s="191">
        <f>ROUND(I254*H254,2)</f>
        <v>0</v>
      </c>
      <c r="BL254" s="18" t="s">
        <v>1609</v>
      </c>
      <c r="BM254" s="190" t="s">
        <v>1617</v>
      </c>
    </row>
    <row r="255" spans="1:65" s="2" customFormat="1" ht="19.5">
      <c r="A255" s="35"/>
      <c r="B255" s="36"/>
      <c r="C255" s="37"/>
      <c r="D255" s="192" t="s">
        <v>203</v>
      </c>
      <c r="E255" s="37"/>
      <c r="F255" s="193" t="s">
        <v>1616</v>
      </c>
      <c r="G255" s="37"/>
      <c r="H255" s="37"/>
      <c r="I255" s="194"/>
      <c r="J255" s="37"/>
      <c r="K255" s="37"/>
      <c r="L255" s="40"/>
      <c r="M255" s="195"/>
      <c r="N255" s="196"/>
      <c r="O255" s="65"/>
      <c r="P255" s="65"/>
      <c r="Q255" s="65"/>
      <c r="R255" s="65"/>
      <c r="S255" s="65"/>
      <c r="T255" s="66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8" t="s">
        <v>203</v>
      </c>
      <c r="AU255" s="18" t="s">
        <v>82</v>
      </c>
    </row>
    <row r="256" spans="1:65" s="2" customFormat="1" ht="21.75" customHeight="1">
      <c r="A256" s="35"/>
      <c r="B256" s="36"/>
      <c r="C256" s="179" t="s">
        <v>517</v>
      </c>
      <c r="D256" s="179" t="s">
        <v>197</v>
      </c>
      <c r="E256" s="180" t="s">
        <v>1618</v>
      </c>
      <c r="F256" s="181" t="s">
        <v>1619</v>
      </c>
      <c r="G256" s="182" t="s">
        <v>1608</v>
      </c>
      <c r="H256" s="183">
        <v>1</v>
      </c>
      <c r="I256" s="184"/>
      <c r="J256" s="185">
        <f>ROUND(I256*H256,2)</f>
        <v>0</v>
      </c>
      <c r="K256" s="181" t="s">
        <v>19</v>
      </c>
      <c r="L256" s="40"/>
      <c r="M256" s="186" t="s">
        <v>19</v>
      </c>
      <c r="N256" s="187" t="s">
        <v>45</v>
      </c>
      <c r="O256" s="65"/>
      <c r="P256" s="188">
        <f>O256*H256</f>
        <v>0</v>
      </c>
      <c r="Q256" s="188">
        <v>0</v>
      </c>
      <c r="R256" s="188">
        <f>Q256*H256</f>
        <v>0</v>
      </c>
      <c r="S256" s="188">
        <v>0</v>
      </c>
      <c r="T256" s="18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0" t="s">
        <v>1609</v>
      </c>
      <c r="AT256" s="190" t="s">
        <v>197</v>
      </c>
      <c r="AU256" s="190" t="s">
        <v>82</v>
      </c>
      <c r="AY256" s="18" t="s">
        <v>195</v>
      </c>
      <c r="BE256" s="191">
        <f>IF(N256="základní",J256,0)</f>
        <v>0</v>
      </c>
      <c r="BF256" s="191">
        <f>IF(N256="snížená",J256,0)</f>
        <v>0</v>
      </c>
      <c r="BG256" s="191">
        <f>IF(N256="zákl. přenesená",J256,0)</f>
        <v>0</v>
      </c>
      <c r="BH256" s="191">
        <f>IF(N256="sníž. přenesená",J256,0)</f>
        <v>0</v>
      </c>
      <c r="BI256" s="191">
        <f>IF(N256="nulová",J256,0)</f>
        <v>0</v>
      </c>
      <c r="BJ256" s="18" t="s">
        <v>82</v>
      </c>
      <c r="BK256" s="191">
        <f>ROUND(I256*H256,2)</f>
        <v>0</v>
      </c>
      <c r="BL256" s="18" t="s">
        <v>1609</v>
      </c>
      <c r="BM256" s="190" t="s">
        <v>1620</v>
      </c>
    </row>
    <row r="257" spans="1:65" s="2" customFormat="1" ht="11.25">
      <c r="A257" s="35"/>
      <c r="B257" s="36"/>
      <c r="C257" s="37"/>
      <c r="D257" s="192" t="s">
        <v>203</v>
      </c>
      <c r="E257" s="37"/>
      <c r="F257" s="193" t="s">
        <v>1619</v>
      </c>
      <c r="G257" s="37"/>
      <c r="H257" s="37"/>
      <c r="I257" s="194"/>
      <c r="J257" s="37"/>
      <c r="K257" s="37"/>
      <c r="L257" s="40"/>
      <c r="M257" s="195"/>
      <c r="N257" s="196"/>
      <c r="O257" s="65"/>
      <c r="P257" s="65"/>
      <c r="Q257" s="65"/>
      <c r="R257" s="65"/>
      <c r="S257" s="65"/>
      <c r="T257" s="66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8" t="s">
        <v>203</v>
      </c>
      <c r="AU257" s="18" t="s">
        <v>82</v>
      </c>
    </row>
    <row r="258" spans="1:65" s="2" customFormat="1" ht="16.5" customHeight="1">
      <c r="A258" s="35"/>
      <c r="B258" s="36"/>
      <c r="C258" s="179" t="s">
        <v>524</v>
      </c>
      <c r="D258" s="179" t="s">
        <v>197</v>
      </c>
      <c r="E258" s="180" t="s">
        <v>1621</v>
      </c>
      <c r="F258" s="181" t="s">
        <v>478</v>
      </c>
      <c r="G258" s="182" t="s">
        <v>1608</v>
      </c>
      <c r="H258" s="183">
        <v>1</v>
      </c>
      <c r="I258" s="184"/>
      <c r="J258" s="185">
        <f>ROUND(I258*H258,2)</f>
        <v>0</v>
      </c>
      <c r="K258" s="181" t="s">
        <v>19</v>
      </c>
      <c r="L258" s="40"/>
      <c r="M258" s="186" t="s">
        <v>19</v>
      </c>
      <c r="N258" s="187" t="s">
        <v>45</v>
      </c>
      <c r="O258" s="65"/>
      <c r="P258" s="188">
        <f>O258*H258</f>
        <v>0</v>
      </c>
      <c r="Q258" s="188">
        <v>0</v>
      </c>
      <c r="R258" s="188">
        <f>Q258*H258</f>
        <v>0</v>
      </c>
      <c r="S258" s="188">
        <v>0</v>
      </c>
      <c r="T258" s="18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0" t="s">
        <v>1609</v>
      </c>
      <c r="AT258" s="190" t="s">
        <v>197</v>
      </c>
      <c r="AU258" s="190" t="s">
        <v>82</v>
      </c>
      <c r="AY258" s="18" t="s">
        <v>195</v>
      </c>
      <c r="BE258" s="191">
        <f>IF(N258="základní",J258,0)</f>
        <v>0</v>
      </c>
      <c r="BF258" s="191">
        <f>IF(N258="snížená",J258,0)</f>
        <v>0</v>
      </c>
      <c r="BG258" s="191">
        <f>IF(N258="zákl. přenesená",J258,0)</f>
        <v>0</v>
      </c>
      <c r="BH258" s="191">
        <f>IF(N258="sníž. přenesená",J258,0)</f>
        <v>0</v>
      </c>
      <c r="BI258" s="191">
        <f>IF(N258="nulová",J258,0)</f>
        <v>0</v>
      </c>
      <c r="BJ258" s="18" t="s">
        <v>82</v>
      </c>
      <c r="BK258" s="191">
        <f>ROUND(I258*H258,2)</f>
        <v>0</v>
      </c>
      <c r="BL258" s="18" t="s">
        <v>1609</v>
      </c>
      <c r="BM258" s="190" t="s">
        <v>1622</v>
      </c>
    </row>
    <row r="259" spans="1:65" s="2" customFormat="1" ht="11.25">
      <c r="A259" s="35"/>
      <c r="B259" s="36"/>
      <c r="C259" s="37"/>
      <c r="D259" s="192" t="s">
        <v>203</v>
      </c>
      <c r="E259" s="37"/>
      <c r="F259" s="193" t="s">
        <v>478</v>
      </c>
      <c r="G259" s="37"/>
      <c r="H259" s="37"/>
      <c r="I259" s="194"/>
      <c r="J259" s="37"/>
      <c r="K259" s="37"/>
      <c r="L259" s="40"/>
      <c r="M259" s="195"/>
      <c r="N259" s="196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203</v>
      </c>
      <c r="AU259" s="18" t="s">
        <v>82</v>
      </c>
    </row>
    <row r="260" spans="1:65" s="2" customFormat="1" ht="16.5" customHeight="1">
      <c r="A260" s="35"/>
      <c r="B260" s="36"/>
      <c r="C260" s="179" t="s">
        <v>530</v>
      </c>
      <c r="D260" s="179" t="s">
        <v>197</v>
      </c>
      <c r="E260" s="180" t="s">
        <v>1623</v>
      </c>
      <c r="F260" s="181" t="s">
        <v>1624</v>
      </c>
      <c r="G260" s="182" t="s">
        <v>1608</v>
      </c>
      <c r="H260" s="183">
        <v>1</v>
      </c>
      <c r="I260" s="184"/>
      <c r="J260" s="185">
        <f>ROUND(I260*H260,2)</f>
        <v>0</v>
      </c>
      <c r="K260" s="181" t="s">
        <v>19</v>
      </c>
      <c r="L260" s="40"/>
      <c r="M260" s="186" t="s">
        <v>19</v>
      </c>
      <c r="N260" s="187" t="s">
        <v>45</v>
      </c>
      <c r="O260" s="65"/>
      <c r="P260" s="188">
        <f>O260*H260</f>
        <v>0</v>
      </c>
      <c r="Q260" s="188">
        <v>0</v>
      </c>
      <c r="R260" s="188">
        <f>Q260*H260</f>
        <v>0</v>
      </c>
      <c r="S260" s="188">
        <v>0</v>
      </c>
      <c r="T260" s="189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0" t="s">
        <v>1609</v>
      </c>
      <c r="AT260" s="190" t="s">
        <v>197</v>
      </c>
      <c r="AU260" s="190" t="s">
        <v>82</v>
      </c>
      <c r="AY260" s="18" t="s">
        <v>195</v>
      </c>
      <c r="BE260" s="191">
        <f>IF(N260="základní",J260,0)</f>
        <v>0</v>
      </c>
      <c r="BF260" s="191">
        <f>IF(N260="snížená",J260,0)</f>
        <v>0</v>
      </c>
      <c r="BG260" s="191">
        <f>IF(N260="zákl. přenesená",J260,0)</f>
        <v>0</v>
      </c>
      <c r="BH260" s="191">
        <f>IF(N260="sníž. přenesená",J260,0)</f>
        <v>0</v>
      </c>
      <c r="BI260" s="191">
        <f>IF(N260="nulová",J260,0)</f>
        <v>0</v>
      </c>
      <c r="BJ260" s="18" t="s">
        <v>82</v>
      </c>
      <c r="BK260" s="191">
        <f>ROUND(I260*H260,2)</f>
        <v>0</v>
      </c>
      <c r="BL260" s="18" t="s">
        <v>1609</v>
      </c>
      <c r="BM260" s="190" t="s">
        <v>1625</v>
      </c>
    </row>
    <row r="261" spans="1:65" s="2" customFormat="1" ht="11.25">
      <c r="A261" s="35"/>
      <c r="B261" s="36"/>
      <c r="C261" s="37"/>
      <c r="D261" s="192" t="s">
        <v>203</v>
      </c>
      <c r="E261" s="37"/>
      <c r="F261" s="193" t="s">
        <v>1624</v>
      </c>
      <c r="G261" s="37"/>
      <c r="H261" s="37"/>
      <c r="I261" s="194"/>
      <c r="J261" s="37"/>
      <c r="K261" s="37"/>
      <c r="L261" s="40"/>
      <c r="M261" s="195"/>
      <c r="N261" s="196"/>
      <c r="O261" s="65"/>
      <c r="P261" s="65"/>
      <c r="Q261" s="65"/>
      <c r="R261" s="65"/>
      <c r="S261" s="65"/>
      <c r="T261" s="66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8" t="s">
        <v>203</v>
      </c>
      <c r="AU261" s="18" t="s">
        <v>82</v>
      </c>
    </row>
    <row r="262" spans="1:65" s="12" customFormat="1" ht="25.9" customHeight="1">
      <c r="B262" s="163"/>
      <c r="C262" s="164"/>
      <c r="D262" s="165" t="s">
        <v>73</v>
      </c>
      <c r="E262" s="166" t="s">
        <v>1347</v>
      </c>
      <c r="F262" s="166" t="s">
        <v>1626</v>
      </c>
      <c r="G262" s="164"/>
      <c r="H262" s="164"/>
      <c r="I262" s="167"/>
      <c r="J262" s="168">
        <f>BK262</f>
        <v>0</v>
      </c>
      <c r="K262" s="164"/>
      <c r="L262" s="169"/>
      <c r="M262" s="170"/>
      <c r="N262" s="171"/>
      <c r="O262" s="171"/>
      <c r="P262" s="172">
        <f>P263+P266</f>
        <v>0</v>
      </c>
      <c r="Q262" s="171"/>
      <c r="R262" s="172">
        <f>R263+R266</f>
        <v>0</v>
      </c>
      <c r="S262" s="171"/>
      <c r="T262" s="173">
        <f>T263+T266</f>
        <v>0</v>
      </c>
      <c r="AR262" s="174" t="s">
        <v>232</v>
      </c>
      <c r="AT262" s="175" t="s">
        <v>73</v>
      </c>
      <c r="AU262" s="175" t="s">
        <v>74</v>
      </c>
      <c r="AY262" s="174" t="s">
        <v>195</v>
      </c>
      <c r="BK262" s="176">
        <f>BK263+BK266</f>
        <v>0</v>
      </c>
    </row>
    <row r="263" spans="1:65" s="12" customFormat="1" ht="22.9" customHeight="1">
      <c r="B263" s="163"/>
      <c r="C263" s="164"/>
      <c r="D263" s="165" t="s">
        <v>73</v>
      </c>
      <c r="E263" s="177" t="s">
        <v>1349</v>
      </c>
      <c r="F263" s="177" t="s">
        <v>1627</v>
      </c>
      <c r="G263" s="164"/>
      <c r="H263" s="164"/>
      <c r="I263" s="167"/>
      <c r="J263" s="178">
        <f>BK263</f>
        <v>0</v>
      </c>
      <c r="K263" s="164"/>
      <c r="L263" s="169"/>
      <c r="M263" s="170"/>
      <c r="N263" s="171"/>
      <c r="O263" s="171"/>
      <c r="P263" s="172">
        <f>SUM(P264:P265)</f>
        <v>0</v>
      </c>
      <c r="Q263" s="171"/>
      <c r="R263" s="172">
        <f>SUM(R264:R265)</f>
        <v>0</v>
      </c>
      <c r="S263" s="171"/>
      <c r="T263" s="173">
        <f>SUM(T264:T265)</f>
        <v>0</v>
      </c>
      <c r="AR263" s="174" t="s">
        <v>232</v>
      </c>
      <c r="AT263" s="175" t="s">
        <v>73</v>
      </c>
      <c r="AU263" s="175" t="s">
        <v>82</v>
      </c>
      <c r="AY263" s="174" t="s">
        <v>195</v>
      </c>
      <c r="BK263" s="176">
        <f>SUM(BK264:BK265)</f>
        <v>0</v>
      </c>
    </row>
    <row r="264" spans="1:65" s="2" customFormat="1" ht="16.5" customHeight="1">
      <c r="A264" s="35"/>
      <c r="B264" s="36"/>
      <c r="C264" s="179" t="s">
        <v>536</v>
      </c>
      <c r="D264" s="179" t="s">
        <v>197</v>
      </c>
      <c r="E264" s="180" t="s">
        <v>1352</v>
      </c>
      <c r="F264" s="181" t="s">
        <v>1353</v>
      </c>
      <c r="G264" s="182" t="s">
        <v>1608</v>
      </c>
      <c r="H264" s="183">
        <v>1</v>
      </c>
      <c r="I264" s="184"/>
      <c r="J264" s="185">
        <f>ROUND(I264*H264,2)</f>
        <v>0</v>
      </c>
      <c r="K264" s="181" t="s">
        <v>19</v>
      </c>
      <c r="L264" s="40"/>
      <c r="M264" s="186" t="s">
        <v>19</v>
      </c>
      <c r="N264" s="187" t="s">
        <v>45</v>
      </c>
      <c r="O264" s="65"/>
      <c r="P264" s="188">
        <f>O264*H264</f>
        <v>0</v>
      </c>
      <c r="Q264" s="188">
        <v>0</v>
      </c>
      <c r="R264" s="188">
        <f>Q264*H264</f>
        <v>0</v>
      </c>
      <c r="S264" s="188">
        <v>0</v>
      </c>
      <c r="T264" s="18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0" t="s">
        <v>1354</v>
      </c>
      <c r="AT264" s="190" t="s">
        <v>197</v>
      </c>
      <c r="AU264" s="190" t="s">
        <v>84</v>
      </c>
      <c r="AY264" s="18" t="s">
        <v>195</v>
      </c>
      <c r="BE264" s="191">
        <f>IF(N264="základní",J264,0)</f>
        <v>0</v>
      </c>
      <c r="BF264" s="191">
        <f>IF(N264="snížená",J264,0)</f>
        <v>0</v>
      </c>
      <c r="BG264" s="191">
        <f>IF(N264="zákl. přenesená",J264,0)</f>
        <v>0</v>
      </c>
      <c r="BH264" s="191">
        <f>IF(N264="sníž. přenesená",J264,0)</f>
        <v>0</v>
      </c>
      <c r="BI264" s="191">
        <f>IF(N264="nulová",J264,0)</f>
        <v>0</v>
      </c>
      <c r="BJ264" s="18" t="s">
        <v>82</v>
      </c>
      <c r="BK264" s="191">
        <f>ROUND(I264*H264,2)</f>
        <v>0</v>
      </c>
      <c r="BL264" s="18" t="s">
        <v>1354</v>
      </c>
      <c r="BM264" s="190" t="s">
        <v>1628</v>
      </c>
    </row>
    <row r="265" spans="1:65" s="2" customFormat="1" ht="11.25">
      <c r="A265" s="35"/>
      <c r="B265" s="36"/>
      <c r="C265" s="37"/>
      <c r="D265" s="192" t="s">
        <v>203</v>
      </c>
      <c r="E265" s="37"/>
      <c r="F265" s="193" t="s">
        <v>1353</v>
      </c>
      <c r="G265" s="37"/>
      <c r="H265" s="37"/>
      <c r="I265" s="194"/>
      <c r="J265" s="37"/>
      <c r="K265" s="37"/>
      <c r="L265" s="40"/>
      <c r="M265" s="195"/>
      <c r="N265" s="196"/>
      <c r="O265" s="65"/>
      <c r="P265" s="65"/>
      <c r="Q265" s="65"/>
      <c r="R265" s="65"/>
      <c r="S265" s="65"/>
      <c r="T265" s="66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8" t="s">
        <v>203</v>
      </c>
      <c r="AU265" s="18" t="s">
        <v>84</v>
      </c>
    </row>
    <row r="266" spans="1:65" s="12" customFormat="1" ht="22.9" customHeight="1">
      <c r="B266" s="163"/>
      <c r="C266" s="164"/>
      <c r="D266" s="165" t="s">
        <v>73</v>
      </c>
      <c r="E266" s="177" t="s">
        <v>1629</v>
      </c>
      <c r="F266" s="177" t="s">
        <v>1630</v>
      </c>
      <c r="G266" s="164"/>
      <c r="H266" s="164"/>
      <c r="I266" s="167"/>
      <c r="J266" s="178">
        <f>BK266</f>
        <v>0</v>
      </c>
      <c r="K266" s="164"/>
      <c r="L266" s="169"/>
      <c r="M266" s="170"/>
      <c r="N266" s="171"/>
      <c r="O266" s="171"/>
      <c r="P266" s="172">
        <f>SUM(P267:P268)</f>
        <v>0</v>
      </c>
      <c r="Q266" s="171"/>
      <c r="R266" s="172">
        <f>SUM(R267:R268)</f>
        <v>0</v>
      </c>
      <c r="S266" s="171"/>
      <c r="T266" s="173">
        <f>SUM(T267:T268)</f>
        <v>0</v>
      </c>
      <c r="AR266" s="174" t="s">
        <v>232</v>
      </c>
      <c r="AT266" s="175" t="s">
        <v>73</v>
      </c>
      <c r="AU266" s="175" t="s">
        <v>82</v>
      </c>
      <c r="AY266" s="174" t="s">
        <v>195</v>
      </c>
      <c r="BK266" s="176">
        <f>SUM(BK267:BK268)</f>
        <v>0</v>
      </c>
    </row>
    <row r="267" spans="1:65" s="2" customFormat="1" ht="16.5" customHeight="1">
      <c r="A267" s="35"/>
      <c r="B267" s="36"/>
      <c r="C267" s="179" t="s">
        <v>544</v>
      </c>
      <c r="D267" s="179" t="s">
        <v>197</v>
      </c>
      <c r="E267" s="180" t="s">
        <v>1631</v>
      </c>
      <c r="F267" s="181" t="s">
        <v>1632</v>
      </c>
      <c r="G267" s="182" t="s">
        <v>1608</v>
      </c>
      <c r="H267" s="183">
        <v>1</v>
      </c>
      <c r="I267" s="184"/>
      <c r="J267" s="185">
        <f>ROUND(I267*H267,2)</f>
        <v>0</v>
      </c>
      <c r="K267" s="181" t="s">
        <v>19</v>
      </c>
      <c r="L267" s="40"/>
      <c r="M267" s="186" t="s">
        <v>19</v>
      </c>
      <c r="N267" s="187" t="s">
        <v>45</v>
      </c>
      <c r="O267" s="65"/>
      <c r="P267" s="188">
        <f>O267*H267</f>
        <v>0</v>
      </c>
      <c r="Q267" s="188">
        <v>0</v>
      </c>
      <c r="R267" s="188">
        <f>Q267*H267</f>
        <v>0</v>
      </c>
      <c r="S267" s="188">
        <v>0</v>
      </c>
      <c r="T267" s="18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0" t="s">
        <v>1354</v>
      </c>
      <c r="AT267" s="190" t="s">
        <v>197</v>
      </c>
      <c r="AU267" s="190" t="s">
        <v>84</v>
      </c>
      <c r="AY267" s="18" t="s">
        <v>195</v>
      </c>
      <c r="BE267" s="191">
        <f>IF(N267="základní",J267,0)</f>
        <v>0</v>
      </c>
      <c r="BF267" s="191">
        <f>IF(N267="snížená",J267,0)</f>
        <v>0</v>
      </c>
      <c r="BG267" s="191">
        <f>IF(N267="zákl. přenesená",J267,0)</f>
        <v>0</v>
      </c>
      <c r="BH267" s="191">
        <f>IF(N267="sníž. přenesená",J267,0)</f>
        <v>0</v>
      </c>
      <c r="BI267" s="191">
        <f>IF(N267="nulová",J267,0)</f>
        <v>0</v>
      </c>
      <c r="BJ267" s="18" t="s">
        <v>82</v>
      </c>
      <c r="BK267" s="191">
        <f>ROUND(I267*H267,2)</f>
        <v>0</v>
      </c>
      <c r="BL267" s="18" t="s">
        <v>1354</v>
      </c>
      <c r="BM267" s="190" t="s">
        <v>1633</v>
      </c>
    </row>
    <row r="268" spans="1:65" s="2" customFormat="1" ht="11.25">
      <c r="A268" s="35"/>
      <c r="B268" s="36"/>
      <c r="C268" s="37"/>
      <c r="D268" s="192" t="s">
        <v>203</v>
      </c>
      <c r="E268" s="37"/>
      <c r="F268" s="193" t="s">
        <v>1632</v>
      </c>
      <c r="G268" s="37"/>
      <c r="H268" s="37"/>
      <c r="I268" s="194"/>
      <c r="J268" s="37"/>
      <c r="K268" s="37"/>
      <c r="L268" s="40"/>
      <c r="M268" s="231"/>
      <c r="N268" s="232"/>
      <c r="O268" s="233"/>
      <c r="P268" s="233"/>
      <c r="Q268" s="233"/>
      <c r="R268" s="233"/>
      <c r="S268" s="233"/>
      <c r="T268" s="234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8" t="s">
        <v>203</v>
      </c>
      <c r="AU268" s="18" t="s">
        <v>84</v>
      </c>
    </row>
    <row r="269" spans="1:65" s="2" customFormat="1" ht="6.95" customHeight="1">
      <c r="A269" s="35"/>
      <c r="B269" s="48"/>
      <c r="C269" s="49"/>
      <c r="D269" s="49"/>
      <c r="E269" s="49"/>
      <c r="F269" s="49"/>
      <c r="G269" s="49"/>
      <c r="H269" s="49"/>
      <c r="I269" s="49"/>
      <c r="J269" s="49"/>
      <c r="K269" s="49"/>
      <c r="L269" s="40"/>
      <c r="M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</row>
  </sheetData>
  <sheetProtection algorithmName="SHA-512" hashValue="jo8VEEB8M13ANsI333gMcm3EqDbc5TC9R3Gp/R750kZLz9c5/VPDxZK7NIORvuxxgeoUWowiGyZGPcT+C5g/Dw==" saltValue="MZrIBpi+i/6wjcEBpPl4AZfB2my90A8N6RvuU2S0JBYbDNl4XeWsrPFlSHpxsnLUxpxAQ4P+b0+eL8WBEHCMuQ==" spinCount="100000" sheet="1" objects="1" scenarios="1" formatColumns="0" formatRows="0" autoFilter="0"/>
  <autoFilter ref="C87:K268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3" r:id="rId1"/>
    <hyperlink ref="F99" r:id="rId2"/>
    <hyperlink ref="F102" r:id="rId3"/>
    <hyperlink ref="F106" r:id="rId4"/>
    <hyperlink ref="F113" r:id="rId5"/>
    <hyperlink ref="F116" r:id="rId6"/>
    <hyperlink ref="F125" r:id="rId7"/>
    <hyperlink ref="F133" r:id="rId8"/>
    <hyperlink ref="F141" r:id="rId9"/>
    <hyperlink ref="F149" r:id="rId10"/>
    <hyperlink ref="F157" r:id="rId11"/>
    <hyperlink ref="F160" r:id="rId12"/>
    <hyperlink ref="F164" r:id="rId13"/>
    <hyperlink ref="F169" r:id="rId14"/>
    <hyperlink ref="F172" r:id="rId15"/>
    <hyperlink ref="F175" r:id="rId16"/>
    <hyperlink ref="F180" r:id="rId17"/>
    <hyperlink ref="F183" r:id="rId18"/>
    <hyperlink ref="F187" r:id="rId19"/>
    <hyperlink ref="F194" r:id="rId20"/>
    <hyperlink ref="F197" r:id="rId21"/>
    <hyperlink ref="F200" r:id="rId22"/>
    <hyperlink ref="F203" r:id="rId23"/>
    <hyperlink ref="F206" r:id="rId24"/>
    <hyperlink ref="F209" r:id="rId25"/>
    <hyperlink ref="F212" r:id="rId26"/>
    <hyperlink ref="F215" r:id="rId27"/>
    <hyperlink ref="F218" r:id="rId28"/>
    <hyperlink ref="F221" r:id="rId29"/>
    <hyperlink ref="F224" r:id="rId30"/>
    <hyperlink ref="F227" r:id="rId31"/>
    <hyperlink ref="F230" r:id="rId32"/>
    <hyperlink ref="F233" r:id="rId33"/>
    <hyperlink ref="F236" r:id="rId34"/>
    <hyperlink ref="F239" r:id="rId35"/>
    <hyperlink ref="F242" r:id="rId36"/>
    <hyperlink ref="F245" r:id="rId37"/>
    <hyperlink ref="F248" r:id="rId3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90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84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s="2" customFormat="1" ht="12" customHeight="1">
      <c r="A8" s="35"/>
      <c r="B8" s="40"/>
      <c r="C8" s="35"/>
      <c r="D8" s="113" t="s">
        <v>152</v>
      </c>
      <c r="E8" s="35"/>
      <c r="F8" s="35"/>
      <c r="G8" s="35"/>
      <c r="H8" s="35"/>
      <c r="I8" s="35"/>
      <c r="J8" s="35"/>
      <c r="K8" s="35"/>
      <c r="L8" s="114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72" t="s">
        <v>1634</v>
      </c>
      <c r="F9" s="373"/>
      <c r="G9" s="373"/>
      <c r="H9" s="373"/>
      <c r="I9" s="35"/>
      <c r="J9" s="35"/>
      <c r="K9" s="35"/>
      <c r="L9" s="11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1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04" t="s">
        <v>19</v>
      </c>
      <c r="G11" s="35"/>
      <c r="H11" s="35"/>
      <c r="I11" s="113" t="s">
        <v>20</v>
      </c>
      <c r="J11" s="104" t="s">
        <v>19</v>
      </c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21</v>
      </c>
      <c r="E12" s="35"/>
      <c r="F12" s="104" t="s">
        <v>22</v>
      </c>
      <c r="G12" s="35"/>
      <c r="H12" s="35"/>
      <c r="I12" s="113" t="s">
        <v>23</v>
      </c>
      <c r="J12" s="115" t="str">
        <f>'Rekapitulace stavby'!AN8</f>
        <v>Vyplň údaj</v>
      </c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04" t="s">
        <v>26</v>
      </c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27</v>
      </c>
      <c r="F15" s="35"/>
      <c r="G15" s="35"/>
      <c r="H15" s="35"/>
      <c r="I15" s="113" t="s">
        <v>28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74" t="str">
        <f>'Rekapitulace stavby'!E14</f>
        <v>Vyplň údaj</v>
      </c>
      <c r="F18" s="375"/>
      <c r="G18" s="375"/>
      <c r="H18" s="375"/>
      <c r="I18" s="113" t="s">
        <v>28</v>
      </c>
      <c r="J18" s="31" t="str">
        <f>'Rekapitulace stavby'!AN14</f>
        <v>Vyplň údaj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04" t="s">
        <v>32</v>
      </c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">
        <v>33</v>
      </c>
      <c r="F21" s="35"/>
      <c r="G21" s="35"/>
      <c r="H21" s="35"/>
      <c r="I21" s="113" t="s">
        <v>28</v>
      </c>
      <c r="J21" s="104" t="s">
        <v>34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36</v>
      </c>
      <c r="E23" s="35"/>
      <c r="F23" s="35"/>
      <c r="G23" s="35"/>
      <c r="H23" s="35"/>
      <c r="I23" s="113" t="s">
        <v>25</v>
      </c>
      <c r="J23" s="104" t="str">
        <f>IF('Rekapitulace stavby'!AN19="","",'Rekapitulace stavby'!AN19)</f>
        <v/>
      </c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13" t="s">
        <v>28</v>
      </c>
      <c r="J24" s="104" t="str">
        <f>IF('Rekapitulace stavby'!AN20="","",'Rekapitulace stavby'!AN20)</f>
        <v/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38</v>
      </c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76" t="s">
        <v>19</v>
      </c>
      <c r="F27" s="376"/>
      <c r="G27" s="376"/>
      <c r="H27" s="376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ROUND(J84, 2)</f>
        <v>0</v>
      </c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114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44</v>
      </c>
      <c r="E33" s="113" t="s">
        <v>45</v>
      </c>
      <c r="F33" s="124">
        <f>ROUND((SUM(BE84:BE319)),  2)</f>
        <v>0</v>
      </c>
      <c r="G33" s="35"/>
      <c r="H33" s="35"/>
      <c r="I33" s="125">
        <v>0.21</v>
      </c>
      <c r="J33" s="124">
        <f>ROUND(((SUM(BE84:BE319))*I33),  2)</f>
        <v>0</v>
      </c>
      <c r="K33" s="35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46</v>
      </c>
      <c r="F34" s="124">
        <f>ROUND((SUM(BF84:BF319)),  2)</f>
        <v>0</v>
      </c>
      <c r="G34" s="35"/>
      <c r="H34" s="35"/>
      <c r="I34" s="125">
        <v>0.12</v>
      </c>
      <c r="J34" s="124">
        <f>ROUND(((SUM(BF84:BF319))*I34), 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47</v>
      </c>
      <c r="F35" s="124">
        <f>ROUND((SUM(BG84:BG319)),  2)</f>
        <v>0</v>
      </c>
      <c r="G35" s="35"/>
      <c r="H35" s="35"/>
      <c r="I35" s="125">
        <v>0.21</v>
      </c>
      <c r="J35" s="124">
        <f>0</f>
        <v>0</v>
      </c>
      <c r="K35" s="35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48</v>
      </c>
      <c r="F36" s="124">
        <f>ROUND((SUM(BH84:BH319)),  2)</f>
        <v>0</v>
      </c>
      <c r="G36" s="35"/>
      <c r="H36" s="35"/>
      <c r="I36" s="125">
        <v>0.12</v>
      </c>
      <c r="J36" s="124">
        <f>0</f>
        <v>0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49</v>
      </c>
      <c r="F37" s="124">
        <f>ROUND((SUM(BI84:BI319)),  2)</f>
        <v>0</v>
      </c>
      <c r="G37" s="35"/>
      <c r="H37" s="35"/>
      <c r="I37" s="125">
        <v>0</v>
      </c>
      <c r="J37" s="124">
        <f>0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154</v>
      </c>
      <c r="D45" s="37"/>
      <c r="E45" s="37"/>
      <c r="F45" s="37"/>
      <c r="G45" s="37"/>
      <c r="H45" s="37"/>
      <c r="I45" s="37"/>
      <c r="J45" s="37"/>
      <c r="K45" s="37"/>
      <c r="L45" s="11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14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14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26.25" customHeight="1">
      <c r="A48" s="35"/>
      <c r="B48" s="36"/>
      <c r="C48" s="37"/>
      <c r="D48" s="37"/>
      <c r="E48" s="377" t="str">
        <f>E7</f>
        <v>Přestavba části objektu č.p. 100 ve Výsluní - zřízení bytových jednotek</v>
      </c>
      <c r="F48" s="378"/>
      <c r="G48" s="378"/>
      <c r="H48" s="378"/>
      <c r="I48" s="37"/>
      <c r="J48" s="37"/>
      <c r="K48" s="37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152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25" t="str">
        <f>E9</f>
        <v>3_Vys_100_ZTI - Zdravotně technické instalace</v>
      </c>
      <c r="F50" s="379"/>
      <c r="G50" s="379"/>
      <c r="H50" s="379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Výsluní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1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7"/>
      <c r="E54" s="37"/>
      <c r="F54" s="28" t="str">
        <f>E15</f>
        <v>Město výsluní</v>
      </c>
      <c r="G54" s="37"/>
      <c r="H54" s="37"/>
      <c r="I54" s="30" t="s">
        <v>31</v>
      </c>
      <c r="J54" s="33" t="str">
        <f>E21</f>
        <v>IPS Kadaň s.r.o.</v>
      </c>
      <c r="K54" s="37"/>
      <c r="L54" s="11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36</v>
      </c>
      <c r="J55" s="33" t="str">
        <f>E24</f>
        <v xml:space="preserve"> </v>
      </c>
      <c r="K55" s="37"/>
      <c r="L55" s="114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7" t="s">
        <v>155</v>
      </c>
      <c r="D57" s="138"/>
      <c r="E57" s="138"/>
      <c r="F57" s="138"/>
      <c r="G57" s="138"/>
      <c r="H57" s="138"/>
      <c r="I57" s="138"/>
      <c r="J57" s="139" t="s">
        <v>156</v>
      </c>
      <c r="K57" s="138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40" t="s">
        <v>72</v>
      </c>
      <c r="D59" s="37"/>
      <c r="E59" s="37"/>
      <c r="F59" s="37"/>
      <c r="G59" s="37"/>
      <c r="H59" s="37"/>
      <c r="I59" s="37"/>
      <c r="J59" s="78">
        <f>J84</f>
        <v>0</v>
      </c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157</v>
      </c>
    </row>
    <row r="60" spans="1:47" s="9" customFormat="1" ht="24.95" customHeight="1">
      <c r="B60" s="141"/>
      <c r="C60" s="142"/>
      <c r="D60" s="143" t="s">
        <v>164</v>
      </c>
      <c r="E60" s="144"/>
      <c r="F60" s="144"/>
      <c r="G60" s="144"/>
      <c r="H60" s="144"/>
      <c r="I60" s="144"/>
      <c r="J60" s="145">
        <f>J85</f>
        <v>0</v>
      </c>
      <c r="K60" s="142"/>
      <c r="L60" s="146"/>
    </row>
    <row r="61" spans="1:47" s="10" customFormat="1" ht="19.899999999999999" customHeight="1">
      <c r="B61" s="147"/>
      <c r="C61" s="98"/>
      <c r="D61" s="148" t="s">
        <v>1635</v>
      </c>
      <c r="E61" s="149"/>
      <c r="F61" s="149"/>
      <c r="G61" s="149"/>
      <c r="H61" s="149"/>
      <c r="I61" s="149"/>
      <c r="J61" s="150">
        <f>J86</f>
        <v>0</v>
      </c>
      <c r="K61" s="98"/>
      <c r="L61" s="151"/>
    </row>
    <row r="62" spans="1:47" s="10" customFormat="1" ht="19.899999999999999" customHeight="1">
      <c r="B62" s="147"/>
      <c r="C62" s="98"/>
      <c r="D62" s="148" t="s">
        <v>1636</v>
      </c>
      <c r="E62" s="149"/>
      <c r="F62" s="149"/>
      <c r="G62" s="149"/>
      <c r="H62" s="149"/>
      <c r="I62" s="149"/>
      <c r="J62" s="150">
        <f>J156</f>
        <v>0</v>
      </c>
      <c r="K62" s="98"/>
      <c r="L62" s="151"/>
    </row>
    <row r="63" spans="1:47" s="10" customFormat="1" ht="19.899999999999999" customHeight="1">
      <c r="B63" s="147"/>
      <c r="C63" s="98"/>
      <c r="D63" s="148" t="s">
        <v>1637</v>
      </c>
      <c r="E63" s="149"/>
      <c r="F63" s="149"/>
      <c r="G63" s="149"/>
      <c r="H63" s="149"/>
      <c r="I63" s="149"/>
      <c r="J63" s="150">
        <f>J226</f>
        <v>0</v>
      </c>
      <c r="K63" s="98"/>
      <c r="L63" s="151"/>
    </row>
    <row r="64" spans="1:47" s="10" customFormat="1" ht="19.899999999999999" customHeight="1">
      <c r="B64" s="147"/>
      <c r="C64" s="98"/>
      <c r="D64" s="148" t="s">
        <v>1638</v>
      </c>
      <c r="E64" s="149"/>
      <c r="F64" s="149"/>
      <c r="G64" s="149"/>
      <c r="H64" s="149"/>
      <c r="I64" s="149"/>
      <c r="J64" s="150">
        <f>J302</f>
        <v>0</v>
      </c>
      <c r="K64" s="98"/>
      <c r="L64" s="151"/>
    </row>
    <row r="65" spans="1:31" s="2" customFormat="1" ht="21.75" customHeight="1">
      <c r="A65" s="35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>
      <c r="A66" s="35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>
      <c r="A70" s="35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>
      <c r="A71" s="35"/>
      <c r="B71" s="36"/>
      <c r="C71" s="24" t="s">
        <v>180</v>
      </c>
      <c r="D71" s="37"/>
      <c r="E71" s="37"/>
      <c r="F71" s="37"/>
      <c r="G71" s="37"/>
      <c r="H71" s="37"/>
      <c r="I71" s="37"/>
      <c r="J71" s="37"/>
      <c r="K71" s="37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14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16</v>
      </c>
      <c r="D73" s="37"/>
      <c r="E73" s="37"/>
      <c r="F73" s="37"/>
      <c r="G73" s="37"/>
      <c r="H73" s="37"/>
      <c r="I73" s="37"/>
      <c r="J73" s="37"/>
      <c r="K73" s="37"/>
      <c r="L73" s="114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26.25" customHeight="1">
      <c r="A74" s="35"/>
      <c r="B74" s="36"/>
      <c r="C74" s="37"/>
      <c r="D74" s="37"/>
      <c r="E74" s="377" t="str">
        <f>E7</f>
        <v>Přestavba části objektu č.p. 100 ve Výsluní - zřízení bytových jednotek</v>
      </c>
      <c r="F74" s="378"/>
      <c r="G74" s="378"/>
      <c r="H74" s="378"/>
      <c r="I74" s="37"/>
      <c r="J74" s="37"/>
      <c r="K74" s="37"/>
      <c r="L74" s="114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152</v>
      </c>
      <c r="D75" s="37"/>
      <c r="E75" s="37"/>
      <c r="F75" s="37"/>
      <c r="G75" s="37"/>
      <c r="H75" s="37"/>
      <c r="I75" s="37"/>
      <c r="J75" s="37"/>
      <c r="K75" s="37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25" t="str">
        <f>E9</f>
        <v>3_Vys_100_ZTI - Zdravotně technické instalace</v>
      </c>
      <c r="F76" s="379"/>
      <c r="G76" s="379"/>
      <c r="H76" s="379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21</v>
      </c>
      <c r="D78" s="37"/>
      <c r="E78" s="37"/>
      <c r="F78" s="28" t="str">
        <f>F12</f>
        <v>Výsluní</v>
      </c>
      <c r="G78" s="37"/>
      <c r="H78" s="37"/>
      <c r="I78" s="30" t="s">
        <v>23</v>
      </c>
      <c r="J78" s="60" t="str">
        <f>IF(J12="","",J12)</f>
        <v>Vyplň údaj</v>
      </c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2" customHeight="1">
      <c r="A80" s="35"/>
      <c r="B80" s="36"/>
      <c r="C80" s="30" t="s">
        <v>24</v>
      </c>
      <c r="D80" s="37"/>
      <c r="E80" s="37"/>
      <c r="F80" s="28" t="str">
        <f>E15</f>
        <v>Město výsluní</v>
      </c>
      <c r="G80" s="37"/>
      <c r="H80" s="37"/>
      <c r="I80" s="30" t="s">
        <v>31</v>
      </c>
      <c r="J80" s="33" t="str">
        <f>E21</f>
        <v>IPS Kadaň s.r.o.</v>
      </c>
      <c r="K80" s="37"/>
      <c r="L80" s="114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29</v>
      </c>
      <c r="D81" s="37"/>
      <c r="E81" s="37"/>
      <c r="F81" s="28" t="str">
        <f>IF(E18="","",E18)</f>
        <v>Vyplň údaj</v>
      </c>
      <c r="G81" s="37"/>
      <c r="H81" s="37"/>
      <c r="I81" s="30" t="s">
        <v>36</v>
      </c>
      <c r="J81" s="33" t="str">
        <f>E24</f>
        <v xml:space="preserve"> </v>
      </c>
      <c r="K81" s="37"/>
      <c r="L81" s="114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14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>
      <c r="A83" s="152"/>
      <c r="B83" s="153"/>
      <c r="C83" s="154" t="s">
        <v>181</v>
      </c>
      <c r="D83" s="155" t="s">
        <v>59</v>
      </c>
      <c r="E83" s="155" t="s">
        <v>55</v>
      </c>
      <c r="F83" s="155" t="s">
        <v>56</v>
      </c>
      <c r="G83" s="155" t="s">
        <v>182</v>
      </c>
      <c r="H83" s="155" t="s">
        <v>183</v>
      </c>
      <c r="I83" s="155" t="s">
        <v>184</v>
      </c>
      <c r="J83" s="155" t="s">
        <v>156</v>
      </c>
      <c r="K83" s="156" t="s">
        <v>185</v>
      </c>
      <c r="L83" s="157"/>
      <c r="M83" s="69" t="s">
        <v>19</v>
      </c>
      <c r="N83" s="70" t="s">
        <v>44</v>
      </c>
      <c r="O83" s="70" t="s">
        <v>186</v>
      </c>
      <c r="P83" s="70" t="s">
        <v>187</v>
      </c>
      <c r="Q83" s="70" t="s">
        <v>188</v>
      </c>
      <c r="R83" s="70" t="s">
        <v>189</v>
      </c>
      <c r="S83" s="70" t="s">
        <v>190</v>
      </c>
      <c r="T83" s="71" t="s">
        <v>191</v>
      </c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</row>
    <row r="84" spans="1:65" s="2" customFormat="1" ht="22.9" customHeight="1">
      <c r="A84" s="35"/>
      <c r="B84" s="36"/>
      <c r="C84" s="76" t="s">
        <v>192</v>
      </c>
      <c r="D84" s="37"/>
      <c r="E84" s="37"/>
      <c r="F84" s="37"/>
      <c r="G84" s="37"/>
      <c r="H84" s="37"/>
      <c r="I84" s="37"/>
      <c r="J84" s="158">
        <f>BK84</f>
        <v>0</v>
      </c>
      <c r="K84" s="37"/>
      <c r="L84" s="40"/>
      <c r="M84" s="72"/>
      <c r="N84" s="159"/>
      <c r="O84" s="73"/>
      <c r="P84" s="160">
        <f>P85</f>
        <v>0</v>
      </c>
      <c r="Q84" s="73"/>
      <c r="R84" s="160">
        <f>R85</f>
        <v>1.7410400000000001</v>
      </c>
      <c r="S84" s="73"/>
      <c r="T84" s="161">
        <f>T85</f>
        <v>1.1746400000000001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73</v>
      </c>
      <c r="AU84" s="18" t="s">
        <v>157</v>
      </c>
      <c r="BK84" s="162">
        <f>BK85</f>
        <v>0</v>
      </c>
    </row>
    <row r="85" spans="1:65" s="12" customFormat="1" ht="25.9" customHeight="1">
      <c r="B85" s="163"/>
      <c r="C85" s="164"/>
      <c r="D85" s="165" t="s">
        <v>73</v>
      </c>
      <c r="E85" s="166" t="s">
        <v>485</v>
      </c>
      <c r="F85" s="166" t="s">
        <v>486</v>
      </c>
      <c r="G85" s="164"/>
      <c r="H85" s="164"/>
      <c r="I85" s="167"/>
      <c r="J85" s="168">
        <f>BK85</f>
        <v>0</v>
      </c>
      <c r="K85" s="164"/>
      <c r="L85" s="169"/>
      <c r="M85" s="170"/>
      <c r="N85" s="171"/>
      <c r="O85" s="171"/>
      <c r="P85" s="172">
        <f>P86+P156+P226+P302</f>
        <v>0</v>
      </c>
      <c r="Q85" s="171"/>
      <c r="R85" s="172">
        <f>R86+R156+R226+R302</f>
        <v>1.7410400000000001</v>
      </c>
      <c r="S85" s="171"/>
      <c r="T85" s="173">
        <f>T86+T156+T226+T302</f>
        <v>1.1746400000000001</v>
      </c>
      <c r="AR85" s="174" t="s">
        <v>84</v>
      </c>
      <c r="AT85" s="175" t="s">
        <v>73</v>
      </c>
      <c r="AU85" s="175" t="s">
        <v>74</v>
      </c>
      <c r="AY85" s="174" t="s">
        <v>195</v>
      </c>
      <c r="BK85" s="176">
        <f>BK86+BK156+BK226+BK302</f>
        <v>0</v>
      </c>
    </row>
    <row r="86" spans="1:65" s="12" customFormat="1" ht="22.9" customHeight="1">
      <c r="B86" s="163"/>
      <c r="C86" s="164"/>
      <c r="D86" s="165" t="s">
        <v>73</v>
      </c>
      <c r="E86" s="177" t="s">
        <v>1639</v>
      </c>
      <c r="F86" s="177" t="s">
        <v>1640</v>
      </c>
      <c r="G86" s="164"/>
      <c r="H86" s="164"/>
      <c r="I86" s="167"/>
      <c r="J86" s="178">
        <f>BK86</f>
        <v>0</v>
      </c>
      <c r="K86" s="164"/>
      <c r="L86" s="169"/>
      <c r="M86" s="170"/>
      <c r="N86" s="171"/>
      <c r="O86" s="171"/>
      <c r="P86" s="172">
        <f>SUM(P87:P155)</f>
        <v>0</v>
      </c>
      <c r="Q86" s="171"/>
      <c r="R86" s="172">
        <f>SUM(R87:R155)</f>
        <v>0.21908000000000002</v>
      </c>
      <c r="S86" s="171"/>
      <c r="T86" s="173">
        <f>SUM(T87:T155)</f>
        <v>0.15822</v>
      </c>
      <c r="AR86" s="174" t="s">
        <v>84</v>
      </c>
      <c r="AT86" s="175" t="s">
        <v>73</v>
      </c>
      <c r="AU86" s="175" t="s">
        <v>82</v>
      </c>
      <c r="AY86" s="174" t="s">
        <v>195</v>
      </c>
      <c r="BK86" s="176">
        <f>SUM(BK87:BK155)</f>
        <v>0</v>
      </c>
    </row>
    <row r="87" spans="1:65" s="2" customFormat="1" ht="16.5" customHeight="1">
      <c r="A87" s="35"/>
      <c r="B87" s="36"/>
      <c r="C87" s="179" t="s">
        <v>429</v>
      </c>
      <c r="D87" s="179" t="s">
        <v>197</v>
      </c>
      <c r="E87" s="180" t="s">
        <v>1641</v>
      </c>
      <c r="F87" s="181" t="s">
        <v>1642</v>
      </c>
      <c r="G87" s="182" t="s">
        <v>570</v>
      </c>
      <c r="H87" s="183">
        <v>50</v>
      </c>
      <c r="I87" s="184"/>
      <c r="J87" s="185">
        <f>ROUND(I87*H87,2)</f>
        <v>0</v>
      </c>
      <c r="K87" s="181" t="s">
        <v>201</v>
      </c>
      <c r="L87" s="40"/>
      <c r="M87" s="186" t="s">
        <v>19</v>
      </c>
      <c r="N87" s="187" t="s">
        <v>45</v>
      </c>
      <c r="O87" s="65"/>
      <c r="P87" s="188">
        <f>O87*H87</f>
        <v>0</v>
      </c>
      <c r="Q87" s="188">
        <v>0</v>
      </c>
      <c r="R87" s="188">
        <f>Q87*H87</f>
        <v>0</v>
      </c>
      <c r="S87" s="188">
        <v>1.98E-3</v>
      </c>
      <c r="T87" s="189">
        <f>S87*H87</f>
        <v>9.9000000000000005E-2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90" t="s">
        <v>310</v>
      </c>
      <c r="AT87" s="190" t="s">
        <v>197</v>
      </c>
      <c r="AU87" s="190" t="s">
        <v>84</v>
      </c>
      <c r="AY87" s="18" t="s">
        <v>195</v>
      </c>
      <c r="BE87" s="191">
        <f>IF(N87="základní",J87,0)</f>
        <v>0</v>
      </c>
      <c r="BF87" s="191">
        <f>IF(N87="snížená",J87,0)</f>
        <v>0</v>
      </c>
      <c r="BG87" s="191">
        <f>IF(N87="zákl. přenesená",J87,0)</f>
        <v>0</v>
      </c>
      <c r="BH87" s="191">
        <f>IF(N87="sníž. přenesená",J87,0)</f>
        <v>0</v>
      </c>
      <c r="BI87" s="191">
        <f>IF(N87="nulová",J87,0)</f>
        <v>0</v>
      </c>
      <c r="BJ87" s="18" t="s">
        <v>82</v>
      </c>
      <c r="BK87" s="191">
        <f>ROUND(I87*H87,2)</f>
        <v>0</v>
      </c>
      <c r="BL87" s="18" t="s">
        <v>310</v>
      </c>
      <c r="BM87" s="190" t="s">
        <v>1643</v>
      </c>
    </row>
    <row r="88" spans="1:65" s="2" customFormat="1" ht="19.5">
      <c r="A88" s="35"/>
      <c r="B88" s="36"/>
      <c r="C88" s="37"/>
      <c r="D88" s="192" t="s">
        <v>203</v>
      </c>
      <c r="E88" s="37"/>
      <c r="F88" s="193" t="s">
        <v>1644</v>
      </c>
      <c r="G88" s="37"/>
      <c r="H88" s="37"/>
      <c r="I88" s="194"/>
      <c r="J88" s="37"/>
      <c r="K88" s="37"/>
      <c r="L88" s="40"/>
      <c r="M88" s="195"/>
      <c r="N88" s="196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203</v>
      </c>
      <c r="AU88" s="18" t="s">
        <v>84</v>
      </c>
    </row>
    <row r="89" spans="1:65" s="2" customFormat="1" ht="11.25">
      <c r="A89" s="35"/>
      <c r="B89" s="36"/>
      <c r="C89" s="37"/>
      <c r="D89" s="197" t="s">
        <v>205</v>
      </c>
      <c r="E89" s="37"/>
      <c r="F89" s="198" t="s">
        <v>1645</v>
      </c>
      <c r="G89" s="37"/>
      <c r="H89" s="37"/>
      <c r="I89" s="194"/>
      <c r="J89" s="37"/>
      <c r="K89" s="37"/>
      <c r="L89" s="40"/>
      <c r="M89" s="195"/>
      <c r="N89" s="196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205</v>
      </c>
      <c r="AU89" s="18" t="s">
        <v>84</v>
      </c>
    </row>
    <row r="90" spans="1:65" s="2" customFormat="1" ht="21.75" customHeight="1">
      <c r="A90" s="35"/>
      <c r="B90" s="36"/>
      <c r="C90" s="179" t="s">
        <v>232</v>
      </c>
      <c r="D90" s="179" t="s">
        <v>197</v>
      </c>
      <c r="E90" s="180" t="s">
        <v>1646</v>
      </c>
      <c r="F90" s="181" t="s">
        <v>1647</v>
      </c>
      <c r="G90" s="182" t="s">
        <v>570</v>
      </c>
      <c r="H90" s="183">
        <v>7</v>
      </c>
      <c r="I90" s="184"/>
      <c r="J90" s="185">
        <f>ROUND(I90*H90,2)</f>
        <v>0</v>
      </c>
      <c r="K90" s="181" t="s">
        <v>201</v>
      </c>
      <c r="L90" s="40"/>
      <c r="M90" s="186" t="s">
        <v>19</v>
      </c>
      <c r="N90" s="187" t="s">
        <v>45</v>
      </c>
      <c r="O90" s="65"/>
      <c r="P90" s="188">
        <f>O90*H90</f>
        <v>0</v>
      </c>
      <c r="Q90" s="188">
        <v>1.4400000000000001E-3</v>
      </c>
      <c r="R90" s="188">
        <f>Q90*H90</f>
        <v>1.008E-2</v>
      </c>
      <c r="S90" s="188">
        <v>0</v>
      </c>
      <c r="T90" s="18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90" t="s">
        <v>310</v>
      </c>
      <c r="AT90" s="190" t="s">
        <v>197</v>
      </c>
      <c r="AU90" s="190" t="s">
        <v>84</v>
      </c>
      <c r="AY90" s="18" t="s">
        <v>195</v>
      </c>
      <c r="BE90" s="191">
        <f>IF(N90="základní",J90,0)</f>
        <v>0</v>
      </c>
      <c r="BF90" s="191">
        <f>IF(N90="snížená",J90,0)</f>
        <v>0</v>
      </c>
      <c r="BG90" s="191">
        <f>IF(N90="zákl. přenesená",J90,0)</f>
        <v>0</v>
      </c>
      <c r="BH90" s="191">
        <f>IF(N90="sníž. přenesená",J90,0)</f>
        <v>0</v>
      </c>
      <c r="BI90" s="191">
        <f>IF(N90="nulová",J90,0)</f>
        <v>0</v>
      </c>
      <c r="BJ90" s="18" t="s">
        <v>82</v>
      </c>
      <c r="BK90" s="191">
        <f>ROUND(I90*H90,2)</f>
        <v>0</v>
      </c>
      <c r="BL90" s="18" t="s">
        <v>310</v>
      </c>
      <c r="BM90" s="190" t="s">
        <v>1648</v>
      </c>
    </row>
    <row r="91" spans="1:65" s="2" customFormat="1" ht="11.25">
      <c r="A91" s="35"/>
      <c r="B91" s="36"/>
      <c r="C91" s="37"/>
      <c r="D91" s="192" t="s">
        <v>203</v>
      </c>
      <c r="E91" s="37"/>
      <c r="F91" s="193" t="s">
        <v>1649</v>
      </c>
      <c r="G91" s="37"/>
      <c r="H91" s="37"/>
      <c r="I91" s="194"/>
      <c r="J91" s="37"/>
      <c r="K91" s="37"/>
      <c r="L91" s="40"/>
      <c r="M91" s="195"/>
      <c r="N91" s="196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203</v>
      </c>
      <c r="AU91" s="18" t="s">
        <v>84</v>
      </c>
    </row>
    <row r="92" spans="1:65" s="2" customFormat="1" ht="11.25">
      <c r="A92" s="35"/>
      <c r="B92" s="36"/>
      <c r="C92" s="37"/>
      <c r="D92" s="197" t="s">
        <v>205</v>
      </c>
      <c r="E92" s="37"/>
      <c r="F92" s="198" t="s">
        <v>1650</v>
      </c>
      <c r="G92" s="37"/>
      <c r="H92" s="37"/>
      <c r="I92" s="194"/>
      <c r="J92" s="37"/>
      <c r="K92" s="37"/>
      <c r="L92" s="40"/>
      <c r="M92" s="195"/>
      <c r="N92" s="19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205</v>
      </c>
      <c r="AU92" s="18" t="s">
        <v>84</v>
      </c>
    </row>
    <row r="93" spans="1:65" s="13" customFormat="1" ht="11.25">
      <c r="B93" s="199"/>
      <c r="C93" s="200"/>
      <c r="D93" s="192" t="s">
        <v>207</v>
      </c>
      <c r="E93" s="201" t="s">
        <v>19</v>
      </c>
      <c r="F93" s="202" t="s">
        <v>248</v>
      </c>
      <c r="G93" s="200"/>
      <c r="H93" s="203">
        <v>7</v>
      </c>
      <c r="I93" s="204"/>
      <c r="J93" s="200"/>
      <c r="K93" s="200"/>
      <c r="L93" s="205"/>
      <c r="M93" s="206"/>
      <c r="N93" s="207"/>
      <c r="O93" s="207"/>
      <c r="P93" s="207"/>
      <c r="Q93" s="207"/>
      <c r="R93" s="207"/>
      <c r="S93" s="207"/>
      <c r="T93" s="208"/>
      <c r="AT93" s="209" t="s">
        <v>207</v>
      </c>
      <c r="AU93" s="209" t="s">
        <v>84</v>
      </c>
      <c r="AV93" s="13" t="s">
        <v>84</v>
      </c>
      <c r="AW93" s="13" t="s">
        <v>35</v>
      </c>
      <c r="AX93" s="13" t="s">
        <v>82</v>
      </c>
      <c r="AY93" s="209" t="s">
        <v>195</v>
      </c>
    </row>
    <row r="94" spans="1:65" s="2" customFormat="1" ht="16.5" customHeight="1">
      <c r="A94" s="35"/>
      <c r="B94" s="36"/>
      <c r="C94" s="179" t="s">
        <v>240</v>
      </c>
      <c r="D94" s="179" t="s">
        <v>197</v>
      </c>
      <c r="E94" s="180" t="s">
        <v>1651</v>
      </c>
      <c r="F94" s="181" t="s">
        <v>1652</v>
      </c>
      <c r="G94" s="182" t="s">
        <v>570</v>
      </c>
      <c r="H94" s="183">
        <v>29</v>
      </c>
      <c r="I94" s="184"/>
      <c r="J94" s="185">
        <f>ROUND(I94*H94,2)</f>
        <v>0</v>
      </c>
      <c r="K94" s="181" t="s">
        <v>201</v>
      </c>
      <c r="L94" s="40"/>
      <c r="M94" s="186" t="s">
        <v>19</v>
      </c>
      <c r="N94" s="187" t="s">
        <v>45</v>
      </c>
      <c r="O94" s="65"/>
      <c r="P94" s="188">
        <f>O94*H94</f>
        <v>0</v>
      </c>
      <c r="Q94" s="188">
        <v>5.0000000000000001E-4</v>
      </c>
      <c r="R94" s="188">
        <f>Q94*H94</f>
        <v>1.4500000000000001E-2</v>
      </c>
      <c r="S94" s="188">
        <v>0</v>
      </c>
      <c r="T94" s="18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310</v>
      </c>
      <c r="AT94" s="190" t="s">
        <v>197</v>
      </c>
      <c r="AU94" s="190" t="s">
        <v>84</v>
      </c>
      <c r="AY94" s="18" t="s">
        <v>195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82</v>
      </c>
      <c r="BK94" s="191">
        <f>ROUND(I94*H94,2)</f>
        <v>0</v>
      </c>
      <c r="BL94" s="18" t="s">
        <v>310</v>
      </c>
      <c r="BM94" s="190" t="s">
        <v>1653</v>
      </c>
    </row>
    <row r="95" spans="1:65" s="2" customFormat="1" ht="11.25">
      <c r="A95" s="35"/>
      <c r="B95" s="36"/>
      <c r="C95" s="37"/>
      <c r="D95" s="192" t="s">
        <v>203</v>
      </c>
      <c r="E95" s="37"/>
      <c r="F95" s="193" t="s">
        <v>1654</v>
      </c>
      <c r="G95" s="37"/>
      <c r="H95" s="37"/>
      <c r="I95" s="194"/>
      <c r="J95" s="37"/>
      <c r="K95" s="37"/>
      <c r="L95" s="40"/>
      <c r="M95" s="195"/>
      <c r="N95" s="19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203</v>
      </c>
      <c r="AU95" s="18" t="s">
        <v>84</v>
      </c>
    </row>
    <row r="96" spans="1:65" s="2" customFormat="1" ht="11.25">
      <c r="A96" s="35"/>
      <c r="B96" s="36"/>
      <c r="C96" s="37"/>
      <c r="D96" s="197" t="s">
        <v>205</v>
      </c>
      <c r="E96" s="37"/>
      <c r="F96" s="198" t="s">
        <v>1655</v>
      </c>
      <c r="G96" s="37"/>
      <c r="H96" s="37"/>
      <c r="I96" s="194"/>
      <c r="J96" s="37"/>
      <c r="K96" s="37"/>
      <c r="L96" s="40"/>
      <c r="M96" s="195"/>
      <c r="N96" s="19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205</v>
      </c>
      <c r="AU96" s="18" t="s">
        <v>84</v>
      </c>
    </row>
    <row r="97" spans="1:65" s="13" customFormat="1" ht="11.25">
      <c r="B97" s="199"/>
      <c r="C97" s="200"/>
      <c r="D97" s="192" t="s">
        <v>207</v>
      </c>
      <c r="E97" s="201" t="s">
        <v>19</v>
      </c>
      <c r="F97" s="202" t="s">
        <v>1656</v>
      </c>
      <c r="G97" s="200"/>
      <c r="H97" s="203">
        <v>5</v>
      </c>
      <c r="I97" s="204"/>
      <c r="J97" s="200"/>
      <c r="K97" s="200"/>
      <c r="L97" s="205"/>
      <c r="M97" s="206"/>
      <c r="N97" s="207"/>
      <c r="O97" s="207"/>
      <c r="P97" s="207"/>
      <c r="Q97" s="207"/>
      <c r="R97" s="207"/>
      <c r="S97" s="207"/>
      <c r="T97" s="208"/>
      <c r="AT97" s="209" t="s">
        <v>207</v>
      </c>
      <c r="AU97" s="209" t="s">
        <v>84</v>
      </c>
      <c r="AV97" s="13" t="s">
        <v>84</v>
      </c>
      <c r="AW97" s="13" t="s">
        <v>35</v>
      </c>
      <c r="AX97" s="13" t="s">
        <v>74</v>
      </c>
      <c r="AY97" s="209" t="s">
        <v>195</v>
      </c>
    </row>
    <row r="98" spans="1:65" s="13" customFormat="1" ht="11.25">
      <c r="B98" s="199"/>
      <c r="C98" s="200"/>
      <c r="D98" s="192" t="s">
        <v>207</v>
      </c>
      <c r="E98" s="201" t="s">
        <v>19</v>
      </c>
      <c r="F98" s="202" t="s">
        <v>1657</v>
      </c>
      <c r="G98" s="200"/>
      <c r="H98" s="203">
        <v>11</v>
      </c>
      <c r="I98" s="204"/>
      <c r="J98" s="200"/>
      <c r="K98" s="200"/>
      <c r="L98" s="205"/>
      <c r="M98" s="206"/>
      <c r="N98" s="207"/>
      <c r="O98" s="207"/>
      <c r="P98" s="207"/>
      <c r="Q98" s="207"/>
      <c r="R98" s="207"/>
      <c r="S98" s="207"/>
      <c r="T98" s="208"/>
      <c r="AT98" s="209" t="s">
        <v>207</v>
      </c>
      <c r="AU98" s="209" t="s">
        <v>84</v>
      </c>
      <c r="AV98" s="13" t="s">
        <v>84</v>
      </c>
      <c r="AW98" s="13" t="s">
        <v>35</v>
      </c>
      <c r="AX98" s="13" t="s">
        <v>74</v>
      </c>
      <c r="AY98" s="209" t="s">
        <v>195</v>
      </c>
    </row>
    <row r="99" spans="1:65" s="13" customFormat="1" ht="11.25">
      <c r="B99" s="199"/>
      <c r="C99" s="200"/>
      <c r="D99" s="192" t="s">
        <v>207</v>
      </c>
      <c r="E99" s="201" t="s">
        <v>19</v>
      </c>
      <c r="F99" s="202" t="s">
        <v>1658</v>
      </c>
      <c r="G99" s="200"/>
      <c r="H99" s="203">
        <v>8</v>
      </c>
      <c r="I99" s="204"/>
      <c r="J99" s="200"/>
      <c r="K99" s="200"/>
      <c r="L99" s="205"/>
      <c r="M99" s="206"/>
      <c r="N99" s="207"/>
      <c r="O99" s="207"/>
      <c r="P99" s="207"/>
      <c r="Q99" s="207"/>
      <c r="R99" s="207"/>
      <c r="S99" s="207"/>
      <c r="T99" s="208"/>
      <c r="AT99" s="209" t="s">
        <v>207</v>
      </c>
      <c r="AU99" s="209" t="s">
        <v>84</v>
      </c>
      <c r="AV99" s="13" t="s">
        <v>84</v>
      </c>
      <c r="AW99" s="13" t="s">
        <v>35</v>
      </c>
      <c r="AX99" s="13" t="s">
        <v>74</v>
      </c>
      <c r="AY99" s="209" t="s">
        <v>195</v>
      </c>
    </row>
    <row r="100" spans="1:65" s="13" customFormat="1" ht="11.25">
      <c r="B100" s="199"/>
      <c r="C100" s="200"/>
      <c r="D100" s="192" t="s">
        <v>207</v>
      </c>
      <c r="E100" s="201" t="s">
        <v>19</v>
      </c>
      <c r="F100" s="202" t="s">
        <v>232</v>
      </c>
      <c r="G100" s="200"/>
      <c r="H100" s="203">
        <v>5</v>
      </c>
      <c r="I100" s="204"/>
      <c r="J100" s="200"/>
      <c r="K100" s="200"/>
      <c r="L100" s="205"/>
      <c r="M100" s="206"/>
      <c r="N100" s="207"/>
      <c r="O100" s="207"/>
      <c r="P100" s="207"/>
      <c r="Q100" s="207"/>
      <c r="R100" s="207"/>
      <c r="S100" s="207"/>
      <c r="T100" s="208"/>
      <c r="AT100" s="209" t="s">
        <v>207</v>
      </c>
      <c r="AU100" s="209" t="s">
        <v>84</v>
      </c>
      <c r="AV100" s="13" t="s">
        <v>84</v>
      </c>
      <c r="AW100" s="13" t="s">
        <v>35</v>
      </c>
      <c r="AX100" s="13" t="s">
        <v>74</v>
      </c>
      <c r="AY100" s="209" t="s">
        <v>195</v>
      </c>
    </row>
    <row r="101" spans="1:65" s="14" customFormat="1" ht="11.25">
      <c r="B101" s="210"/>
      <c r="C101" s="211"/>
      <c r="D101" s="192" t="s">
        <v>207</v>
      </c>
      <c r="E101" s="212" t="s">
        <v>19</v>
      </c>
      <c r="F101" s="213" t="s">
        <v>216</v>
      </c>
      <c r="G101" s="211"/>
      <c r="H101" s="214">
        <v>29</v>
      </c>
      <c r="I101" s="215"/>
      <c r="J101" s="211"/>
      <c r="K101" s="211"/>
      <c r="L101" s="216"/>
      <c r="M101" s="217"/>
      <c r="N101" s="218"/>
      <c r="O101" s="218"/>
      <c r="P101" s="218"/>
      <c r="Q101" s="218"/>
      <c r="R101" s="218"/>
      <c r="S101" s="218"/>
      <c r="T101" s="219"/>
      <c r="AT101" s="220" t="s">
        <v>207</v>
      </c>
      <c r="AU101" s="220" t="s">
        <v>84</v>
      </c>
      <c r="AV101" s="14" t="s">
        <v>104</v>
      </c>
      <c r="AW101" s="14" t="s">
        <v>35</v>
      </c>
      <c r="AX101" s="14" t="s">
        <v>82</v>
      </c>
      <c r="AY101" s="220" t="s">
        <v>195</v>
      </c>
    </row>
    <row r="102" spans="1:65" s="2" customFormat="1" ht="16.5" customHeight="1">
      <c r="A102" s="35"/>
      <c r="B102" s="36"/>
      <c r="C102" s="179" t="s">
        <v>248</v>
      </c>
      <c r="D102" s="179" t="s">
        <v>197</v>
      </c>
      <c r="E102" s="180" t="s">
        <v>1659</v>
      </c>
      <c r="F102" s="181" t="s">
        <v>1660</v>
      </c>
      <c r="G102" s="182" t="s">
        <v>570</v>
      </c>
      <c r="H102" s="183">
        <v>15.5</v>
      </c>
      <c r="I102" s="184"/>
      <c r="J102" s="185">
        <f>ROUND(I102*H102,2)</f>
        <v>0</v>
      </c>
      <c r="K102" s="181" t="s">
        <v>201</v>
      </c>
      <c r="L102" s="40"/>
      <c r="M102" s="186" t="s">
        <v>19</v>
      </c>
      <c r="N102" s="187" t="s">
        <v>45</v>
      </c>
      <c r="O102" s="65"/>
      <c r="P102" s="188">
        <f>O102*H102</f>
        <v>0</v>
      </c>
      <c r="Q102" s="188">
        <v>7.6000000000000004E-4</v>
      </c>
      <c r="R102" s="188">
        <f>Q102*H102</f>
        <v>1.1780000000000001E-2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310</v>
      </c>
      <c r="AT102" s="190" t="s">
        <v>197</v>
      </c>
      <c r="AU102" s="190" t="s">
        <v>84</v>
      </c>
      <c r="AY102" s="18" t="s">
        <v>195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82</v>
      </c>
      <c r="BK102" s="191">
        <f>ROUND(I102*H102,2)</f>
        <v>0</v>
      </c>
      <c r="BL102" s="18" t="s">
        <v>310</v>
      </c>
      <c r="BM102" s="190" t="s">
        <v>1661</v>
      </c>
    </row>
    <row r="103" spans="1:65" s="2" customFormat="1" ht="11.25">
      <c r="A103" s="35"/>
      <c r="B103" s="36"/>
      <c r="C103" s="37"/>
      <c r="D103" s="192" t="s">
        <v>203</v>
      </c>
      <c r="E103" s="37"/>
      <c r="F103" s="193" t="s">
        <v>1662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203</v>
      </c>
      <c r="AU103" s="18" t="s">
        <v>84</v>
      </c>
    </row>
    <row r="104" spans="1:65" s="2" customFormat="1" ht="11.25">
      <c r="A104" s="35"/>
      <c r="B104" s="36"/>
      <c r="C104" s="37"/>
      <c r="D104" s="197" t="s">
        <v>205</v>
      </c>
      <c r="E104" s="37"/>
      <c r="F104" s="198" t="s">
        <v>1663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205</v>
      </c>
      <c r="AU104" s="18" t="s">
        <v>84</v>
      </c>
    </row>
    <row r="105" spans="1:65" s="13" customFormat="1" ht="11.25">
      <c r="B105" s="199"/>
      <c r="C105" s="200"/>
      <c r="D105" s="192" t="s">
        <v>207</v>
      </c>
      <c r="E105" s="201" t="s">
        <v>19</v>
      </c>
      <c r="F105" s="202" t="s">
        <v>82</v>
      </c>
      <c r="G105" s="200"/>
      <c r="H105" s="203">
        <v>1</v>
      </c>
      <c r="I105" s="204"/>
      <c r="J105" s="200"/>
      <c r="K105" s="200"/>
      <c r="L105" s="205"/>
      <c r="M105" s="206"/>
      <c r="N105" s="207"/>
      <c r="O105" s="207"/>
      <c r="P105" s="207"/>
      <c r="Q105" s="207"/>
      <c r="R105" s="207"/>
      <c r="S105" s="207"/>
      <c r="T105" s="208"/>
      <c r="AT105" s="209" t="s">
        <v>207</v>
      </c>
      <c r="AU105" s="209" t="s">
        <v>84</v>
      </c>
      <c r="AV105" s="13" t="s">
        <v>84</v>
      </c>
      <c r="AW105" s="13" t="s">
        <v>35</v>
      </c>
      <c r="AX105" s="13" t="s">
        <v>74</v>
      </c>
      <c r="AY105" s="209" t="s">
        <v>195</v>
      </c>
    </row>
    <row r="106" spans="1:65" s="13" customFormat="1" ht="11.25">
      <c r="B106" s="199"/>
      <c r="C106" s="200"/>
      <c r="D106" s="192" t="s">
        <v>207</v>
      </c>
      <c r="E106" s="201" t="s">
        <v>19</v>
      </c>
      <c r="F106" s="202" t="s">
        <v>1664</v>
      </c>
      <c r="G106" s="200"/>
      <c r="H106" s="203">
        <v>6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207</v>
      </c>
      <c r="AU106" s="209" t="s">
        <v>84</v>
      </c>
      <c r="AV106" s="13" t="s">
        <v>84</v>
      </c>
      <c r="AW106" s="13" t="s">
        <v>35</v>
      </c>
      <c r="AX106" s="13" t="s">
        <v>74</v>
      </c>
      <c r="AY106" s="209" t="s">
        <v>195</v>
      </c>
    </row>
    <row r="107" spans="1:65" s="13" customFormat="1" ht="11.25">
      <c r="B107" s="199"/>
      <c r="C107" s="200"/>
      <c r="D107" s="192" t="s">
        <v>207</v>
      </c>
      <c r="E107" s="201" t="s">
        <v>19</v>
      </c>
      <c r="F107" s="202" t="s">
        <v>1665</v>
      </c>
      <c r="G107" s="200"/>
      <c r="H107" s="203">
        <v>6.5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207</v>
      </c>
      <c r="AU107" s="209" t="s">
        <v>84</v>
      </c>
      <c r="AV107" s="13" t="s">
        <v>84</v>
      </c>
      <c r="AW107" s="13" t="s">
        <v>35</v>
      </c>
      <c r="AX107" s="13" t="s">
        <v>74</v>
      </c>
      <c r="AY107" s="209" t="s">
        <v>195</v>
      </c>
    </row>
    <row r="108" spans="1:65" s="13" customFormat="1" ht="11.25">
      <c r="B108" s="199"/>
      <c r="C108" s="200"/>
      <c r="D108" s="192" t="s">
        <v>207</v>
      </c>
      <c r="E108" s="201" t="s">
        <v>19</v>
      </c>
      <c r="F108" s="202" t="s">
        <v>84</v>
      </c>
      <c r="G108" s="200"/>
      <c r="H108" s="203">
        <v>2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207</v>
      </c>
      <c r="AU108" s="209" t="s">
        <v>84</v>
      </c>
      <c r="AV108" s="13" t="s">
        <v>84</v>
      </c>
      <c r="AW108" s="13" t="s">
        <v>35</v>
      </c>
      <c r="AX108" s="13" t="s">
        <v>74</v>
      </c>
      <c r="AY108" s="209" t="s">
        <v>195</v>
      </c>
    </row>
    <row r="109" spans="1:65" s="14" customFormat="1" ht="11.25">
      <c r="B109" s="210"/>
      <c r="C109" s="211"/>
      <c r="D109" s="192" t="s">
        <v>207</v>
      </c>
      <c r="E109" s="212" t="s">
        <v>19</v>
      </c>
      <c r="F109" s="213" t="s">
        <v>216</v>
      </c>
      <c r="G109" s="211"/>
      <c r="H109" s="214">
        <v>15.5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207</v>
      </c>
      <c r="AU109" s="220" t="s">
        <v>84</v>
      </c>
      <c r="AV109" s="14" t="s">
        <v>104</v>
      </c>
      <c r="AW109" s="14" t="s">
        <v>35</v>
      </c>
      <c r="AX109" s="14" t="s">
        <v>82</v>
      </c>
      <c r="AY109" s="220" t="s">
        <v>195</v>
      </c>
    </row>
    <row r="110" spans="1:65" s="2" customFormat="1" ht="16.5" customHeight="1">
      <c r="A110" s="35"/>
      <c r="B110" s="36"/>
      <c r="C110" s="179" t="s">
        <v>104</v>
      </c>
      <c r="D110" s="179" t="s">
        <v>197</v>
      </c>
      <c r="E110" s="180" t="s">
        <v>1666</v>
      </c>
      <c r="F110" s="181" t="s">
        <v>1667</v>
      </c>
      <c r="G110" s="182" t="s">
        <v>570</v>
      </c>
      <c r="H110" s="183">
        <v>14</v>
      </c>
      <c r="I110" s="184"/>
      <c r="J110" s="185">
        <f>ROUND(I110*H110,2)</f>
        <v>0</v>
      </c>
      <c r="K110" s="181" t="s">
        <v>201</v>
      </c>
      <c r="L110" s="40"/>
      <c r="M110" s="186" t="s">
        <v>19</v>
      </c>
      <c r="N110" s="187" t="s">
        <v>45</v>
      </c>
      <c r="O110" s="65"/>
      <c r="P110" s="188">
        <f>O110*H110</f>
        <v>0</v>
      </c>
      <c r="Q110" s="188">
        <v>1.5299999999999999E-3</v>
      </c>
      <c r="R110" s="188">
        <f>Q110*H110</f>
        <v>2.1419999999999998E-2</v>
      </c>
      <c r="S110" s="188">
        <v>0</v>
      </c>
      <c r="T110" s="18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310</v>
      </c>
      <c r="AT110" s="190" t="s">
        <v>197</v>
      </c>
      <c r="AU110" s="190" t="s">
        <v>84</v>
      </c>
      <c r="AY110" s="18" t="s">
        <v>195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18" t="s">
        <v>82</v>
      </c>
      <c r="BK110" s="191">
        <f>ROUND(I110*H110,2)</f>
        <v>0</v>
      </c>
      <c r="BL110" s="18" t="s">
        <v>310</v>
      </c>
      <c r="BM110" s="190" t="s">
        <v>1668</v>
      </c>
    </row>
    <row r="111" spans="1:65" s="2" customFormat="1" ht="11.25">
      <c r="A111" s="35"/>
      <c r="B111" s="36"/>
      <c r="C111" s="37"/>
      <c r="D111" s="192" t="s">
        <v>203</v>
      </c>
      <c r="E111" s="37"/>
      <c r="F111" s="193" t="s">
        <v>1669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203</v>
      </c>
      <c r="AU111" s="18" t="s">
        <v>84</v>
      </c>
    </row>
    <row r="112" spans="1:65" s="2" customFormat="1" ht="11.25">
      <c r="A112" s="35"/>
      <c r="B112" s="36"/>
      <c r="C112" s="37"/>
      <c r="D112" s="197" t="s">
        <v>205</v>
      </c>
      <c r="E112" s="37"/>
      <c r="F112" s="198" t="s">
        <v>1670</v>
      </c>
      <c r="G112" s="37"/>
      <c r="H112" s="37"/>
      <c r="I112" s="194"/>
      <c r="J112" s="37"/>
      <c r="K112" s="37"/>
      <c r="L112" s="40"/>
      <c r="M112" s="195"/>
      <c r="N112" s="19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205</v>
      </c>
      <c r="AU112" s="18" t="s">
        <v>84</v>
      </c>
    </row>
    <row r="113" spans="1:65" s="13" customFormat="1" ht="11.25">
      <c r="B113" s="199"/>
      <c r="C113" s="200"/>
      <c r="D113" s="192" t="s">
        <v>207</v>
      </c>
      <c r="E113" s="201" t="s">
        <v>19</v>
      </c>
      <c r="F113" s="202" t="s">
        <v>1671</v>
      </c>
      <c r="G113" s="200"/>
      <c r="H113" s="203">
        <v>11</v>
      </c>
      <c r="I113" s="204"/>
      <c r="J113" s="200"/>
      <c r="K113" s="200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207</v>
      </c>
      <c r="AU113" s="209" t="s">
        <v>84</v>
      </c>
      <c r="AV113" s="13" t="s">
        <v>84</v>
      </c>
      <c r="AW113" s="13" t="s">
        <v>35</v>
      </c>
      <c r="AX113" s="13" t="s">
        <v>74</v>
      </c>
      <c r="AY113" s="209" t="s">
        <v>195</v>
      </c>
    </row>
    <row r="114" spans="1:65" s="13" customFormat="1" ht="11.25">
      <c r="B114" s="199"/>
      <c r="C114" s="200"/>
      <c r="D114" s="192" t="s">
        <v>207</v>
      </c>
      <c r="E114" s="201" t="s">
        <v>19</v>
      </c>
      <c r="F114" s="202" t="s">
        <v>100</v>
      </c>
      <c r="G114" s="200"/>
      <c r="H114" s="203">
        <v>3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207</v>
      </c>
      <c r="AU114" s="209" t="s">
        <v>84</v>
      </c>
      <c r="AV114" s="13" t="s">
        <v>84</v>
      </c>
      <c r="AW114" s="13" t="s">
        <v>35</v>
      </c>
      <c r="AX114" s="13" t="s">
        <v>74</v>
      </c>
      <c r="AY114" s="209" t="s">
        <v>195</v>
      </c>
    </row>
    <row r="115" spans="1:65" s="14" customFormat="1" ht="11.25">
      <c r="B115" s="210"/>
      <c r="C115" s="211"/>
      <c r="D115" s="192" t="s">
        <v>207</v>
      </c>
      <c r="E115" s="212" t="s">
        <v>19</v>
      </c>
      <c r="F115" s="213" t="s">
        <v>216</v>
      </c>
      <c r="G115" s="211"/>
      <c r="H115" s="214">
        <v>14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207</v>
      </c>
      <c r="AU115" s="220" t="s">
        <v>84</v>
      </c>
      <c r="AV115" s="14" t="s">
        <v>104</v>
      </c>
      <c r="AW115" s="14" t="s">
        <v>35</v>
      </c>
      <c r="AX115" s="14" t="s">
        <v>82</v>
      </c>
      <c r="AY115" s="220" t="s">
        <v>195</v>
      </c>
    </row>
    <row r="116" spans="1:65" s="2" customFormat="1" ht="24.2" customHeight="1">
      <c r="A116" s="35"/>
      <c r="B116" s="36"/>
      <c r="C116" s="179" t="s">
        <v>84</v>
      </c>
      <c r="D116" s="179" t="s">
        <v>197</v>
      </c>
      <c r="E116" s="180" t="s">
        <v>1672</v>
      </c>
      <c r="F116" s="181" t="s">
        <v>1673</v>
      </c>
      <c r="G116" s="182" t="s">
        <v>570</v>
      </c>
      <c r="H116" s="183">
        <v>9.3000000000000007</v>
      </c>
      <c r="I116" s="184"/>
      <c r="J116" s="185">
        <f>ROUND(I116*H116,2)</f>
        <v>0</v>
      </c>
      <c r="K116" s="181" t="s">
        <v>201</v>
      </c>
      <c r="L116" s="40"/>
      <c r="M116" s="186" t="s">
        <v>19</v>
      </c>
      <c r="N116" s="187" t="s">
        <v>45</v>
      </c>
      <c r="O116" s="65"/>
      <c r="P116" s="188">
        <f>O116*H116</f>
        <v>0</v>
      </c>
      <c r="Q116" s="188">
        <v>8.5999999999999998E-4</v>
      </c>
      <c r="R116" s="188">
        <f>Q116*H116</f>
        <v>7.9979999999999999E-3</v>
      </c>
      <c r="S116" s="188">
        <v>0</v>
      </c>
      <c r="T116" s="18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310</v>
      </c>
      <c r="AT116" s="190" t="s">
        <v>197</v>
      </c>
      <c r="AU116" s="190" t="s">
        <v>84</v>
      </c>
      <c r="AY116" s="18" t="s">
        <v>195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18" t="s">
        <v>82</v>
      </c>
      <c r="BK116" s="191">
        <f>ROUND(I116*H116,2)</f>
        <v>0</v>
      </c>
      <c r="BL116" s="18" t="s">
        <v>310</v>
      </c>
      <c r="BM116" s="190" t="s">
        <v>1674</v>
      </c>
    </row>
    <row r="117" spans="1:65" s="2" customFormat="1" ht="11.25">
      <c r="A117" s="35"/>
      <c r="B117" s="36"/>
      <c r="C117" s="37"/>
      <c r="D117" s="192" t="s">
        <v>203</v>
      </c>
      <c r="E117" s="37"/>
      <c r="F117" s="193" t="s">
        <v>1675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203</v>
      </c>
      <c r="AU117" s="18" t="s">
        <v>84</v>
      </c>
    </row>
    <row r="118" spans="1:65" s="2" customFormat="1" ht="11.25">
      <c r="A118" s="35"/>
      <c r="B118" s="36"/>
      <c r="C118" s="37"/>
      <c r="D118" s="197" t="s">
        <v>205</v>
      </c>
      <c r="E118" s="37"/>
      <c r="F118" s="198" t="s">
        <v>1676</v>
      </c>
      <c r="G118" s="37"/>
      <c r="H118" s="37"/>
      <c r="I118" s="194"/>
      <c r="J118" s="37"/>
      <c r="K118" s="37"/>
      <c r="L118" s="40"/>
      <c r="M118" s="195"/>
      <c r="N118" s="196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205</v>
      </c>
      <c r="AU118" s="18" t="s">
        <v>84</v>
      </c>
    </row>
    <row r="119" spans="1:65" s="13" customFormat="1" ht="11.25">
      <c r="B119" s="199"/>
      <c r="C119" s="200"/>
      <c r="D119" s="192" t="s">
        <v>207</v>
      </c>
      <c r="E119" s="201" t="s">
        <v>19</v>
      </c>
      <c r="F119" s="202" t="s">
        <v>1677</v>
      </c>
      <c r="G119" s="200"/>
      <c r="H119" s="203">
        <v>5.5</v>
      </c>
      <c r="I119" s="204"/>
      <c r="J119" s="200"/>
      <c r="K119" s="200"/>
      <c r="L119" s="205"/>
      <c r="M119" s="206"/>
      <c r="N119" s="207"/>
      <c r="O119" s="207"/>
      <c r="P119" s="207"/>
      <c r="Q119" s="207"/>
      <c r="R119" s="207"/>
      <c r="S119" s="207"/>
      <c r="T119" s="208"/>
      <c r="AT119" s="209" t="s">
        <v>207</v>
      </c>
      <c r="AU119" s="209" t="s">
        <v>84</v>
      </c>
      <c r="AV119" s="13" t="s">
        <v>84</v>
      </c>
      <c r="AW119" s="13" t="s">
        <v>35</v>
      </c>
      <c r="AX119" s="13" t="s">
        <v>74</v>
      </c>
      <c r="AY119" s="209" t="s">
        <v>195</v>
      </c>
    </row>
    <row r="120" spans="1:65" s="13" customFormat="1" ht="11.25">
      <c r="B120" s="199"/>
      <c r="C120" s="200"/>
      <c r="D120" s="192" t="s">
        <v>207</v>
      </c>
      <c r="E120" s="201" t="s">
        <v>19</v>
      </c>
      <c r="F120" s="202" t="s">
        <v>1678</v>
      </c>
      <c r="G120" s="200"/>
      <c r="H120" s="203">
        <v>1.8</v>
      </c>
      <c r="I120" s="204"/>
      <c r="J120" s="200"/>
      <c r="K120" s="200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207</v>
      </c>
      <c r="AU120" s="209" t="s">
        <v>84</v>
      </c>
      <c r="AV120" s="13" t="s">
        <v>84</v>
      </c>
      <c r="AW120" s="13" t="s">
        <v>35</v>
      </c>
      <c r="AX120" s="13" t="s">
        <v>74</v>
      </c>
      <c r="AY120" s="209" t="s">
        <v>195</v>
      </c>
    </row>
    <row r="121" spans="1:65" s="13" customFormat="1" ht="11.25">
      <c r="B121" s="199"/>
      <c r="C121" s="200"/>
      <c r="D121" s="192" t="s">
        <v>207</v>
      </c>
      <c r="E121" s="201" t="s">
        <v>19</v>
      </c>
      <c r="F121" s="202" t="s">
        <v>84</v>
      </c>
      <c r="G121" s="200"/>
      <c r="H121" s="203">
        <v>2</v>
      </c>
      <c r="I121" s="204"/>
      <c r="J121" s="200"/>
      <c r="K121" s="200"/>
      <c r="L121" s="205"/>
      <c r="M121" s="206"/>
      <c r="N121" s="207"/>
      <c r="O121" s="207"/>
      <c r="P121" s="207"/>
      <c r="Q121" s="207"/>
      <c r="R121" s="207"/>
      <c r="S121" s="207"/>
      <c r="T121" s="208"/>
      <c r="AT121" s="209" t="s">
        <v>207</v>
      </c>
      <c r="AU121" s="209" t="s">
        <v>84</v>
      </c>
      <c r="AV121" s="13" t="s">
        <v>84</v>
      </c>
      <c r="AW121" s="13" t="s">
        <v>35</v>
      </c>
      <c r="AX121" s="13" t="s">
        <v>74</v>
      </c>
      <c r="AY121" s="209" t="s">
        <v>195</v>
      </c>
    </row>
    <row r="122" spans="1:65" s="14" customFormat="1" ht="11.25">
      <c r="B122" s="210"/>
      <c r="C122" s="211"/>
      <c r="D122" s="192" t="s">
        <v>207</v>
      </c>
      <c r="E122" s="212" t="s">
        <v>19</v>
      </c>
      <c r="F122" s="213" t="s">
        <v>216</v>
      </c>
      <c r="G122" s="211"/>
      <c r="H122" s="214">
        <v>9.3000000000000007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207</v>
      </c>
      <c r="AU122" s="220" t="s">
        <v>84</v>
      </c>
      <c r="AV122" s="14" t="s">
        <v>104</v>
      </c>
      <c r="AW122" s="14" t="s">
        <v>35</v>
      </c>
      <c r="AX122" s="14" t="s">
        <v>82</v>
      </c>
      <c r="AY122" s="220" t="s">
        <v>195</v>
      </c>
    </row>
    <row r="123" spans="1:65" s="2" customFormat="1" ht="24.2" customHeight="1">
      <c r="A123" s="35"/>
      <c r="B123" s="36"/>
      <c r="C123" s="179" t="s">
        <v>100</v>
      </c>
      <c r="D123" s="179" t="s">
        <v>197</v>
      </c>
      <c r="E123" s="180" t="s">
        <v>1679</v>
      </c>
      <c r="F123" s="181" t="s">
        <v>1680</v>
      </c>
      <c r="G123" s="182" t="s">
        <v>570</v>
      </c>
      <c r="H123" s="183">
        <v>20</v>
      </c>
      <c r="I123" s="184"/>
      <c r="J123" s="185">
        <f>ROUND(I123*H123,2)</f>
        <v>0</v>
      </c>
      <c r="K123" s="181" t="s">
        <v>201</v>
      </c>
      <c r="L123" s="40"/>
      <c r="M123" s="186" t="s">
        <v>19</v>
      </c>
      <c r="N123" s="187" t="s">
        <v>45</v>
      </c>
      <c r="O123" s="65"/>
      <c r="P123" s="188">
        <f>O123*H123</f>
        <v>0</v>
      </c>
      <c r="Q123" s="188">
        <v>3.6700000000000001E-3</v>
      </c>
      <c r="R123" s="188">
        <f>Q123*H123</f>
        <v>7.3400000000000007E-2</v>
      </c>
      <c r="S123" s="188">
        <v>0</v>
      </c>
      <c r="T123" s="18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0" t="s">
        <v>310</v>
      </c>
      <c r="AT123" s="190" t="s">
        <v>197</v>
      </c>
      <c r="AU123" s="190" t="s">
        <v>84</v>
      </c>
      <c r="AY123" s="18" t="s">
        <v>195</v>
      </c>
      <c r="BE123" s="191">
        <f>IF(N123="základní",J123,0)</f>
        <v>0</v>
      </c>
      <c r="BF123" s="191">
        <f>IF(N123="snížená",J123,0)</f>
        <v>0</v>
      </c>
      <c r="BG123" s="191">
        <f>IF(N123="zákl. přenesená",J123,0)</f>
        <v>0</v>
      </c>
      <c r="BH123" s="191">
        <f>IF(N123="sníž. přenesená",J123,0)</f>
        <v>0</v>
      </c>
      <c r="BI123" s="191">
        <f>IF(N123="nulová",J123,0)</f>
        <v>0</v>
      </c>
      <c r="BJ123" s="18" t="s">
        <v>82</v>
      </c>
      <c r="BK123" s="191">
        <f>ROUND(I123*H123,2)</f>
        <v>0</v>
      </c>
      <c r="BL123" s="18" t="s">
        <v>310</v>
      </c>
      <c r="BM123" s="190" t="s">
        <v>1681</v>
      </c>
    </row>
    <row r="124" spans="1:65" s="2" customFormat="1" ht="11.25">
      <c r="A124" s="35"/>
      <c r="B124" s="36"/>
      <c r="C124" s="37"/>
      <c r="D124" s="192" t="s">
        <v>203</v>
      </c>
      <c r="E124" s="37"/>
      <c r="F124" s="193" t="s">
        <v>1682</v>
      </c>
      <c r="G124" s="37"/>
      <c r="H124" s="37"/>
      <c r="I124" s="194"/>
      <c r="J124" s="37"/>
      <c r="K124" s="37"/>
      <c r="L124" s="40"/>
      <c r="M124" s="195"/>
      <c r="N124" s="196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203</v>
      </c>
      <c r="AU124" s="18" t="s">
        <v>84</v>
      </c>
    </row>
    <row r="125" spans="1:65" s="2" customFormat="1" ht="11.25">
      <c r="A125" s="35"/>
      <c r="B125" s="36"/>
      <c r="C125" s="37"/>
      <c r="D125" s="197" t="s">
        <v>205</v>
      </c>
      <c r="E125" s="37"/>
      <c r="F125" s="198" t="s">
        <v>1683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205</v>
      </c>
      <c r="AU125" s="18" t="s">
        <v>84</v>
      </c>
    </row>
    <row r="126" spans="1:65" s="2" customFormat="1" ht="24.2" customHeight="1">
      <c r="A126" s="35"/>
      <c r="B126" s="36"/>
      <c r="C126" s="179" t="s">
        <v>82</v>
      </c>
      <c r="D126" s="179" t="s">
        <v>197</v>
      </c>
      <c r="E126" s="180" t="s">
        <v>1684</v>
      </c>
      <c r="F126" s="181" t="s">
        <v>1685</v>
      </c>
      <c r="G126" s="182" t="s">
        <v>570</v>
      </c>
      <c r="H126" s="183">
        <v>19.3</v>
      </c>
      <c r="I126" s="184"/>
      <c r="J126" s="185">
        <f>ROUND(I126*H126,2)</f>
        <v>0</v>
      </c>
      <c r="K126" s="181" t="s">
        <v>201</v>
      </c>
      <c r="L126" s="40"/>
      <c r="M126" s="186" t="s">
        <v>19</v>
      </c>
      <c r="N126" s="187" t="s">
        <v>45</v>
      </c>
      <c r="O126" s="65"/>
      <c r="P126" s="188">
        <f>O126*H126</f>
        <v>0</v>
      </c>
      <c r="Q126" s="188">
        <v>4.1399999999999996E-3</v>
      </c>
      <c r="R126" s="188">
        <f>Q126*H126</f>
        <v>7.9902000000000001E-2</v>
      </c>
      <c r="S126" s="188">
        <v>0</v>
      </c>
      <c r="T126" s="18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310</v>
      </c>
      <c r="AT126" s="190" t="s">
        <v>197</v>
      </c>
      <c r="AU126" s="190" t="s">
        <v>84</v>
      </c>
      <c r="AY126" s="18" t="s">
        <v>195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82</v>
      </c>
      <c r="BK126" s="191">
        <f>ROUND(I126*H126,2)</f>
        <v>0</v>
      </c>
      <c r="BL126" s="18" t="s">
        <v>310</v>
      </c>
      <c r="BM126" s="190" t="s">
        <v>1686</v>
      </c>
    </row>
    <row r="127" spans="1:65" s="2" customFormat="1" ht="11.25">
      <c r="A127" s="35"/>
      <c r="B127" s="36"/>
      <c r="C127" s="37"/>
      <c r="D127" s="192" t="s">
        <v>203</v>
      </c>
      <c r="E127" s="37"/>
      <c r="F127" s="193" t="s">
        <v>1687</v>
      </c>
      <c r="G127" s="37"/>
      <c r="H127" s="37"/>
      <c r="I127" s="194"/>
      <c r="J127" s="37"/>
      <c r="K127" s="37"/>
      <c r="L127" s="40"/>
      <c r="M127" s="195"/>
      <c r="N127" s="196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203</v>
      </c>
      <c r="AU127" s="18" t="s">
        <v>84</v>
      </c>
    </row>
    <row r="128" spans="1:65" s="2" customFormat="1" ht="11.25">
      <c r="A128" s="35"/>
      <c r="B128" s="36"/>
      <c r="C128" s="37"/>
      <c r="D128" s="197" t="s">
        <v>205</v>
      </c>
      <c r="E128" s="37"/>
      <c r="F128" s="198" t="s">
        <v>1688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205</v>
      </c>
      <c r="AU128" s="18" t="s">
        <v>84</v>
      </c>
    </row>
    <row r="129" spans="1:65" s="13" customFormat="1" ht="11.25">
      <c r="B129" s="199"/>
      <c r="C129" s="200"/>
      <c r="D129" s="192" t="s">
        <v>207</v>
      </c>
      <c r="E129" s="201" t="s">
        <v>19</v>
      </c>
      <c r="F129" s="202" t="s">
        <v>1689</v>
      </c>
      <c r="G129" s="200"/>
      <c r="H129" s="203">
        <v>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207</v>
      </c>
      <c r="AU129" s="209" t="s">
        <v>84</v>
      </c>
      <c r="AV129" s="13" t="s">
        <v>84</v>
      </c>
      <c r="AW129" s="13" t="s">
        <v>35</v>
      </c>
      <c r="AX129" s="13" t="s">
        <v>74</v>
      </c>
      <c r="AY129" s="209" t="s">
        <v>195</v>
      </c>
    </row>
    <row r="130" spans="1:65" s="13" customFormat="1" ht="11.25">
      <c r="B130" s="199"/>
      <c r="C130" s="200"/>
      <c r="D130" s="192" t="s">
        <v>207</v>
      </c>
      <c r="E130" s="201" t="s">
        <v>19</v>
      </c>
      <c r="F130" s="202" t="s">
        <v>1690</v>
      </c>
      <c r="G130" s="200"/>
      <c r="H130" s="203">
        <v>2.5</v>
      </c>
      <c r="I130" s="204"/>
      <c r="J130" s="200"/>
      <c r="K130" s="200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207</v>
      </c>
      <c r="AU130" s="209" t="s">
        <v>84</v>
      </c>
      <c r="AV130" s="13" t="s">
        <v>84</v>
      </c>
      <c r="AW130" s="13" t="s">
        <v>35</v>
      </c>
      <c r="AX130" s="13" t="s">
        <v>74</v>
      </c>
      <c r="AY130" s="209" t="s">
        <v>195</v>
      </c>
    </row>
    <row r="131" spans="1:65" s="13" customFormat="1" ht="11.25">
      <c r="B131" s="199"/>
      <c r="C131" s="200"/>
      <c r="D131" s="192" t="s">
        <v>207</v>
      </c>
      <c r="E131" s="201" t="s">
        <v>19</v>
      </c>
      <c r="F131" s="202" t="s">
        <v>1691</v>
      </c>
      <c r="G131" s="200"/>
      <c r="H131" s="203">
        <v>5.8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207</v>
      </c>
      <c r="AU131" s="209" t="s">
        <v>84</v>
      </c>
      <c r="AV131" s="13" t="s">
        <v>84</v>
      </c>
      <c r="AW131" s="13" t="s">
        <v>35</v>
      </c>
      <c r="AX131" s="13" t="s">
        <v>74</v>
      </c>
      <c r="AY131" s="209" t="s">
        <v>195</v>
      </c>
    </row>
    <row r="132" spans="1:65" s="13" customFormat="1" ht="11.25">
      <c r="B132" s="199"/>
      <c r="C132" s="200"/>
      <c r="D132" s="192" t="s">
        <v>207</v>
      </c>
      <c r="E132" s="201" t="s">
        <v>19</v>
      </c>
      <c r="F132" s="202" t="s">
        <v>84</v>
      </c>
      <c r="G132" s="200"/>
      <c r="H132" s="203">
        <v>2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207</v>
      </c>
      <c r="AU132" s="209" t="s">
        <v>84</v>
      </c>
      <c r="AV132" s="13" t="s">
        <v>84</v>
      </c>
      <c r="AW132" s="13" t="s">
        <v>35</v>
      </c>
      <c r="AX132" s="13" t="s">
        <v>74</v>
      </c>
      <c r="AY132" s="209" t="s">
        <v>195</v>
      </c>
    </row>
    <row r="133" spans="1:65" s="14" customFormat="1" ht="11.25">
      <c r="B133" s="210"/>
      <c r="C133" s="211"/>
      <c r="D133" s="192" t="s">
        <v>207</v>
      </c>
      <c r="E133" s="212" t="s">
        <v>19</v>
      </c>
      <c r="F133" s="213" t="s">
        <v>216</v>
      </c>
      <c r="G133" s="211"/>
      <c r="H133" s="214">
        <v>19.3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207</v>
      </c>
      <c r="AU133" s="220" t="s">
        <v>84</v>
      </c>
      <c r="AV133" s="14" t="s">
        <v>104</v>
      </c>
      <c r="AW133" s="14" t="s">
        <v>35</v>
      </c>
      <c r="AX133" s="14" t="s">
        <v>82</v>
      </c>
      <c r="AY133" s="220" t="s">
        <v>195</v>
      </c>
    </row>
    <row r="134" spans="1:65" s="2" customFormat="1" ht="16.5" customHeight="1">
      <c r="A134" s="35"/>
      <c r="B134" s="36"/>
      <c r="C134" s="179" t="s">
        <v>255</v>
      </c>
      <c r="D134" s="179" t="s">
        <v>197</v>
      </c>
      <c r="E134" s="180" t="s">
        <v>1692</v>
      </c>
      <c r="F134" s="181" t="s">
        <v>1693</v>
      </c>
      <c r="G134" s="182" t="s">
        <v>319</v>
      </c>
      <c r="H134" s="183">
        <v>20</v>
      </c>
      <c r="I134" s="184"/>
      <c r="J134" s="185">
        <f>ROUND(I134*H134,2)</f>
        <v>0</v>
      </c>
      <c r="K134" s="181" t="s">
        <v>201</v>
      </c>
      <c r="L134" s="40"/>
      <c r="M134" s="186" t="s">
        <v>19</v>
      </c>
      <c r="N134" s="187" t="s">
        <v>45</v>
      </c>
      <c r="O134" s="65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0" t="s">
        <v>310</v>
      </c>
      <c r="AT134" s="190" t="s">
        <v>197</v>
      </c>
      <c r="AU134" s="190" t="s">
        <v>84</v>
      </c>
      <c r="AY134" s="18" t="s">
        <v>195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82</v>
      </c>
      <c r="BK134" s="191">
        <f>ROUND(I134*H134,2)</f>
        <v>0</v>
      </c>
      <c r="BL134" s="18" t="s">
        <v>310</v>
      </c>
      <c r="BM134" s="190" t="s">
        <v>1694</v>
      </c>
    </row>
    <row r="135" spans="1:65" s="2" customFormat="1" ht="19.5">
      <c r="A135" s="35"/>
      <c r="B135" s="36"/>
      <c r="C135" s="37"/>
      <c r="D135" s="192" t="s">
        <v>203</v>
      </c>
      <c r="E135" s="37"/>
      <c r="F135" s="193" t="s">
        <v>1695</v>
      </c>
      <c r="G135" s="37"/>
      <c r="H135" s="37"/>
      <c r="I135" s="194"/>
      <c r="J135" s="37"/>
      <c r="K135" s="37"/>
      <c r="L135" s="40"/>
      <c r="M135" s="195"/>
      <c r="N135" s="196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203</v>
      </c>
      <c r="AU135" s="18" t="s">
        <v>84</v>
      </c>
    </row>
    <row r="136" spans="1:65" s="2" customFormat="1" ht="11.25">
      <c r="A136" s="35"/>
      <c r="B136" s="36"/>
      <c r="C136" s="37"/>
      <c r="D136" s="197" t="s">
        <v>205</v>
      </c>
      <c r="E136" s="37"/>
      <c r="F136" s="198" t="s">
        <v>1696</v>
      </c>
      <c r="G136" s="37"/>
      <c r="H136" s="37"/>
      <c r="I136" s="194"/>
      <c r="J136" s="37"/>
      <c r="K136" s="37"/>
      <c r="L136" s="40"/>
      <c r="M136" s="195"/>
      <c r="N136" s="196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205</v>
      </c>
      <c r="AU136" s="18" t="s">
        <v>84</v>
      </c>
    </row>
    <row r="137" spans="1:65" s="2" customFormat="1" ht="16.5" customHeight="1">
      <c r="A137" s="35"/>
      <c r="B137" s="36"/>
      <c r="C137" s="179" t="s">
        <v>264</v>
      </c>
      <c r="D137" s="179" t="s">
        <v>197</v>
      </c>
      <c r="E137" s="180" t="s">
        <v>1697</v>
      </c>
      <c r="F137" s="181" t="s">
        <v>1698</v>
      </c>
      <c r="G137" s="182" t="s">
        <v>319</v>
      </c>
      <c r="H137" s="183">
        <v>6</v>
      </c>
      <c r="I137" s="184"/>
      <c r="J137" s="185">
        <f>ROUND(I137*H137,2)</f>
        <v>0</v>
      </c>
      <c r="K137" s="181" t="s">
        <v>201</v>
      </c>
      <c r="L137" s="40"/>
      <c r="M137" s="186" t="s">
        <v>19</v>
      </c>
      <c r="N137" s="187" t="s">
        <v>45</v>
      </c>
      <c r="O137" s="65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0" t="s">
        <v>310</v>
      </c>
      <c r="AT137" s="190" t="s">
        <v>197</v>
      </c>
      <c r="AU137" s="190" t="s">
        <v>84</v>
      </c>
      <c r="AY137" s="18" t="s">
        <v>195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82</v>
      </c>
      <c r="BK137" s="191">
        <f>ROUND(I137*H137,2)</f>
        <v>0</v>
      </c>
      <c r="BL137" s="18" t="s">
        <v>310</v>
      </c>
      <c r="BM137" s="190" t="s">
        <v>1699</v>
      </c>
    </row>
    <row r="138" spans="1:65" s="2" customFormat="1" ht="19.5">
      <c r="A138" s="35"/>
      <c r="B138" s="36"/>
      <c r="C138" s="37"/>
      <c r="D138" s="192" t="s">
        <v>203</v>
      </c>
      <c r="E138" s="37"/>
      <c r="F138" s="193" t="s">
        <v>1700</v>
      </c>
      <c r="G138" s="37"/>
      <c r="H138" s="37"/>
      <c r="I138" s="194"/>
      <c r="J138" s="37"/>
      <c r="K138" s="37"/>
      <c r="L138" s="40"/>
      <c r="M138" s="195"/>
      <c r="N138" s="196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203</v>
      </c>
      <c r="AU138" s="18" t="s">
        <v>84</v>
      </c>
    </row>
    <row r="139" spans="1:65" s="2" customFormat="1" ht="11.25">
      <c r="A139" s="35"/>
      <c r="B139" s="36"/>
      <c r="C139" s="37"/>
      <c r="D139" s="197" t="s">
        <v>205</v>
      </c>
      <c r="E139" s="37"/>
      <c r="F139" s="198" t="s">
        <v>1701</v>
      </c>
      <c r="G139" s="37"/>
      <c r="H139" s="37"/>
      <c r="I139" s="194"/>
      <c r="J139" s="37"/>
      <c r="K139" s="37"/>
      <c r="L139" s="40"/>
      <c r="M139" s="195"/>
      <c r="N139" s="196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205</v>
      </c>
      <c r="AU139" s="18" t="s">
        <v>84</v>
      </c>
    </row>
    <row r="140" spans="1:65" s="2" customFormat="1" ht="21.75" customHeight="1">
      <c r="A140" s="35"/>
      <c r="B140" s="36"/>
      <c r="C140" s="179" t="s">
        <v>270</v>
      </c>
      <c r="D140" s="179" t="s">
        <v>197</v>
      </c>
      <c r="E140" s="180" t="s">
        <v>1702</v>
      </c>
      <c r="F140" s="181" t="s">
        <v>1703</v>
      </c>
      <c r="G140" s="182" t="s">
        <v>319</v>
      </c>
      <c r="H140" s="183">
        <v>6</v>
      </c>
      <c r="I140" s="184"/>
      <c r="J140" s="185">
        <f>ROUND(I140*H140,2)</f>
        <v>0</v>
      </c>
      <c r="K140" s="181" t="s">
        <v>201</v>
      </c>
      <c r="L140" s="40"/>
      <c r="M140" s="186" t="s">
        <v>19</v>
      </c>
      <c r="N140" s="187" t="s">
        <v>45</v>
      </c>
      <c r="O140" s="65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0" t="s">
        <v>310</v>
      </c>
      <c r="AT140" s="190" t="s">
        <v>197</v>
      </c>
      <c r="AU140" s="190" t="s">
        <v>84</v>
      </c>
      <c r="AY140" s="18" t="s">
        <v>195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82</v>
      </c>
      <c r="BK140" s="191">
        <f>ROUND(I140*H140,2)</f>
        <v>0</v>
      </c>
      <c r="BL140" s="18" t="s">
        <v>310</v>
      </c>
      <c r="BM140" s="190" t="s">
        <v>1704</v>
      </c>
    </row>
    <row r="141" spans="1:65" s="2" customFormat="1" ht="19.5">
      <c r="A141" s="35"/>
      <c r="B141" s="36"/>
      <c r="C141" s="37"/>
      <c r="D141" s="192" t="s">
        <v>203</v>
      </c>
      <c r="E141" s="37"/>
      <c r="F141" s="193" t="s">
        <v>1705</v>
      </c>
      <c r="G141" s="37"/>
      <c r="H141" s="37"/>
      <c r="I141" s="194"/>
      <c r="J141" s="37"/>
      <c r="K141" s="37"/>
      <c r="L141" s="40"/>
      <c r="M141" s="195"/>
      <c r="N141" s="196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203</v>
      </c>
      <c r="AU141" s="18" t="s">
        <v>84</v>
      </c>
    </row>
    <row r="142" spans="1:65" s="2" customFormat="1" ht="11.25">
      <c r="A142" s="35"/>
      <c r="B142" s="36"/>
      <c r="C142" s="37"/>
      <c r="D142" s="197" t="s">
        <v>205</v>
      </c>
      <c r="E142" s="37"/>
      <c r="F142" s="198" t="s">
        <v>1706</v>
      </c>
      <c r="G142" s="37"/>
      <c r="H142" s="37"/>
      <c r="I142" s="194"/>
      <c r="J142" s="37"/>
      <c r="K142" s="37"/>
      <c r="L142" s="40"/>
      <c r="M142" s="195"/>
      <c r="N142" s="196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205</v>
      </c>
      <c r="AU142" s="18" t="s">
        <v>84</v>
      </c>
    </row>
    <row r="143" spans="1:65" s="2" customFormat="1" ht="24.2" customHeight="1">
      <c r="A143" s="35"/>
      <c r="B143" s="36"/>
      <c r="C143" s="179" t="s">
        <v>422</v>
      </c>
      <c r="D143" s="179" t="s">
        <v>197</v>
      </c>
      <c r="E143" s="180" t="s">
        <v>1707</v>
      </c>
      <c r="F143" s="181" t="s">
        <v>1708</v>
      </c>
      <c r="G143" s="182" t="s">
        <v>319</v>
      </c>
      <c r="H143" s="183">
        <v>2</v>
      </c>
      <c r="I143" s="184"/>
      <c r="J143" s="185">
        <f>ROUND(I143*H143,2)</f>
        <v>0</v>
      </c>
      <c r="K143" s="181" t="s">
        <v>201</v>
      </c>
      <c r="L143" s="40"/>
      <c r="M143" s="186" t="s">
        <v>19</v>
      </c>
      <c r="N143" s="187" t="s">
        <v>45</v>
      </c>
      <c r="O143" s="65"/>
      <c r="P143" s="188">
        <f>O143*H143</f>
        <v>0</v>
      </c>
      <c r="Q143" s="188">
        <v>0</v>
      </c>
      <c r="R143" s="188">
        <f>Q143*H143</f>
        <v>0</v>
      </c>
      <c r="S143" s="188">
        <v>2.9610000000000001E-2</v>
      </c>
      <c r="T143" s="189">
        <f>S143*H143</f>
        <v>5.9220000000000002E-2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0" t="s">
        <v>310</v>
      </c>
      <c r="AT143" s="190" t="s">
        <v>197</v>
      </c>
      <c r="AU143" s="190" t="s">
        <v>84</v>
      </c>
      <c r="AY143" s="18" t="s">
        <v>195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82</v>
      </c>
      <c r="BK143" s="191">
        <f>ROUND(I143*H143,2)</f>
        <v>0</v>
      </c>
      <c r="BL143" s="18" t="s">
        <v>310</v>
      </c>
      <c r="BM143" s="190" t="s">
        <v>1709</v>
      </c>
    </row>
    <row r="144" spans="1:65" s="2" customFormat="1" ht="19.5">
      <c r="A144" s="35"/>
      <c r="B144" s="36"/>
      <c r="C144" s="37"/>
      <c r="D144" s="192" t="s">
        <v>203</v>
      </c>
      <c r="E144" s="37"/>
      <c r="F144" s="193" t="s">
        <v>1710</v>
      </c>
      <c r="G144" s="37"/>
      <c r="H144" s="37"/>
      <c r="I144" s="194"/>
      <c r="J144" s="37"/>
      <c r="K144" s="37"/>
      <c r="L144" s="40"/>
      <c r="M144" s="195"/>
      <c r="N144" s="196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203</v>
      </c>
      <c r="AU144" s="18" t="s">
        <v>84</v>
      </c>
    </row>
    <row r="145" spans="1:65" s="2" customFormat="1" ht="11.25">
      <c r="A145" s="35"/>
      <c r="B145" s="36"/>
      <c r="C145" s="37"/>
      <c r="D145" s="197" t="s">
        <v>205</v>
      </c>
      <c r="E145" s="37"/>
      <c r="F145" s="198" t="s">
        <v>1711</v>
      </c>
      <c r="G145" s="37"/>
      <c r="H145" s="37"/>
      <c r="I145" s="194"/>
      <c r="J145" s="37"/>
      <c r="K145" s="37"/>
      <c r="L145" s="40"/>
      <c r="M145" s="195"/>
      <c r="N145" s="196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205</v>
      </c>
      <c r="AU145" s="18" t="s">
        <v>84</v>
      </c>
    </row>
    <row r="146" spans="1:65" s="2" customFormat="1" ht="21.75" customHeight="1">
      <c r="A146" s="35"/>
      <c r="B146" s="36"/>
      <c r="C146" s="179" t="s">
        <v>276</v>
      </c>
      <c r="D146" s="179" t="s">
        <v>197</v>
      </c>
      <c r="E146" s="180" t="s">
        <v>1712</v>
      </c>
      <c r="F146" s="181" t="s">
        <v>1713</v>
      </c>
      <c r="G146" s="182" t="s">
        <v>570</v>
      </c>
      <c r="H146" s="183">
        <v>114.1</v>
      </c>
      <c r="I146" s="184"/>
      <c r="J146" s="185">
        <f>ROUND(I146*H146,2)</f>
        <v>0</v>
      </c>
      <c r="K146" s="181" t="s">
        <v>201</v>
      </c>
      <c r="L146" s="40"/>
      <c r="M146" s="186" t="s">
        <v>19</v>
      </c>
      <c r="N146" s="187" t="s">
        <v>45</v>
      </c>
      <c r="O146" s="65"/>
      <c r="P146" s="188">
        <f>O146*H146</f>
        <v>0</v>
      </c>
      <c r="Q146" s="188">
        <v>0</v>
      </c>
      <c r="R146" s="188">
        <f>Q146*H146</f>
        <v>0</v>
      </c>
      <c r="S146" s="188">
        <v>0</v>
      </c>
      <c r="T146" s="18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0" t="s">
        <v>310</v>
      </c>
      <c r="AT146" s="190" t="s">
        <v>197</v>
      </c>
      <c r="AU146" s="190" t="s">
        <v>84</v>
      </c>
      <c r="AY146" s="18" t="s">
        <v>195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82</v>
      </c>
      <c r="BK146" s="191">
        <f>ROUND(I146*H146,2)</f>
        <v>0</v>
      </c>
      <c r="BL146" s="18" t="s">
        <v>310</v>
      </c>
      <c r="BM146" s="190" t="s">
        <v>1714</v>
      </c>
    </row>
    <row r="147" spans="1:65" s="2" customFormat="1" ht="11.25">
      <c r="A147" s="35"/>
      <c r="B147" s="36"/>
      <c r="C147" s="37"/>
      <c r="D147" s="192" t="s">
        <v>203</v>
      </c>
      <c r="E147" s="37"/>
      <c r="F147" s="193" t="s">
        <v>1715</v>
      </c>
      <c r="G147" s="37"/>
      <c r="H147" s="37"/>
      <c r="I147" s="194"/>
      <c r="J147" s="37"/>
      <c r="K147" s="37"/>
      <c r="L147" s="40"/>
      <c r="M147" s="195"/>
      <c r="N147" s="196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203</v>
      </c>
      <c r="AU147" s="18" t="s">
        <v>84</v>
      </c>
    </row>
    <row r="148" spans="1:65" s="2" customFormat="1" ht="11.25">
      <c r="A148" s="35"/>
      <c r="B148" s="36"/>
      <c r="C148" s="37"/>
      <c r="D148" s="197" t="s">
        <v>205</v>
      </c>
      <c r="E148" s="37"/>
      <c r="F148" s="198" t="s">
        <v>1716</v>
      </c>
      <c r="G148" s="37"/>
      <c r="H148" s="37"/>
      <c r="I148" s="194"/>
      <c r="J148" s="37"/>
      <c r="K148" s="37"/>
      <c r="L148" s="40"/>
      <c r="M148" s="195"/>
      <c r="N148" s="196"/>
      <c r="O148" s="65"/>
      <c r="P148" s="65"/>
      <c r="Q148" s="65"/>
      <c r="R148" s="65"/>
      <c r="S148" s="65"/>
      <c r="T148" s="66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205</v>
      </c>
      <c r="AU148" s="18" t="s">
        <v>84</v>
      </c>
    </row>
    <row r="149" spans="1:65" s="13" customFormat="1" ht="11.25">
      <c r="B149" s="199"/>
      <c r="C149" s="200"/>
      <c r="D149" s="192" t="s">
        <v>207</v>
      </c>
      <c r="E149" s="201" t="s">
        <v>19</v>
      </c>
      <c r="F149" s="202" t="s">
        <v>1717</v>
      </c>
      <c r="G149" s="200"/>
      <c r="H149" s="203">
        <v>114.1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207</v>
      </c>
      <c r="AU149" s="209" t="s">
        <v>84</v>
      </c>
      <c r="AV149" s="13" t="s">
        <v>84</v>
      </c>
      <c r="AW149" s="13" t="s">
        <v>35</v>
      </c>
      <c r="AX149" s="13" t="s">
        <v>82</v>
      </c>
      <c r="AY149" s="209" t="s">
        <v>195</v>
      </c>
    </row>
    <row r="150" spans="1:65" s="2" customFormat="1" ht="24.2" customHeight="1">
      <c r="A150" s="35"/>
      <c r="B150" s="36"/>
      <c r="C150" s="179" t="s">
        <v>606</v>
      </c>
      <c r="D150" s="179" t="s">
        <v>197</v>
      </c>
      <c r="E150" s="180" t="s">
        <v>1718</v>
      </c>
      <c r="F150" s="181" t="s">
        <v>1719</v>
      </c>
      <c r="G150" s="182" t="s">
        <v>219</v>
      </c>
      <c r="H150" s="183">
        <v>0.219</v>
      </c>
      <c r="I150" s="184"/>
      <c r="J150" s="185">
        <f>ROUND(I150*H150,2)</f>
        <v>0</v>
      </c>
      <c r="K150" s="181" t="s">
        <v>201</v>
      </c>
      <c r="L150" s="40"/>
      <c r="M150" s="186" t="s">
        <v>19</v>
      </c>
      <c r="N150" s="187" t="s">
        <v>45</v>
      </c>
      <c r="O150" s="65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0" t="s">
        <v>310</v>
      </c>
      <c r="AT150" s="190" t="s">
        <v>197</v>
      </c>
      <c r="AU150" s="190" t="s">
        <v>84</v>
      </c>
      <c r="AY150" s="18" t="s">
        <v>195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82</v>
      </c>
      <c r="BK150" s="191">
        <f>ROUND(I150*H150,2)</f>
        <v>0</v>
      </c>
      <c r="BL150" s="18" t="s">
        <v>310</v>
      </c>
      <c r="BM150" s="190" t="s">
        <v>1720</v>
      </c>
    </row>
    <row r="151" spans="1:65" s="2" customFormat="1" ht="29.25">
      <c r="A151" s="35"/>
      <c r="B151" s="36"/>
      <c r="C151" s="37"/>
      <c r="D151" s="192" t="s">
        <v>203</v>
      </c>
      <c r="E151" s="37"/>
      <c r="F151" s="193" t="s">
        <v>1721</v>
      </c>
      <c r="G151" s="37"/>
      <c r="H151" s="37"/>
      <c r="I151" s="194"/>
      <c r="J151" s="37"/>
      <c r="K151" s="37"/>
      <c r="L151" s="40"/>
      <c r="M151" s="195"/>
      <c r="N151" s="196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203</v>
      </c>
      <c r="AU151" s="18" t="s">
        <v>84</v>
      </c>
    </row>
    <row r="152" spans="1:65" s="2" customFormat="1" ht="11.25">
      <c r="A152" s="35"/>
      <c r="B152" s="36"/>
      <c r="C152" s="37"/>
      <c r="D152" s="197" t="s">
        <v>205</v>
      </c>
      <c r="E152" s="37"/>
      <c r="F152" s="198" t="s">
        <v>1722</v>
      </c>
      <c r="G152" s="37"/>
      <c r="H152" s="37"/>
      <c r="I152" s="194"/>
      <c r="J152" s="37"/>
      <c r="K152" s="37"/>
      <c r="L152" s="40"/>
      <c r="M152" s="195"/>
      <c r="N152" s="196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205</v>
      </c>
      <c r="AU152" s="18" t="s">
        <v>84</v>
      </c>
    </row>
    <row r="153" spans="1:65" s="2" customFormat="1" ht="33" customHeight="1">
      <c r="A153" s="35"/>
      <c r="B153" s="36"/>
      <c r="C153" s="179" t="s">
        <v>612</v>
      </c>
      <c r="D153" s="179" t="s">
        <v>197</v>
      </c>
      <c r="E153" s="180" t="s">
        <v>1723</v>
      </c>
      <c r="F153" s="181" t="s">
        <v>1724</v>
      </c>
      <c r="G153" s="182" t="s">
        <v>219</v>
      </c>
      <c r="H153" s="183">
        <v>0.219</v>
      </c>
      <c r="I153" s="184"/>
      <c r="J153" s="185">
        <f>ROUND(I153*H153,2)</f>
        <v>0</v>
      </c>
      <c r="K153" s="181" t="s">
        <v>201</v>
      </c>
      <c r="L153" s="40"/>
      <c r="M153" s="186" t="s">
        <v>19</v>
      </c>
      <c r="N153" s="187" t="s">
        <v>45</v>
      </c>
      <c r="O153" s="65"/>
      <c r="P153" s="188">
        <f>O153*H153</f>
        <v>0</v>
      </c>
      <c r="Q153" s="188">
        <v>0</v>
      </c>
      <c r="R153" s="188">
        <f>Q153*H153</f>
        <v>0</v>
      </c>
      <c r="S153" s="188">
        <v>0</v>
      </c>
      <c r="T153" s="18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0" t="s">
        <v>310</v>
      </c>
      <c r="AT153" s="190" t="s">
        <v>197</v>
      </c>
      <c r="AU153" s="190" t="s">
        <v>84</v>
      </c>
      <c r="AY153" s="18" t="s">
        <v>195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82</v>
      </c>
      <c r="BK153" s="191">
        <f>ROUND(I153*H153,2)</f>
        <v>0</v>
      </c>
      <c r="BL153" s="18" t="s">
        <v>310</v>
      </c>
      <c r="BM153" s="190" t="s">
        <v>1725</v>
      </c>
    </row>
    <row r="154" spans="1:65" s="2" customFormat="1" ht="48.75">
      <c r="A154" s="35"/>
      <c r="B154" s="36"/>
      <c r="C154" s="37"/>
      <c r="D154" s="192" t="s">
        <v>203</v>
      </c>
      <c r="E154" s="37"/>
      <c r="F154" s="193" t="s">
        <v>1726</v>
      </c>
      <c r="G154" s="37"/>
      <c r="H154" s="37"/>
      <c r="I154" s="194"/>
      <c r="J154" s="37"/>
      <c r="K154" s="37"/>
      <c r="L154" s="40"/>
      <c r="M154" s="195"/>
      <c r="N154" s="196"/>
      <c r="O154" s="65"/>
      <c r="P154" s="65"/>
      <c r="Q154" s="65"/>
      <c r="R154" s="65"/>
      <c r="S154" s="65"/>
      <c r="T154" s="66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203</v>
      </c>
      <c r="AU154" s="18" t="s">
        <v>84</v>
      </c>
    </row>
    <row r="155" spans="1:65" s="2" customFormat="1" ht="11.25">
      <c r="A155" s="35"/>
      <c r="B155" s="36"/>
      <c r="C155" s="37"/>
      <c r="D155" s="197" t="s">
        <v>205</v>
      </c>
      <c r="E155" s="37"/>
      <c r="F155" s="198" t="s">
        <v>1727</v>
      </c>
      <c r="G155" s="37"/>
      <c r="H155" s="37"/>
      <c r="I155" s="194"/>
      <c r="J155" s="37"/>
      <c r="K155" s="37"/>
      <c r="L155" s="40"/>
      <c r="M155" s="195"/>
      <c r="N155" s="196"/>
      <c r="O155" s="65"/>
      <c r="P155" s="65"/>
      <c r="Q155" s="65"/>
      <c r="R155" s="65"/>
      <c r="S155" s="65"/>
      <c r="T155" s="66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205</v>
      </c>
      <c r="AU155" s="18" t="s">
        <v>84</v>
      </c>
    </row>
    <row r="156" spans="1:65" s="12" customFormat="1" ht="22.9" customHeight="1">
      <c r="B156" s="163"/>
      <c r="C156" s="164"/>
      <c r="D156" s="165" t="s">
        <v>73</v>
      </c>
      <c r="E156" s="177" t="s">
        <v>1728</v>
      </c>
      <c r="F156" s="177" t="s">
        <v>1729</v>
      </c>
      <c r="G156" s="164"/>
      <c r="H156" s="164"/>
      <c r="I156" s="167"/>
      <c r="J156" s="178">
        <f>BK156</f>
        <v>0</v>
      </c>
      <c r="K156" s="164"/>
      <c r="L156" s="169"/>
      <c r="M156" s="170"/>
      <c r="N156" s="171"/>
      <c r="O156" s="171"/>
      <c r="P156" s="172">
        <f>SUM(P157:P225)</f>
        <v>0</v>
      </c>
      <c r="Q156" s="171"/>
      <c r="R156" s="172">
        <f>SUM(R157:R225)</f>
        <v>0.55114999999999992</v>
      </c>
      <c r="S156" s="171"/>
      <c r="T156" s="173">
        <f>SUM(T157:T225)</f>
        <v>0.1537</v>
      </c>
      <c r="AR156" s="174" t="s">
        <v>84</v>
      </c>
      <c r="AT156" s="175" t="s">
        <v>73</v>
      </c>
      <c r="AU156" s="175" t="s">
        <v>82</v>
      </c>
      <c r="AY156" s="174" t="s">
        <v>195</v>
      </c>
      <c r="BK156" s="176">
        <f>SUM(BK157:BK225)</f>
        <v>0</v>
      </c>
    </row>
    <row r="157" spans="1:65" s="2" customFormat="1" ht="24.2" customHeight="1">
      <c r="A157" s="35"/>
      <c r="B157" s="36"/>
      <c r="C157" s="179" t="s">
        <v>441</v>
      </c>
      <c r="D157" s="179" t="s">
        <v>197</v>
      </c>
      <c r="E157" s="180" t="s">
        <v>1730</v>
      </c>
      <c r="F157" s="181" t="s">
        <v>1731</v>
      </c>
      <c r="G157" s="182" t="s">
        <v>570</v>
      </c>
      <c r="H157" s="183">
        <v>20</v>
      </c>
      <c r="I157" s="184"/>
      <c r="J157" s="185">
        <f>ROUND(I157*H157,2)</f>
        <v>0</v>
      </c>
      <c r="K157" s="181" t="s">
        <v>201</v>
      </c>
      <c r="L157" s="40"/>
      <c r="M157" s="186" t="s">
        <v>19</v>
      </c>
      <c r="N157" s="187" t="s">
        <v>45</v>
      </c>
      <c r="O157" s="65"/>
      <c r="P157" s="188">
        <f>O157*H157</f>
        <v>0</v>
      </c>
      <c r="Q157" s="188">
        <v>0</v>
      </c>
      <c r="R157" s="188">
        <f>Q157*H157</f>
        <v>0</v>
      </c>
      <c r="S157" s="188">
        <v>4.9699999999999996E-3</v>
      </c>
      <c r="T157" s="189">
        <f>S157*H157</f>
        <v>9.9399999999999988E-2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0" t="s">
        <v>310</v>
      </c>
      <c r="AT157" s="190" t="s">
        <v>197</v>
      </c>
      <c r="AU157" s="190" t="s">
        <v>84</v>
      </c>
      <c r="AY157" s="18" t="s">
        <v>195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82</v>
      </c>
      <c r="BK157" s="191">
        <f>ROUND(I157*H157,2)</f>
        <v>0</v>
      </c>
      <c r="BL157" s="18" t="s">
        <v>310</v>
      </c>
      <c r="BM157" s="190" t="s">
        <v>1732</v>
      </c>
    </row>
    <row r="158" spans="1:65" s="2" customFormat="1" ht="19.5">
      <c r="A158" s="35"/>
      <c r="B158" s="36"/>
      <c r="C158" s="37"/>
      <c r="D158" s="192" t="s">
        <v>203</v>
      </c>
      <c r="E158" s="37"/>
      <c r="F158" s="193" t="s">
        <v>1733</v>
      </c>
      <c r="G158" s="37"/>
      <c r="H158" s="37"/>
      <c r="I158" s="194"/>
      <c r="J158" s="37"/>
      <c r="K158" s="37"/>
      <c r="L158" s="40"/>
      <c r="M158" s="195"/>
      <c r="N158" s="196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203</v>
      </c>
      <c r="AU158" s="18" t="s">
        <v>84</v>
      </c>
    </row>
    <row r="159" spans="1:65" s="2" customFormat="1" ht="11.25">
      <c r="A159" s="35"/>
      <c r="B159" s="36"/>
      <c r="C159" s="37"/>
      <c r="D159" s="197" t="s">
        <v>205</v>
      </c>
      <c r="E159" s="37"/>
      <c r="F159" s="198" t="s">
        <v>1734</v>
      </c>
      <c r="G159" s="37"/>
      <c r="H159" s="37"/>
      <c r="I159" s="194"/>
      <c r="J159" s="37"/>
      <c r="K159" s="37"/>
      <c r="L159" s="40"/>
      <c r="M159" s="195"/>
      <c r="N159" s="196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205</v>
      </c>
      <c r="AU159" s="18" t="s">
        <v>84</v>
      </c>
    </row>
    <row r="160" spans="1:65" s="2" customFormat="1" ht="16.5" customHeight="1">
      <c r="A160" s="35"/>
      <c r="B160" s="36"/>
      <c r="C160" s="179" t="s">
        <v>449</v>
      </c>
      <c r="D160" s="179" t="s">
        <v>197</v>
      </c>
      <c r="E160" s="180" t="s">
        <v>1735</v>
      </c>
      <c r="F160" s="181" t="s">
        <v>1736</v>
      </c>
      <c r="G160" s="182" t="s">
        <v>570</v>
      </c>
      <c r="H160" s="183">
        <v>50</v>
      </c>
      <c r="I160" s="184"/>
      <c r="J160" s="185">
        <f>ROUND(I160*H160,2)</f>
        <v>0</v>
      </c>
      <c r="K160" s="181" t="s">
        <v>201</v>
      </c>
      <c r="L160" s="40"/>
      <c r="M160" s="186" t="s">
        <v>19</v>
      </c>
      <c r="N160" s="187" t="s">
        <v>45</v>
      </c>
      <c r="O160" s="65"/>
      <c r="P160" s="188">
        <f>O160*H160</f>
        <v>0</v>
      </c>
      <c r="Q160" s="188">
        <v>0</v>
      </c>
      <c r="R160" s="188">
        <f>Q160*H160</f>
        <v>0</v>
      </c>
      <c r="S160" s="188">
        <v>2.7999999999999998E-4</v>
      </c>
      <c r="T160" s="189">
        <f>S160*H160</f>
        <v>1.3999999999999999E-2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0" t="s">
        <v>310</v>
      </c>
      <c r="AT160" s="190" t="s">
        <v>197</v>
      </c>
      <c r="AU160" s="190" t="s">
        <v>84</v>
      </c>
      <c r="AY160" s="18" t="s">
        <v>195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18" t="s">
        <v>82</v>
      </c>
      <c r="BK160" s="191">
        <f>ROUND(I160*H160,2)</f>
        <v>0</v>
      </c>
      <c r="BL160" s="18" t="s">
        <v>310</v>
      </c>
      <c r="BM160" s="190" t="s">
        <v>1737</v>
      </c>
    </row>
    <row r="161" spans="1:65" s="2" customFormat="1" ht="11.25">
      <c r="A161" s="35"/>
      <c r="B161" s="36"/>
      <c r="C161" s="37"/>
      <c r="D161" s="192" t="s">
        <v>203</v>
      </c>
      <c r="E161" s="37"/>
      <c r="F161" s="193" t="s">
        <v>1738</v>
      </c>
      <c r="G161" s="37"/>
      <c r="H161" s="37"/>
      <c r="I161" s="194"/>
      <c r="J161" s="37"/>
      <c r="K161" s="37"/>
      <c r="L161" s="40"/>
      <c r="M161" s="195"/>
      <c r="N161" s="196"/>
      <c r="O161" s="65"/>
      <c r="P161" s="65"/>
      <c r="Q161" s="65"/>
      <c r="R161" s="65"/>
      <c r="S161" s="65"/>
      <c r="T161" s="66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203</v>
      </c>
      <c r="AU161" s="18" t="s">
        <v>84</v>
      </c>
    </row>
    <row r="162" spans="1:65" s="2" customFormat="1" ht="11.25">
      <c r="A162" s="35"/>
      <c r="B162" s="36"/>
      <c r="C162" s="37"/>
      <c r="D162" s="197" t="s">
        <v>205</v>
      </c>
      <c r="E162" s="37"/>
      <c r="F162" s="198" t="s">
        <v>1739</v>
      </c>
      <c r="G162" s="37"/>
      <c r="H162" s="37"/>
      <c r="I162" s="194"/>
      <c r="J162" s="37"/>
      <c r="K162" s="37"/>
      <c r="L162" s="40"/>
      <c r="M162" s="195"/>
      <c r="N162" s="196"/>
      <c r="O162" s="65"/>
      <c r="P162" s="65"/>
      <c r="Q162" s="65"/>
      <c r="R162" s="65"/>
      <c r="S162" s="65"/>
      <c r="T162" s="6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205</v>
      </c>
      <c r="AU162" s="18" t="s">
        <v>84</v>
      </c>
    </row>
    <row r="163" spans="1:65" s="2" customFormat="1" ht="21.75" customHeight="1">
      <c r="A163" s="35"/>
      <c r="B163" s="36"/>
      <c r="C163" s="179" t="s">
        <v>458</v>
      </c>
      <c r="D163" s="179" t="s">
        <v>197</v>
      </c>
      <c r="E163" s="180" t="s">
        <v>1740</v>
      </c>
      <c r="F163" s="181" t="s">
        <v>1741</v>
      </c>
      <c r="G163" s="182" t="s">
        <v>570</v>
      </c>
      <c r="H163" s="183">
        <v>20</v>
      </c>
      <c r="I163" s="184"/>
      <c r="J163" s="185">
        <f>ROUND(I163*H163,2)</f>
        <v>0</v>
      </c>
      <c r="K163" s="181" t="s">
        <v>201</v>
      </c>
      <c r="L163" s="40"/>
      <c r="M163" s="186" t="s">
        <v>19</v>
      </c>
      <c r="N163" s="187" t="s">
        <v>45</v>
      </c>
      <c r="O163" s="65"/>
      <c r="P163" s="188">
        <f>O163*H163</f>
        <v>0</v>
      </c>
      <c r="Q163" s="188">
        <v>0</v>
      </c>
      <c r="R163" s="188">
        <f>Q163*H163</f>
        <v>0</v>
      </c>
      <c r="S163" s="188">
        <v>2.9E-4</v>
      </c>
      <c r="T163" s="189">
        <f>S163*H163</f>
        <v>5.7999999999999996E-3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0" t="s">
        <v>310</v>
      </c>
      <c r="AT163" s="190" t="s">
        <v>197</v>
      </c>
      <c r="AU163" s="190" t="s">
        <v>84</v>
      </c>
      <c r="AY163" s="18" t="s">
        <v>195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82</v>
      </c>
      <c r="BK163" s="191">
        <f>ROUND(I163*H163,2)</f>
        <v>0</v>
      </c>
      <c r="BL163" s="18" t="s">
        <v>310</v>
      </c>
      <c r="BM163" s="190" t="s">
        <v>1742</v>
      </c>
    </row>
    <row r="164" spans="1:65" s="2" customFormat="1" ht="11.25">
      <c r="A164" s="35"/>
      <c r="B164" s="36"/>
      <c r="C164" s="37"/>
      <c r="D164" s="192" t="s">
        <v>203</v>
      </c>
      <c r="E164" s="37"/>
      <c r="F164" s="193" t="s">
        <v>1743</v>
      </c>
      <c r="G164" s="37"/>
      <c r="H164" s="37"/>
      <c r="I164" s="194"/>
      <c r="J164" s="37"/>
      <c r="K164" s="37"/>
      <c r="L164" s="40"/>
      <c r="M164" s="195"/>
      <c r="N164" s="196"/>
      <c r="O164" s="65"/>
      <c r="P164" s="65"/>
      <c r="Q164" s="65"/>
      <c r="R164" s="65"/>
      <c r="S164" s="65"/>
      <c r="T164" s="66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203</v>
      </c>
      <c r="AU164" s="18" t="s">
        <v>84</v>
      </c>
    </row>
    <row r="165" spans="1:65" s="2" customFormat="1" ht="11.25">
      <c r="A165" s="35"/>
      <c r="B165" s="36"/>
      <c r="C165" s="37"/>
      <c r="D165" s="197" t="s">
        <v>205</v>
      </c>
      <c r="E165" s="37"/>
      <c r="F165" s="198" t="s">
        <v>1744</v>
      </c>
      <c r="G165" s="37"/>
      <c r="H165" s="37"/>
      <c r="I165" s="194"/>
      <c r="J165" s="37"/>
      <c r="K165" s="37"/>
      <c r="L165" s="40"/>
      <c r="M165" s="195"/>
      <c r="N165" s="196"/>
      <c r="O165" s="65"/>
      <c r="P165" s="65"/>
      <c r="Q165" s="65"/>
      <c r="R165" s="65"/>
      <c r="S165" s="65"/>
      <c r="T165" s="66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205</v>
      </c>
      <c r="AU165" s="18" t="s">
        <v>84</v>
      </c>
    </row>
    <row r="166" spans="1:65" s="2" customFormat="1" ht="24.2" customHeight="1">
      <c r="A166" s="35"/>
      <c r="B166" s="36"/>
      <c r="C166" s="179" t="s">
        <v>8</v>
      </c>
      <c r="D166" s="179" t="s">
        <v>197</v>
      </c>
      <c r="E166" s="180" t="s">
        <v>1745</v>
      </c>
      <c r="F166" s="181" t="s">
        <v>1746</v>
      </c>
      <c r="G166" s="182" t="s">
        <v>570</v>
      </c>
      <c r="H166" s="183">
        <v>249</v>
      </c>
      <c r="I166" s="184"/>
      <c r="J166" s="185">
        <f>ROUND(I166*H166,2)</f>
        <v>0</v>
      </c>
      <c r="K166" s="181" t="s">
        <v>201</v>
      </c>
      <c r="L166" s="40"/>
      <c r="M166" s="186" t="s">
        <v>19</v>
      </c>
      <c r="N166" s="187" t="s">
        <v>45</v>
      </c>
      <c r="O166" s="65"/>
      <c r="P166" s="188">
        <f>O166*H166</f>
        <v>0</v>
      </c>
      <c r="Q166" s="188">
        <v>8.5999999999999998E-4</v>
      </c>
      <c r="R166" s="188">
        <f>Q166*H166</f>
        <v>0.21414</v>
      </c>
      <c r="S166" s="188">
        <v>0</v>
      </c>
      <c r="T166" s="18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0" t="s">
        <v>310</v>
      </c>
      <c r="AT166" s="190" t="s">
        <v>197</v>
      </c>
      <c r="AU166" s="190" t="s">
        <v>84</v>
      </c>
      <c r="AY166" s="18" t="s">
        <v>195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82</v>
      </c>
      <c r="BK166" s="191">
        <f>ROUND(I166*H166,2)</f>
        <v>0</v>
      </c>
      <c r="BL166" s="18" t="s">
        <v>310</v>
      </c>
      <c r="BM166" s="190" t="s">
        <v>1747</v>
      </c>
    </row>
    <row r="167" spans="1:65" s="2" customFormat="1" ht="19.5">
      <c r="A167" s="35"/>
      <c r="B167" s="36"/>
      <c r="C167" s="37"/>
      <c r="D167" s="192" t="s">
        <v>203</v>
      </c>
      <c r="E167" s="37"/>
      <c r="F167" s="193" t="s">
        <v>1748</v>
      </c>
      <c r="G167" s="37"/>
      <c r="H167" s="37"/>
      <c r="I167" s="194"/>
      <c r="J167" s="37"/>
      <c r="K167" s="37"/>
      <c r="L167" s="40"/>
      <c r="M167" s="195"/>
      <c r="N167" s="196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203</v>
      </c>
      <c r="AU167" s="18" t="s">
        <v>84</v>
      </c>
    </row>
    <row r="168" spans="1:65" s="2" customFormat="1" ht="11.25">
      <c r="A168" s="35"/>
      <c r="B168" s="36"/>
      <c r="C168" s="37"/>
      <c r="D168" s="197" t="s">
        <v>205</v>
      </c>
      <c r="E168" s="37"/>
      <c r="F168" s="198" t="s">
        <v>1749</v>
      </c>
      <c r="G168" s="37"/>
      <c r="H168" s="37"/>
      <c r="I168" s="194"/>
      <c r="J168" s="37"/>
      <c r="K168" s="37"/>
      <c r="L168" s="40"/>
      <c r="M168" s="195"/>
      <c r="N168" s="196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205</v>
      </c>
      <c r="AU168" s="18" t="s">
        <v>84</v>
      </c>
    </row>
    <row r="169" spans="1:65" s="13" customFormat="1" ht="11.25">
      <c r="B169" s="199"/>
      <c r="C169" s="200"/>
      <c r="D169" s="192" t="s">
        <v>207</v>
      </c>
      <c r="E169" s="201" t="s">
        <v>19</v>
      </c>
      <c r="F169" s="202" t="s">
        <v>1750</v>
      </c>
      <c r="G169" s="200"/>
      <c r="H169" s="203">
        <v>39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207</v>
      </c>
      <c r="AU169" s="209" t="s">
        <v>84</v>
      </c>
      <c r="AV169" s="13" t="s">
        <v>84</v>
      </c>
      <c r="AW169" s="13" t="s">
        <v>35</v>
      </c>
      <c r="AX169" s="13" t="s">
        <v>74</v>
      </c>
      <c r="AY169" s="209" t="s">
        <v>195</v>
      </c>
    </row>
    <row r="170" spans="1:65" s="13" customFormat="1" ht="11.25">
      <c r="B170" s="199"/>
      <c r="C170" s="200"/>
      <c r="D170" s="192" t="s">
        <v>207</v>
      </c>
      <c r="E170" s="201" t="s">
        <v>19</v>
      </c>
      <c r="F170" s="202" t="s">
        <v>1751</v>
      </c>
      <c r="G170" s="200"/>
      <c r="H170" s="203">
        <v>86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207</v>
      </c>
      <c r="AU170" s="209" t="s">
        <v>84</v>
      </c>
      <c r="AV170" s="13" t="s">
        <v>84</v>
      </c>
      <c r="AW170" s="13" t="s">
        <v>35</v>
      </c>
      <c r="AX170" s="13" t="s">
        <v>74</v>
      </c>
      <c r="AY170" s="209" t="s">
        <v>195</v>
      </c>
    </row>
    <row r="171" spans="1:65" s="13" customFormat="1" ht="11.25">
      <c r="B171" s="199"/>
      <c r="C171" s="200"/>
      <c r="D171" s="192" t="s">
        <v>207</v>
      </c>
      <c r="E171" s="201" t="s">
        <v>19</v>
      </c>
      <c r="F171" s="202" t="s">
        <v>1752</v>
      </c>
      <c r="G171" s="200"/>
      <c r="H171" s="203">
        <v>84</v>
      </c>
      <c r="I171" s="204"/>
      <c r="J171" s="200"/>
      <c r="K171" s="200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207</v>
      </c>
      <c r="AU171" s="209" t="s">
        <v>84</v>
      </c>
      <c r="AV171" s="13" t="s">
        <v>84</v>
      </c>
      <c r="AW171" s="13" t="s">
        <v>35</v>
      </c>
      <c r="AX171" s="13" t="s">
        <v>74</v>
      </c>
      <c r="AY171" s="209" t="s">
        <v>195</v>
      </c>
    </row>
    <row r="172" spans="1:65" s="13" customFormat="1" ht="11.25">
      <c r="B172" s="199"/>
      <c r="C172" s="200"/>
      <c r="D172" s="192" t="s">
        <v>207</v>
      </c>
      <c r="E172" s="201" t="s">
        <v>19</v>
      </c>
      <c r="F172" s="202" t="s">
        <v>479</v>
      </c>
      <c r="G172" s="200"/>
      <c r="H172" s="203">
        <v>40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207</v>
      </c>
      <c r="AU172" s="209" t="s">
        <v>84</v>
      </c>
      <c r="AV172" s="13" t="s">
        <v>84</v>
      </c>
      <c r="AW172" s="13" t="s">
        <v>35</v>
      </c>
      <c r="AX172" s="13" t="s">
        <v>74</v>
      </c>
      <c r="AY172" s="209" t="s">
        <v>195</v>
      </c>
    </row>
    <row r="173" spans="1:65" s="14" customFormat="1" ht="11.25">
      <c r="B173" s="210"/>
      <c r="C173" s="211"/>
      <c r="D173" s="192" t="s">
        <v>207</v>
      </c>
      <c r="E173" s="212" t="s">
        <v>19</v>
      </c>
      <c r="F173" s="213" t="s">
        <v>216</v>
      </c>
      <c r="G173" s="211"/>
      <c r="H173" s="214">
        <v>249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207</v>
      </c>
      <c r="AU173" s="220" t="s">
        <v>84</v>
      </c>
      <c r="AV173" s="14" t="s">
        <v>104</v>
      </c>
      <c r="AW173" s="14" t="s">
        <v>35</v>
      </c>
      <c r="AX173" s="14" t="s">
        <v>82</v>
      </c>
      <c r="AY173" s="220" t="s">
        <v>195</v>
      </c>
    </row>
    <row r="174" spans="1:65" s="2" customFormat="1" ht="24.2" customHeight="1">
      <c r="A174" s="35"/>
      <c r="B174" s="36"/>
      <c r="C174" s="179" t="s">
        <v>291</v>
      </c>
      <c r="D174" s="179" t="s">
        <v>197</v>
      </c>
      <c r="E174" s="180" t="s">
        <v>1753</v>
      </c>
      <c r="F174" s="181" t="s">
        <v>1754</v>
      </c>
      <c r="G174" s="182" t="s">
        <v>570</v>
      </c>
      <c r="H174" s="183">
        <v>61.5</v>
      </c>
      <c r="I174" s="184"/>
      <c r="J174" s="185">
        <f>ROUND(I174*H174,2)</f>
        <v>0</v>
      </c>
      <c r="K174" s="181" t="s">
        <v>201</v>
      </c>
      <c r="L174" s="40"/>
      <c r="M174" s="186" t="s">
        <v>19</v>
      </c>
      <c r="N174" s="187" t="s">
        <v>45</v>
      </c>
      <c r="O174" s="65"/>
      <c r="P174" s="188">
        <f>O174*H174</f>
        <v>0</v>
      </c>
      <c r="Q174" s="188">
        <v>1.2999999999999999E-3</v>
      </c>
      <c r="R174" s="188">
        <f>Q174*H174</f>
        <v>7.9949999999999993E-2</v>
      </c>
      <c r="S174" s="188">
        <v>0</v>
      </c>
      <c r="T174" s="18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0" t="s">
        <v>310</v>
      </c>
      <c r="AT174" s="190" t="s">
        <v>197</v>
      </c>
      <c r="AU174" s="190" t="s">
        <v>84</v>
      </c>
      <c r="AY174" s="18" t="s">
        <v>195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82</v>
      </c>
      <c r="BK174" s="191">
        <f>ROUND(I174*H174,2)</f>
        <v>0</v>
      </c>
      <c r="BL174" s="18" t="s">
        <v>310</v>
      </c>
      <c r="BM174" s="190" t="s">
        <v>1755</v>
      </c>
    </row>
    <row r="175" spans="1:65" s="2" customFormat="1" ht="19.5">
      <c r="A175" s="35"/>
      <c r="B175" s="36"/>
      <c r="C175" s="37"/>
      <c r="D175" s="192" t="s">
        <v>203</v>
      </c>
      <c r="E175" s="37"/>
      <c r="F175" s="193" t="s">
        <v>1756</v>
      </c>
      <c r="G175" s="37"/>
      <c r="H175" s="37"/>
      <c r="I175" s="194"/>
      <c r="J175" s="37"/>
      <c r="K175" s="37"/>
      <c r="L175" s="40"/>
      <c r="M175" s="195"/>
      <c r="N175" s="196"/>
      <c r="O175" s="65"/>
      <c r="P175" s="65"/>
      <c r="Q175" s="65"/>
      <c r="R175" s="65"/>
      <c r="S175" s="65"/>
      <c r="T175" s="66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203</v>
      </c>
      <c r="AU175" s="18" t="s">
        <v>84</v>
      </c>
    </row>
    <row r="176" spans="1:65" s="2" customFormat="1" ht="11.25">
      <c r="A176" s="35"/>
      <c r="B176" s="36"/>
      <c r="C176" s="37"/>
      <c r="D176" s="197" t="s">
        <v>205</v>
      </c>
      <c r="E176" s="37"/>
      <c r="F176" s="198" t="s">
        <v>1757</v>
      </c>
      <c r="G176" s="37"/>
      <c r="H176" s="37"/>
      <c r="I176" s="194"/>
      <c r="J176" s="37"/>
      <c r="K176" s="37"/>
      <c r="L176" s="40"/>
      <c r="M176" s="195"/>
      <c r="N176" s="196"/>
      <c r="O176" s="65"/>
      <c r="P176" s="65"/>
      <c r="Q176" s="65"/>
      <c r="R176" s="65"/>
      <c r="S176" s="65"/>
      <c r="T176" s="66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205</v>
      </c>
      <c r="AU176" s="18" t="s">
        <v>84</v>
      </c>
    </row>
    <row r="177" spans="1:65" s="13" customFormat="1" ht="11.25">
      <c r="B177" s="199"/>
      <c r="C177" s="200"/>
      <c r="D177" s="192" t="s">
        <v>207</v>
      </c>
      <c r="E177" s="201" t="s">
        <v>19</v>
      </c>
      <c r="F177" s="202" t="s">
        <v>1758</v>
      </c>
      <c r="G177" s="200"/>
      <c r="H177" s="203">
        <v>8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207</v>
      </c>
      <c r="AU177" s="209" t="s">
        <v>84</v>
      </c>
      <c r="AV177" s="13" t="s">
        <v>84</v>
      </c>
      <c r="AW177" s="13" t="s">
        <v>35</v>
      </c>
      <c r="AX177" s="13" t="s">
        <v>74</v>
      </c>
      <c r="AY177" s="209" t="s">
        <v>195</v>
      </c>
    </row>
    <row r="178" spans="1:65" s="13" customFormat="1" ht="11.25">
      <c r="B178" s="199"/>
      <c r="C178" s="200"/>
      <c r="D178" s="192" t="s">
        <v>207</v>
      </c>
      <c r="E178" s="201" t="s">
        <v>19</v>
      </c>
      <c r="F178" s="202" t="s">
        <v>1759</v>
      </c>
      <c r="G178" s="200"/>
      <c r="H178" s="203">
        <v>15.5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207</v>
      </c>
      <c r="AU178" s="209" t="s">
        <v>84</v>
      </c>
      <c r="AV178" s="13" t="s">
        <v>84</v>
      </c>
      <c r="AW178" s="13" t="s">
        <v>35</v>
      </c>
      <c r="AX178" s="13" t="s">
        <v>74</v>
      </c>
      <c r="AY178" s="209" t="s">
        <v>195</v>
      </c>
    </row>
    <row r="179" spans="1:65" s="13" customFormat="1" ht="11.25">
      <c r="B179" s="199"/>
      <c r="C179" s="200"/>
      <c r="D179" s="192" t="s">
        <v>207</v>
      </c>
      <c r="E179" s="201" t="s">
        <v>19</v>
      </c>
      <c r="F179" s="202" t="s">
        <v>1760</v>
      </c>
      <c r="G179" s="200"/>
      <c r="H179" s="203">
        <v>8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207</v>
      </c>
      <c r="AU179" s="209" t="s">
        <v>84</v>
      </c>
      <c r="AV179" s="13" t="s">
        <v>84</v>
      </c>
      <c r="AW179" s="13" t="s">
        <v>35</v>
      </c>
      <c r="AX179" s="13" t="s">
        <v>74</v>
      </c>
      <c r="AY179" s="209" t="s">
        <v>195</v>
      </c>
    </row>
    <row r="180" spans="1:65" s="13" customFormat="1" ht="11.25">
      <c r="B180" s="199"/>
      <c r="C180" s="200"/>
      <c r="D180" s="192" t="s">
        <v>207</v>
      </c>
      <c r="E180" s="201" t="s">
        <v>19</v>
      </c>
      <c r="F180" s="202" t="s">
        <v>240</v>
      </c>
      <c r="G180" s="200"/>
      <c r="H180" s="203">
        <v>6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207</v>
      </c>
      <c r="AU180" s="209" t="s">
        <v>84</v>
      </c>
      <c r="AV180" s="13" t="s">
        <v>84</v>
      </c>
      <c r="AW180" s="13" t="s">
        <v>35</v>
      </c>
      <c r="AX180" s="13" t="s">
        <v>74</v>
      </c>
      <c r="AY180" s="209" t="s">
        <v>195</v>
      </c>
    </row>
    <row r="181" spans="1:65" s="13" customFormat="1" ht="11.25">
      <c r="B181" s="199"/>
      <c r="C181" s="200"/>
      <c r="D181" s="192" t="s">
        <v>207</v>
      </c>
      <c r="E181" s="201" t="s">
        <v>19</v>
      </c>
      <c r="F181" s="202" t="s">
        <v>1761</v>
      </c>
      <c r="G181" s="200"/>
      <c r="H181" s="203">
        <v>24</v>
      </c>
      <c r="I181" s="204"/>
      <c r="J181" s="200"/>
      <c r="K181" s="200"/>
      <c r="L181" s="205"/>
      <c r="M181" s="206"/>
      <c r="N181" s="207"/>
      <c r="O181" s="207"/>
      <c r="P181" s="207"/>
      <c r="Q181" s="207"/>
      <c r="R181" s="207"/>
      <c r="S181" s="207"/>
      <c r="T181" s="208"/>
      <c r="AT181" s="209" t="s">
        <v>207</v>
      </c>
      <c r="AU181" s="209" t="s">
        <v>84</v>
      </c>
      <c r="AV181" s="13" t="s">
        <v>84</v>
      </c>
      <c r="AW181" s="13" t="s">
        <v>35</v>
      </c>
      <c r="AX181" s="13" t="s">
        <v>74</v>
      </c>
      <c r="AY181" s="209" t="s">
        <v>195</v>
      </c>
    </row>
    <row r="182" spans="1:65" s="14" customFormat="1" ht="11.25">
      <c r="B182" s="210"/>
      <c r="C182" s="211"/>
      <c r="D182" s="192" t="s">
        <v>207</v>
      </c>
      <c r="E182" s="212" t="s">
        <v>19</v>
      </c>
      <c r="F182" s="213" t="s">
        <v>216</v>
      </c>
      <c r="G182" s="211"/>
      <c r="H182" s="214">
        <v>61.5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207</v>
      </c>
      <c r="AU182" s="220" t="s">
        <v>84</v>
      </c>
      <c r="AV182" s="14" t="s">
        <v>104</v>
      </c>
      <c r="AW182" s="14" t="s">
        <v>35</v>
      </c>
      <c r="AX182" s="14" t="s">
        <v>82</v>
      </c>
      <c r="AY182" s="220" t="s">
        <v>195</v>
      </c>
    </row>
    <row r="183" spans="1:65" s="2" customFormat="1" ht="24.2" customHeight="1">
      <c r="A183" s="35"/>
      <c r="B183" s="36"/>
      <c r="C183" s="179" t="s">
        <v>298</v>
      </c>
      <c r="D183" s="179" t="s">
        <v>197</v>
      </c>
      <c r="E183" s="180" t="s">
        <v>1762</v>
      </c>
      <c r="F183" s="181" t="s">
        <v>1763</v>
      </c>
      <c r="G183" s="182" t="s">
        <v>570</v>
      </c>
      <c r="H183" s="183">
        <v>21</v>
      </c>
      <c r="I183" s="184"/>
      <c r="J183" s="185">
        <f>ROUND(I183*H183,2)</f>
        <v>0</v>
      </c>
      <c r="K183" s="181" t="s">
        <v>201</v>
      </c>
      <c r="L183" s="40"/>
      <c r="M183" s="186" t="s">
        <v>19</v>
      </c>
      <c r="N183" s="187" t="s">
        <v>45</v>
      </c>
      <c r="O183" s="65"/>
      <c r="P183" s="188">
        <f>O183*H183</f>
        <v>0</v>
      </c>
      <c r="Q183" s="188">
        <v>1.4499999999999999E-3</v>
      </c>
      <c r="R183" s="188">
        <f>Q183*H183</f>
        <v>3.0449999999999998E-2</v>
      </c>
      <c r="S183" s="188">
        <v>0</v>
      </c>
      <c r="T183" s="18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0" t="s">
        <v>310</v>
      </c>
      <c r="AT183" s="190" t="s">
        <v>197</v>
      </c>
      <c r="AU183" s="190" t="s">
        <v>84</v>
      </c>
      <c r="AY183" s="18" t="s">
        <v>195</v>
      </c>
      <c r="BE183" s="191">
        <f>IF(N183="základní",J183,0)</f>
        <v>0</v>
      </c>
      <c r="BF183" s="191">
        <f>IF(N183="snížená",J183,0)</f>
        <v>0</v>
      </c>
      <c r="BG183" s="191">
        <f>IF(N183="zákl. přenesená",J183,0)</f>
        <v>0</v>
      </c>
      <c r="BH183" s="191">
        <f>IF(N183="sníž. přenesená",J183,0)</f>
        <v>0</v>
      </c>
      <c r="BI183" s="191">
        <f>IF(N183="nulová",J183,0)</f>
        <v>0</v>
      </c>
      <c r="BJ183" s="18" t="s">
        <v>82</v>
      </c>
      <c r="BK183" s="191">
        <f>ROUND(I183*H183,2)</f>
        <v>0</v>
      </c>
      <c r="BL183" s="18" t="s">
        <v>310</v>
      </c>
      <c r="BM183" s="190" t="s">
        <v>1764</v>
      </c>
    </row>
    <row r="184" spans="1:65" s="2" customFormat="1" ht="19.5">
      <c r="A184" s="35"/>
      <c r="B184" s="36"/>
      <c r="C184" s="37"/>
      <c r="D184" s="192" t="s">
        <v>203</v>
      </c>
      <c r="E184" s="37"/>
      <c r="F184" s="193" t="s">
        <v>1765</v>
      </c>
      <c r="G184" s="37"/>
      <c r="H184" s="37"/>
      <c r="I184" s="194"/>
      <c r="J184" s="37"/>
      <c r="K184" s="37"/>
      <c r="L184" s="40"/>
      <c r="M184" s="195"/>
      <c r="N184" s="196"/>
      <c r="O184" s="65"/>
      <c r="P184" s="65"/>
      <c r="Q184" s="65"/>
      <c r="R184" s="65"/>
      <c r="S184" s="65"/>
      <c r="T184" s="66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203</v>
      </c>
      <c r="AU184" s="18" t="s">
        <v>84</v>
      </c>
    </row>
    <row r="185" spans="1:65" s="2" customFormat="1" ht="11.25">
      <c r="A185" s="35"/>
      <c r="B185" s="36"/>
      <c r="C185" s="37"/>
      <c r="D185" s="197" t="s">
        <v>205</v>
      </c>
      <c r="E185" s="37"/>
      <c r="F185" s="198" t="s">
        <v>1766</v>
      </c>
      <c r="G185" s="37"/>
      <c r="H185" s="37"/>
      <c r="I185" s="194"/>
      <c r="J185" s="37"/>
      <c r="K185" s="37"/>
      <c r="L185" s="40"/>
      <c r="M185" s="195"/>
      <c r="N185" s="196"/>
      <c r="O185" s="65"/>
      <c r="P185" s="65"/>
      <c r="Q185" s="65"/>
      <c r="R185" s="65"/>
      <c r="S185" s="65"/>
      <c r="T185" s="66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8" t="s">
        <v>205</v>
      </c>
      <c r="AU185" s="18" t="s">
        <v>84</v>
      </c>
    </row>
    <row r="186" spans="1:65" s="13" customFormat="1" ht="11.25">
      <c r="B186" s="199"/>
      <c r="C186" s="200"/>
      <c r="D186" s="192" t="s">
        <v>207</v>
      </c>
      <c r="E186" s="201" t="s">
        <v>19</v>
      </c>
      <c r="F186" s="202" t="s">
        <v>264</v>
      </c>
      <c r="G186" s="200"/>
      <c r="H186" s="203">
        <v>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207</v>
      </c>
      <c r="AU186" s="209" t="s">
        <v>84</v>
      </c>
      <c r="AV186" s="13" t="s">
        <v>84</v>
      </c>
      <c r="AW186" s="13" t="s">
        <v>35</v>
      </c>
      <c r="AX186" s="13" t="s">
        <v>74</v>
      </c>
      <c r="AY186" s="209" t="s">
        <v>195</v>
      </c>
    </row>
    <row r="187" spans="1:65" s="13" customFormat="1" ht="11.25">
      <c r="B187" s="199"/>
      <c r="C187" s="200"/>
      <c r="D187" s="192" t="s">
        <v>207</v>
      </c>
      <c r="E187" s="201" t="s">
        <v>19</v>
      </c>
      <c r="F187" s="202" t="s">
        <v>255</v>
      </c>
      <c r="G187" s="200"/>
      <c r="H187" s="203">
        <v>8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207</v>
      </c>
      <c r="AU187" s="209" t="s">
        <v>84</v>
      </c>
      <c r="AV187" s="13" t="s">
        <v>84</v>
      </c>
      <c r="AW187" s="13" t="s">
        <v>35</v>
      </c>
      <c r="AX187" s="13" t="s">
        <v>74</v>
      </c>
      <c r="AY187" s="209" t="s">
        <v>195</v>
      </c>
    </row>
    <row r="188" spans="1:65" s="13" customFormat="1" ht="11.25">
      <c r="B188" s="199"/>
      <c r="C188" s="200"/>
      <c r="D188" s="192" t="s">
        <v>207</v>
      </c>
      <c r="E188" s="201" t="s">
        <v>19</v>
      </c>
      <c r="F188" s="202" t="s">
        <v>104</v>
      </c>
      <c r="G188" s="200"/>
      <c r="H188" s="203">
        <v>4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207</v>
      </c>
      <c r="AU188" s="209" t="s">
        <v>84</v>
      </c>
      <c r="AV188" s="13" t="s">
        <v>84</v>
      </c>
      <c r="AW188" s="13" t="s">
        <v>35</v>
      </c>
      <c r="AX188" s="13" t="s">
        <v>74</v>
      </c>
      <c r="AY188" s="209" t="s">
        <v>195</v>
      </c>
    </row>
    <row r="189" spans="1:65" s="14" customFormat="1" ht="11.25">
      <c r="B189" s="210"/>
      <c r="C189" s="211"/>
      <c r="D189" s="192" t="s">
        <v>207</v>
      </c>
      <c r="E189" s="212" t="s">
        <v>19</v>
      </c>
      <c r="F189" s="213" t="s">
        <v>216</v>
      </c>
      <c r="G189" s="211"/>
      <c r="H189" s="214">
        <v>21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207</v>
      </c>
      <c r="AU189" s="220" t="s">
        <v>84</v>
      </c>
      <c r="AV189" s="14" t="s">
        <v>104</v>
      </c>
      <c r="AW189" s="14" t="s">
        <v>35</v>
      </c>
      <c r="AX189" s="14" t="s">
        <v>82</v>
      </c>
      <c r="AY189" s="220" t="s">
        <v>195</v>
      </c>
    </row>
    <row r="190" spans="1:65" s="2" customFormat="1" ht="37.9" customHeight="1">
      <c r="A190" s="35"/>
      <c r="B190" s="36"/>
      <c r="C190" s="179" t="s">
        <v>304</v>
      </c>
      <c r="D190" s="179" t="s">
        <v>197</v>
      </c>
      <c r="E190" s="180" t="s">
        <v>1767</v>
      </c>
      <c r="F190" s="181" t="s">
        <v>1768</v>
      </c>
      <c r="G190" s="182" t="s">
        <v>570</v>
      </c>
      <c r="H190" s="183">
        <v>249</v>
      </c>
      <c r="I190" s="184"/>
      <c r="J190" s="185">
        <f>ROUND(I190*H190,2)</f>
        <v>0</v>
      </c>
      <c r="K190" s="181" t="s">
        <v>201</v>
      </c>
      <c r="L190" s="40"/>
      <c r="M190" s="186" t="s">
        <v>19</v>
      </c>
      <c r="N190" s="187" t="s">
        <v>45</v>
      </c>
      <c r="O190" s="65"/>
      <c r="P190" s="188">
        <f>O190*H190</f>
        <v>0</v>
      </c>
      <c r="Q190" s="188">
        <v>3.4000000000000002E-4</v>
      </c>
      <c r="R190" s="188">
        <f>Q190*H190</f>
        <v>8.4660000000000013E-2</v>
      </c>
      <c r="S190" s="188">
        <v>0</v>
      </c>
      <c r="T190" s="18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0" t="s">
        <v>310</v>
      </c>
      <c r="AT190" s="190" t="s">
        <v>197</v>
      </c>
      <c r="AU190" s="190" t="s">
        <v>84</v>
      </c>
      <c r="AY190" s="18" t="s">
        <v>195</v>
      </c>
      <c r="BE190" s="191">
        <f>IF(N190="základní",J190,0)</f>
        <v>0</v>
      </c>
      <c r="BF190" s="191">
        <f>IF(N190="snížená",J190,0)</f>
        <v>0</v>
      </c>
      <c r="BG190" s="191">
        <f>IF(N190="zákl. přenesená",J190,0)</f>
        <v>0</v>
      </c>
      <c r="BH190" s="191">
        <f>IF(N190="sníž. přenesená",J190,0)</f>
        <v>0</v>
      </c>
      <c r="BI190" s="191">
        <f>IF(N190="nulová",J190,0)</f>
        <v>0</v>
      </c>
      <c r="BJ190" s="18" t="s">
        <v>82</v>
      </c>
      <c r="BK190" s="191">
        <f>ROUND(I190*H190,2)</f>
        <v>0</v>
      </c>
      <c r="BL190" s="18" t="s">
        <v>310</v>
      </c>
      <c r="BM190" s="190" t="s">
        <v>1769</v>
      </c>
    </row>
    <row r="191" spans="1:65" s="2" customFormat="1" ht="29.25">
      <c r="A191" s="35"/>
      <c r="B191" s="36"/>
      <c r="C191" s="37"/>
      <c r="D191" s="192" t="s">
        <v>203</v>
      </c>
      <c r="E191" s="37"/>
      <c r="F191" s="193" t="s">
        <v>1770</v>
      </c>
      <c r="G191" s="37"/>
      <c r="H191" s="37"/>
      <c r="I191" s="194"/>
      <c r="J191" s="37"/>
      <c r="K191" s="37"/>
      <c r="L191" s="40"/>
      <c r="M191" s="195"/>
      <c r="N191" s="196"/>
      <c r="O191" s="65"/>
      <c r="P191" s="65"/>
      <c r="Q191" s="65"/>
      <c r="R191" s="65"/>
      <c r="S191" s="65"/>
      <c r="T191" s="66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203</v>
      </c>
      <c r="AU191" s="18" t="s">
        <v>84</v>
      </c>
    </row>
    <row r="192" spans="1:65" s="2" customFormat="1" ht="11.25">
      <c r="A192" s="35"/>
      <c r="B192" s="36"/>
      <c r="C192" s="37"/>
      <c r="D192" s="197" t="s">
        <v>205</v>
      </c>
      <c r="E192" s="37"/>
      <c r="F192" s="198" t="s">
        <v>1771</v>
      </c>
      <c r="G192" s="37"/>
      <c r="H192" s="37"/>
      <c r="I192" s="194"/>
      <c r="J192" s="37"/>
      <c r="K192" s="37"/>
      <c r="L192" s="40"/>
      <c r="M192" s="195"/>
      <c r="N192" s="196"/>
      <c r="O192" s="65"/>
      <c r="P192" s="65"/>
      <c r="Q192" s="65"/>
      <c r="R192" s="65"/>
      <c r="S192" s="65"/>
      <c r="T192" s="66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205</v>
      </c>
      <c r="AU192" s="18" t="s">
        <v>84</v>
      </c>
    </row>
    <row r="193" spans="1:65" s="13" customFormat="1" ht="11.25">
      <c r="B193" s="199"/>
      <c r="C193" s="200"/>
      <c r="D193" s="192" t="s">
        <v>207</v>
      </c>
      <c r="E193" s="201" t="s">
        <v>19</v>
      </c>
      <c r="F193" s="202" t="s">
        <v>1772</v>
      </c>
      <c r="G193" s="200"/>
      <c r="H193" s="203">
        <v>249</v>
      </c>
      <c r="I193" s="204"/>
      <c r="J193" s="200"/>
      <c r="K193" s="200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207</v>
      </c>
      <c r="AU193" s="209" t="s">
        <v>84</v>
      </c>
      <c r="AV193" s="13" t="s">
        <v>84</v>
      </c>
      <c r="AW193" s="13" t="s">
        <v>35</v>
      </c>
      <c r="AX193" s="13" t="s">
        <v>82</v>
      </c>
      <c r="AY193" s="209" t="s">
        <v>195</v>
      </c>
    </row>
    <row r="194" spans="1:65" s="2" customFormat="1" ht="37.9" customHeight="1">
      <c r="A194" s="35"/>
      <c r="B194" s="36"/>
      <c r="C194" s="179" t="s">
        <v>310</v>
      </c>
      <c r="D194" s="179" t="s">
        <v>197</v>
      </c>
      <c r="E194" s="180" t="s">
        <v>1773</v>
      </c>
      <c r="F194" s="181" t="s">
        <v>1774</v>
      </c>
      <c r="G194" s="182" t="s">
        <v>570</v>
      </c>
      <c r="H194" s="183">
        <v>82.5</v>
      </c>
      <c r="I194" s="184"/>
      <c r="J194" s="185">
        <f>ROUND(I194*H194,2)</f>
        <v>0</v>
      </c>
      <c r="K194" s="181" t="s">
        <v>201</v>
      </c>
      <c r="L194" s="40"/>
      <c r="M194" s="186" t="s">
        <v>19</v>
      </c>
      <c r="N194" s="187" t="s">
        <v>45</v>
      </c>
      <c r="O194" s="65"/>
      <c r="P194" s="188">
        <f>O194*H194</f>
        <v>0</v>
      </c>
      <c r="Q194" s="188">
        <v>1E-4</v>
      </c>
      <c r="R194" s="188">
        <f>Q194*H194</f>
        <v>8.2500000000000004E-3</v>
      </c>
      <c r="S194" s="188">
        <v>0</v>
      </c>
      <c r="T194" s="18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0" t="s">
        <v>310</v>
      </c>
      <c r="AT194" s="190" t="s">
        <v>197</v>
      </c>
      <c r="AU194" s="190" t="s">
        <v>84</v>
      </c>
      <c r="AY194" s="18" t="s">
        <v>195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82</v>
      </c>
      <c r="BK194" s="191">
        <f>ROUND(I194*H194,2)</f>
        <v>0</v>
      </c>
      <c r="BL194" s="18" t="s">
        <v>310</v>
      </c>
      <c r="BM194" s="190" t="s">
        <v>1775</v>
      </c>
    </row>
    <row r="195" spans="1:65" s="2" customFormat="1" ht="29.25">
      <c r="A195" s="35"/>
      <c r="B195" s="36"/>
      <c r="C195" s="37"/>
      <c r="D195" s="192" t="s">
        <v>203</v>
      </c>
      <c r="E195" s="37"/>
      <c r="F195" s="193" t="s">
        <v>1776</v>
      </c>
      <c r="G195" s="37"/>
      <c r="H195" s="37"/>
      <c r="I195" s="194"/>
      <c r="J195" s="37"/>
      <c r="K195" s="37"/>
      <c r="L195" s="40"/>
      <c r="M195" s="195"/>
      <c r="N195" s="196"/>
      <c r="O195" s="65"/>
      <c r="P195" s="65"/>
      <c r="Q195" s="65"/>
      <c r="R195" s="65"/>
      <c r="S195" s="65"/>
      <c r="T195" s="66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203</v>
      </c>
      <c r="AU195" s="18" t="s">
        <v>84</v>
      </c>
    </row>
    <row r="196" spans="1:65" s="2" customFormat="1" ht="11.25">
      <c r="A196" s="35"/>
      <c r="B196" s="36"/>
      <c r="C196" s="37"/>
      <c r="D196" s="197" t="s">
        <v>205</v>
      </c>
      <c r="E196" s="37"/>
      <c r="F196" s="198" t="s">
        <v>1777</v>
      </c>
      <c r="G196" s="37"/>
      <c r="H196" s="37"/>
      <c r="I196" s="194"/>
      <c r="J196" s="37"/>
      <c r="K196" s="37"/>
      <c r="L196" s="40"/>
      <c r="M196" s="195"/>
      <c r="N196" s="196"/>
      <c r="O196" s="65"/>
      <c r="P196" s="65"/>
      <c r="Q196" s="65"/>
      <c r="R196" s="65"/>
      <c r="S196" s="65"/>
      <c r="T196" s="66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205</v>
      </c>
      <c r="AU196" s="18" t="s">
        <v>84</v>
      </c>
    </row>
    <row r="197" spans="1:65" s="13" customFormat="1" ht="11.25">
      <c r="B197" s="199"/>
      <c r="C197" s="200"/>
      <c r="D197" s="192" t="s">
        <v>207</v>
      </c>
      <c r="E197" s="201" t="s">
        <v>19</v>
      </c>
      <c r="F197" s="202" t="s">
        <v>1778</v>
      </c>
      <c r="G197" s="200"/>
      <c r="H197" s="203">
        <v>82.5</v>
      </c>
      <c r="I197" s="204"/>
      <c r="J197" s="200"/>
      <c r="K197" s="200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207</v>
      </c>
      <c r="AU197" s="209" t="s">
        <v>84</v>
      </c>
      <c r="AV197" s="13" t="s">
        <v>84</v>
      </c>
      <c r="AW197" s="13" t="s">
        <v>35</v>
      </c>
      <c r="AX197" s="13" t="s">
        <v>82</v>
      </c>
      <c r="AY197" s="209" t="s">
        <v>195</v>
      </c>
    </row>
    <row r="198" spans="1:65" s="2" customFormat="1" ht="16.5" customHeight="1">
      <c r="A198" s="35"/>
      <c r="B198" s="36"/>
      <c r="C198" s="179" t="s">
        <v>464</v>
      </c>
      <c r="D198" s="179" t="s">
        <v>197</v>
      </c>
      <c r="E198" s="180" t="s">
        <v>1779</v>
      </c>
      <c r="F198" s="181" t="s">
        <v>1780</v>
      </c>
      <c r="G198" s="182" t="s">
        <v>570</v>
      </c>
      <c r="H198" s="183">
        <v>150</v>
      </c>
      <c r="I198" s="184"/>
      <c r="J198" s="185">
        <f>ROUND(I198*H198,2)</f>
        <v>0</v>
      </c>
      <c r="K198" s="181" t="s">
        <v>201</v>
      </c>
      <c r="L198" s="40"/>
      <c r="M198" s="186" t="s">
        <v>19</v>
      </c>
      <c r="N198" s="187" t="s">
        <v>45</v>
      </c>
      <c r="O198" s="65"/>
      <c r="P198" s="188">
        <f>O198*H198</f>
        <v>0</v>
      </c>
      <c r="Q198" s="188">
        <v>0</v>
      </c>
      <c r="R198" s="188">
        <f>Q198*H198</f>
        <v>0</v>
      </c>
      <c r="S198" s="188">
        <v>2.3000000000000001E-4</v>
      </c>
      <c r="T198" s="189">
        <f>S198*H198</f>
        <v>3.4500000000000003E-2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0" t="s">
        <v>310</v>
      </c>
      <c r="AT198" s="190" t="s">
        <v>197</v>
      </c>
      <c r="AU198" s="190" t="s">
        <v>84</v>
      </c>
      <c r="AY198" s="18" t="s">
        <v>195</v>
      </c>
      <c r="BE198" s="191">
        <f>IF(N198="základní",J198,0)</f>
        <v>0</v>
      </c>
      <c r="BF198" s="191">
        <f>IF(N198="snížená",J198,0)</f>
        <v>0</v>
      </c>
      <c r="BG198" s="191">
        <f>IF(N198="zákl. přenesená",J198,0)</f>
        <v>0</v>
      </c>
      <c r="BH198" s="191">
        <f>IF(N198="sníž. přenesená",J198,0)</f>
        <v>0</v>
      </c>
      <c r="BI198" s="191">
        <f>IF(N198="nulová",J198,0)</f>
        <v>0</v>
      </c>
      <c r="BJ198" s="18" t="s">
        <v>82</v>
      </c>
      <c r="BK198" s="191">
        <f>ROUND(I198*H198,2)</f>
        <v>0</v>
      </c>
      <c r="BL198" s="18" t="s">
        <v>310</v>
      </c>
      <c r="BM198" s="190" t="s">
        <v>1781</v>
      </c>
    </row>
    <row r="199" spans="1:65" s="2" customFormat="1" ht="11.25">
      <c r="A199" s="35"/>
      <c r="B199" s="36"/>
      <c r="C199" s="37"/>
      <c r="D199" s="192" t="s">
        <v>203</v>
      </c>
      <c r="E199" s="37"/>
      <c r="F199" s="193" t="s">
        <v>1782</v>
      </c>
      <c r="G199" s="37"/>
      <c r="H199" s="37"/>
      <c r="I199" s="194"/>
      <c r="J199" s="37"/>
      <c r="K199" s="37"/>
      <c r="L199" s="40"/>
      <c r="M199" s="195"/>
      <c r="N199" s="196"/>
      <c r="O199" s="65"/>
      <c r="P199" s="65"/>
      <c r="Q199" s="65"/>
      <c r="R199" s="65"/>
      <c r="S199" s="65"/>
      <c r="T199" s="66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8" t="s">
        <v>203</v>
      </c>
      <c r="AU199" s="18" t="s">
        <v>84</v>
      </c>
    </row>
    <row r="200" spans="1:65" s="2" customFormat="1" ht="11.25">
      <c r="A200" s="35"/>
      <c r="B200" s="36"/>
      <c r="C200" s="37"/>
      <c r="D200" s="197" t="s">
        <v>205</v>
      </c>
      <c r="E200" s="37"/>
      <c r="F200" s="198" t="s">
        <v>1783</v>
      </c>
      <c r="G200" s="37"/>
      <c r="H200" s="37"/>
      <c r="I200" s="194"/>
      <c r="J200" s="37"/>
      <c r="K200" s="37"/>
      <c r="L200" s="40"/>
      <c r="M200" s="195"/>
      <c r="N200" s="196"/>
      <c r="O200" s="65"/>
      <c r="P200" s="65"/>
      <c r="Q200" s="65"/>
      <c r="R200" s="65"/>
      <c r="S200" s="65"/>
      <c r="T200" s="66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8" t="s">
        <v>205</v>
      </c>
      <c r="AU200" s="18" t="s">
        <v>84</v>
      </c>
    </row>
    <row r="201" spans="1:65" s="2" customFormat="1" ht="24.2" customHeight="1">
      <c r="A201" s="35"/>
      <c r="B201" s="36"/>
      <c r="C201" s="179" t="s">
        <v>353</v>
      </c>
      <c r="D201" s="179" t="s">
        <v>197</v>
      </c>
      <c r="E201" s="180" t="s">
        <v>1784</v>
      </c>
      <c r="F201" s="181" t="s">
        <v>1785</v>
      </c>
      <c r="G201" s="182" t="s">
        <v>319</v>
      </c>
      <c r="H201" s="183">
        <v>5</v>
      </c>
      <c r="I201" s="184"/>
      <c r="J201" s="185">
        <f>ROUND(I201*H201,2)</f>
        <v>0</v>
      </c>
      <c r="K201" s="181" t="s">
        <v>201</v>
      </c>
      <c r="L201" s="40"/>
      <c r="M201" s="186" t="s">
        <v>19</v>
      </c>
      <c r="N201" s="187" t="s">
        <v>45</v>
      </c>
      <c r="O201" s="65"/>
      <c r="P201" s="188">
        <f>O201*H201</f>
        <v>0</v>
      </c>
      <c r="Q201" s="188">
        <v>3.3E-4</v>
      </c>
      <c r="R201" s="188">
        <f>Q201*H201</f>
        <v>1.65E-3</v>
      </c>
      <c r="S201" s="188">
        <v>0</v>
      </c>
      <c r="T201" s="18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0" t="s">
        <v>310</v>
      </c>
      <c r="AT201" s="190" t="s">
        <v>197</v>
      </c>
      <c r="AU201" s="190" t="s">
        <v>84</v>
      </c>
      <c r="AY201" s="18" t="s">
        <v>195</v>
      </c>
      <c r="BE201" s="191">
        <f>IF(N201="základní",J201,0)</f>
        <v>0</v>
      </c>
      <c r="BF201" s="191">
        <f>IF(N201="snížená",J201,0)</f>
        <v>0</v>
      </c>
      <c r="BG201" s="191">
        <f>IF(N201="zákl. přenesená",J201,0)</f>
        <v>0</v>
      </c>
      <c r="BH201" s="191">
        <f>IF(N201="sníž. přenesená",J201,0)</f>
        <v>0</v>
      </c>
      <c r="BI201" s="191">
        <f>IF(N201="nulová",J201,0)</f>
        <v>0</v>
      </c>
      <c r="BJ201" s="18" t="s">
        <v>82</v>
      </c>
      <c r="BK201" s="191">
        <f>ROUND(I201*H201,2)</f>
        <v>0</v>
      </c>
      <c r="BL201" s="18" t="s">
        <v>310</v>
      </c>
      <c r="BM201" s="190" t="s">
        <v>1786</v>
      </c>
    </row>
    <row r="202" spans="1:65" s="2" customFormat="1" ht="11.25">
      <c r="A202" s="35"/>
      <c r="B202" s="36"/>
      <c r="C202" s="37"/>
      <c r="D202" s="192" t="s">
        <v>203</v>
      </c>
      <c r="E202" s="37"/>
      <c r="F202" s="193" t="s">
        <v>1787</v>
      </c>
      <c r="G202" s="37"/>
      <c r="H202" s="37"/>
      <c r="I202" s="194"/>
      <c r="J202" s="37"/>
      <c r="K202" s="37"/>
      <c r="L202" s="40"/>
      <c r="M202" s="195"/>
      <c r="N202" s="196"/>
      <c r="O202" s="65"/>
      <c r="P202" s="65"/>
      <c r="Q202" s="65"/>
      <c r="R202" s="65"/>
      <c r="S202" s="65"/>
      <c r="T202" s="66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8" t="s">
        <v>203</v>
      </c>
      <c r="AU202" s="18" t="s">
        <v>84</v>
      </c>
    </row>
    <row r="203" spans="1:65" s="2" customFormat="1" ht="11.25">
      <c r="A203" s="35"/>
      <c r="B203" s="36"/>
      <c r="C203" s="37"/>
      <c r="D203" s="197" t="s">
        <v>205</v>
      </c>
      <c r="E203" s="37"/>
      <c r="F203" s="198" t="s">
        <v>1788</v>
      </c>
      <c r="G203" s="37"/>
      <c r="H203" s="37"/>
      <c r="I203" s="194"/>
      <c r="J203" s="37"/>
      <c r="K203" s="37"/>
      <c r="L203" s="40"/>
      <c r="M203" s="195"/>
      <c r="N203" s="196"/>
      <c r="O203" s="65"/>
      <c r="P203" s="65"/>
      <c r="Q203" s="65"/>
      <c r="R203" s="65"/>
      <c r="S203" s="65"/>
      <c r="T203" s="66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205</v>
      </c>
      <c r="AU203" s="18" t="s">
        <v>84</v>
      </c>
    </row>
    <row r="204" spans="1:65" s="2" customFormat="1" ht="24.2" customHeight="1">
      <c r="A204" s="35"/>
      <c r="B204" s="36"/>
      <c r="C204" s="179" t="s">
        <v>349</v>
      </c>
      <c r="D204" s="179" t="s">
        <v>197</v>
      </c>
      <c r="E204" s="180" t="s">
        <v>1789</v>
      </c>
      <c r="F204" s="181" t="s">
        <v>1790</v>
      </c>
      <c r="G204" s="182" t="s">
        <v>319</v>
      </c>
      <c r="H204" s="183">
        <v>5</v>
      </c>
      <c r="I204" s="184"/>
      <c r="J204" s="185">
        <f>ROUND(I204*H204,2)</f>
        <v>0</v>
      </c>
      <c r="K204" s="181" t="s">
        <v>201</v>
      </c>
      <c r="L204" s="40"/>
      <c r="M204" s="186" t="s">
        <v>19</v>
      </c>
      <c r="N204" s="187" t="s">
        <v>45</v>
      </c>
      <c r="O204" s="65"/>
      <c r="P204" s="188">
        <f>O204*H204</f>
        <v>0</v>
      </c>
      <c r="Q204" s="188">
        <v>1.2E-4</v>
      </c>
      <c r="R204" s="188">
        <f>Q204*H204</f>
        <v>6.0000000000000006E-4</v>
      </c>
      <c r="S204" s="188">
        <v>0</v>
      </c>
      <c r="T204" s="18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0" t="s">
        <v>310</v>
      </c>
      <c r="AT204" s="190" t="s">
        <v>197</v>
      </c>
      <c r="AU204" s="190" t="s">
        <v>84</v>
      </c>
      <c r="AY204" s="18" t="s">
        <v>195</v>
      </c>
      <c r="BE204" s="191">
        <f>IF(N204="základní",J204,0)</f>
        <v>0</v>
      </c>
      <c r="BF204" s="191">
        <f>IF(N204="snížená",J204,0)</f>
        <v>0</v>
      </c>
      <c r="BG204" s="191">
        <f>IF(N204="zákl. přenesená",J204,0)</f>
        <v>0</v>
      </c>
      <c r="BH204" s="191">
        <f>IF(N204="sníž. přenesená",J204,0)</f>
        <v>0</v>
      </c>
      <c r="BI204" s="191">
        <f>IF(N204="nulová",J204,0)</f>
        <v>0</v>
      </c>
      <c r="BJ204" s="18" t="s">
        <v>82</v>
      </c>
      <c r="BK204" s="191">
        <f>ROUND(I204*H204,2)</f>
        <v>0</v>
      </c>
      <c r="BL204" s="18" t="s">
        <v>310</v>
      </c>
      <c r="BM204" s="190" t="s">
        <v>1791</v>
      </c>
    </row>
    <row r="205" spans="1:65" s="2" customFormat="1" ht="19.5">
      <c r="A205" s="35"/>
      <c r="B205" s="36"/>
      <c r="C205" s="37"/>
      <c r="D205" s="192" t="s">
        <v>203</v>
      </c>
      <c r="E205" s="37"/>
      <c r="F205" s="193" t="s">
        <v>1792</v>
      </c>
      <c r="G205" s="37"/>
      <c r="H205" s="37"/>
      <c r="I205" s="194"/>
      <c r="J205" s="37"/>
      <c r="K205" s="37"/>
      <c r="L205" s="40"/>
      <c r="M205" s="195"/>
      <c r="N205" s="196"/>
      <c r="O205" s="65"/>
      <c r="P205" s="65"/>
      <c r="Q205" s="65"/>
      <c r="R205" s="65"/>
      <c r="S205" s="65"/>
      <c r="T205" s="66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203</v>
      </c>
      <c r="AU205" s="18" t="s">
        <v>84</v>
      </c>
    </row>
    <row r="206" spans="1:65" s="2" customFormat="1" ht="11.25">
      <c r="A206" s="35"/>
      <c r="B206" s="36"/>
      <c r="C206" s="37"/>
      <c r="D206" s="197" t="s">
        <v>205</v>
      </c>
      <c r="E206" s="37"/>
      <c r="F206" s="198" t="s">
        <v>1793</v>
      </c>
      <c r="G206" s="37"/>
      <c r="H206" s="37"/>
      <c r="I206" s="194"/>
      <c r="J206" s="37"/>
      <c r="K206" s="37"/>
      <c r="L206" s="40"/>
      <c r="M206" s="195"/>
      <c r="N206" s="196"/>
      <c r="O206" s="65"/>
      <c r="P206" s="65"/>
      <c r="Q206" s="65"/>
      <c r="R206" s="65"/>
      <c r="S206" s="65"/>
      <c r="T206" s="66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8" t="s">
        <v>205</v>
      </c>
      <c r="AU206" s="18" t="s">
        <v>84</v>
      </c>
    </row>
    <row r="207" spans="1:65" s="2" customFormat="1" ht="16.5" customHeight="1">
      <c r="A207" s="35"/>
      <c r="B207" s="36"/>
      <c r="C207" s="179" t="s">
        <v>335</v>
      </c>
      <c r="D207" s="179" t="s">
        <v>197</v>
      </c>
      <c r="E207" s="180" t="s">
        <v>1794</v>
      </c>
      <c r="F207" s="181" t="s">
        <v>1795</v>
      </c>
      <c r="G207" s="182" t="s">
        <v>319</v>
      </c>
      <c r="H207" s="183">
        <v>5</v>
      </c>
      <c r="I207" s="184"/>
      <c r="J207" s="185">
        <f>ROUND(I207*H207,2)</f>
        <v>0</v>
      </c>
      <c r="K207" s="181" t="s">
        <v>201</v>
      </c>
      <c r="L207" s="40"/>
      <c r="M207" s="186" t="s">
        <v>19</v>
      </c>
      <c r="N207" s="187" t="s">
        <v>45</v>
      </c>
      <c r="O207" s="65"/>
      <c r="P207" s="188">
        <f>O207*H207</f>
        <v>0</v>
      </c>
      <c r="Q207" s="188">
        <v>9.7000000000000005E-4</v>
      </c>
      <c r="R207" s="188">
        <f>Q207*H207</f>
        <v>4.8500000000000001E-3</v>
      </c>
      <c r="S207" s="188">
        <v>0</v>
      </c>
      <c r="T207" s="18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0" t="s">
        <v>310</v>
      </c>
      <c r="AT207" s="190" t="s">
        <v>197</v>
      </c>
      <c r="AU207" s="190" t="s">
        <v>84</v>
      </c>
      <c r="AY207" s="18" t="s">
        <v>195</v>
      </c>
      <c r="BE207" s="191">
        <f>IF(N207="základní",J207,0)</f>
        <v>0</v>
      </c>
      <c r="BF207" s="191">
        <f>IF(N207="snížená",J207,0)</f>
        <v>0</v>
      </c>
      <c r="BG207" s="191">
        <f>IF(N207="zákl. přenesená",J207,0)</f>
        <v>0</v>
      </c>
      <c r="BH207" s="191">
        <f>IF(N207="sníž. přenesená",J207,0)</f>
        <v>0</v>
      </c>
      <c r="BI207" s="191">
        <f>IF(N207="nulová",J207,0)</f>
        <v>0</v>
      </c>
      <c r="BJ207" s="18" t="s">
        <v>82</v>
      </c>
      <c r="BK207" s="191">
        <f>ROUND(I207*H207,2)</f>
        <v>0</v>
      </c>
      <c r="BL207" s="18" t="s">
        <v>310</v>
      </c>
      <c r="BM207" s="190" t="s">
        <v>1796</v>
      </c>
    </row>
    <row r="208" spans="1:65" s="2" customFormat="1" ht="11.25">
      <c r="A208" s="35"/>
      <c r="B208" s="36"/>
      <c r="C208" s="37"/>
      <c r="D208" s="192" t="s">
        <v>203</v>
      </c>
      <c r="E208" s="37"/>
      <c r="F208" s="193" t="s">
        <v>1797</v>
      </c>
      <c r="G208" s="37"/>
      <c r="H208" s="37"/>
      <c r="I208" s="194"/>
      <c r="J208" s="37"/>
      <c r="K208" s="37"/>
      <c r="L208" s="40"/>
      <c r="M208" s="195"/>
      <c r="N208" s="196"/>
      <c r="O208" s="65"/>
      <c r="P208" s="65"/>
      <c r="Q208" s="65"/>
      <c r="R208" s="65"/>
      <c r="S208" s="65"/>
      <c r="T208" s="66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8" t="s">
        <v>203</v>
      </c>
      <c r="AU208" s="18" t="s">
        <v>84</v>
      </c>
    </row>
    <row r="209" spans="1:65" s="2" customFormat="1" ht="11.25">
      <c r="A209" s="35"/>
      <c r="B209" s="36"/>
      <c r="C209" s="37"/>
      <c r="D209" s="197" t="s">
        <v>205</v>
      </c>
      <c r="E209" s="37"/>
      <c r="F209" s="198" t="s">
        <v>1798</v>
      </c>
      <c r="G209" s="37"/>
      <c r="H209" s="37"/>
      <c r="I209" s="194"/>
      <c r="J209" s="37"/>
      <c r="K209" s="37"/>
      <c r="L209" s="40"/>
      <c r="M209" s="195"/>
      <c r="N209" s="196"/>
      <c r="O209" s="65"/>
      <c r="P209" s="65"/>
      <c r="Q209" s="65"/>
      <c r="R209" s="65"/>
      <c r="S209" s="65"/>
      <c r="T209" s="66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205</v>
      </c>
      <c r="AU209" s="18" t="s">
        <v>84</v>
      </c>
    </row>
    <row r="210" spans="1:65" s="2" customFormat="1" ht="24.2" customHeight="1">
      <c r="A210" s="35"/>
      <c r="B210" s="36"/>
      <c r="C210" s="179" t="s">
        <v>7</v>
      </c>
      <c r="D210" s="179" t="s">
        <v>197</v>
      </c>
      <c r="E210" s="180" t="s">
        <v>1799</v>
      </c>
      <c r="F210" s="181" t="s">
        <v>1800</v>
      </c>
      <c r="G210" s="182" t="s">
        <v>1613</v>
      </c>
      <c r="H210" s="183">
        <v>4</v>
      </c>
      <c r="I210" s="184"/>
      <c r="J210" s="185">
        <f>ROUND(I210*H210,2)</f>
        <v>0</v>
      </c>
      <c r="K210" s="181" t="s">
        <v>201</v>
      </c>
      <c r="L210" s="40"/>
      <c r="M210" s="186" t="s">
        <v>19</v>
      </c>
      <c r="N210" s="187" t="s">
        <v>45</v>
      </c>
      <c r="O210" s="65"/>
      <c r="P210" s="188">
        <f>O210*H210</f>
        <v>0</v>
      </c>
      <c r="Q210" s="188">
        <v>2.8129999999999999E-2</v>
      </c>
      <c r="R210" s="188">
        <f>Q210*H210</f>
        <v>0.11252</v>
      </c>
      <c r="S210" s="188">
        <v>0</v>
      </c>
      <c r="T210" s="18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0" t="s">
        <v>310</v>
      </c>
      <c r="AT210" s="190" t="s">
        <v>197</v>
      </c>
      <c r="AU210" s="190" t="s">
        <v>84</v>
      </c>
      <c r="AY210" s="18" t="s">
        <v>195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18" t="s">
        <v>82</v>
      </c>
      <c r="BK210" s="191">
        <f>ROUND(I210*H210,2)</f>
        <v>0</v>
      </c>
      <c r="BL210" s="18" t="s">
        <v>310</v>
      </c>
      <c r="BM210" s="190" t="s">
        <v>1801</v>
      </c>
    </row>
    <row r="211" spans="1:65" s="2" customFormat="1" ht="19.5">
      <c r="A211" s="35"/>
      <c r="B211" s="36"/>
      <c r="C211" s="37"/>
      <c r="D211" s="192" t="s">
        <v>203</v>
      </c>
      <c r="E211" s="37"/>
      <c r="F211" s="193" t="s">
        <v>1802</v>
      </c>
      <c r="G211" s="37"/>
      <c r="H211" s="37"/>
      <c r="I211" s="194"/>
      <c r="J211" s="37"/>
      <c r="K211" s="37"/>
      <c r="L211" s="40"/>
      <c r="M211" s="195"/>
      <c r="N211" s="196"/>
      <c r="O211" s="65"/>
      <c r="P211" s="65"/>
      <c r="Q211" s="65"/>
      <c r="R211" s="65"/>
      <c r="S211" s="65"/>
      <c r="T211" s="66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203</v>
      </c>
      <c r="AU211" s="18" t="s">
        <v>84</v>
      </c>
    </row>
    <row r="212" spans="1:65" s="2" customFormat="1" ht="11.25">
      <c r="A212" s="35"/>
      <c r="B212" s="36"/>
      <c r="C212" s="37"/>
      <c r="D212" s="197" t="s">
        <v>205</v>
      </c>
      <c r="E212" s="37"/>
      <c r="F212" s="198" t="s">
        <v>1803</v>
      </c>
      <c r="G212" s="37"/>
      <c r="H212" s="37"/>
      <c r="I212" s="194"/>
      <c r="J212" s="37"/>
      <c r="K212" s="37"/>
      <c r="L212" s="40"/>
      <c r="M212" s="195"/>
      <c r="N212" s="196"/>
      <c r="O212" s="65"/>
      <c r="P212" s="65"/>
      <c r="Q212" s="65"/>
      <c r="R212" s="65"/>
      <c r="S212" s="65"/>
      <c r="T212" s="66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8" t="s">
        <v>205</v>
      </c>
      <c r="AU212" s="18" t="s">
        <v>84</v>
      </c>
    </row>
    <row r="213" spans="1:65" s="2" customFormat="1" ht="33" customHeight="1">
      <c r="A213" s="35"/>
      <c r="B213" s="36"/>
      <c r="C213" s="179" t="s">
        <v>329</v>
      </c>
      <c r="D213" s="179" t="s">
        <v>197</v>
      </c>
      <c r="E213" s="180" t="s">
        <v>1804</v>
      </c>
      <c r="F213" s="181" t="s">
        <v>1805</v>
      </c>
      <c r="G213" s="182" t="s">
        <v>319</v>
      </c>
      <c r="H213" s="183">
        <v>5</v>
      </c>
      <c r="I213" s="184"/>
      <c r="J213" s="185">
        <f>ROUND(I213*H213,2)</f>
        <v>0</v>
      </c>
      <c r="K213" s="181" t="s">
        <v>201</v>
      </c>
      <c r="L213" s="40"/>
      <c r="M213" s="186" t="s">
        <v>19</v>
      </c>
      <c r="N213" s="187" t="s">
        <v>45</v>
      </c>
      <c r="O213" s="65"/>
      <c r="P213" s="188">
        <f>O213*H213</f>
        <v>0</v>
      </c>
      <c r="Q213" s="188">
        <v>1.49E-3</v>
      </c>
      <c r="R213" s="188">
        <f>Q213*H213</f>
        <v>7.45E-3</v>
      </c>
      <c r="S213" s="188">
        <v>0</v>
      </c>
      <c r="T213" s="18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0" t="s">
        <v>310</v>
      </c>
      <c r="AT213" s="190" t="s">
        <v>197</v>
      </c>
      <c r="AU213" s="190" t="s">
        <v>84</v>
      </c>
      <c r="AY213" s="18" t="s">
        <v>195</v>
      </c>
      <c r="BE213" s="191">
        <f>IF(N213="základní",J213,0)</f>
        <v>0</v>
      </c>
      <c r="BF213" s="191">
        <f>IF(N213="snížená",J213,0)</f>
        <v>0</v>
      </c>
      <c r="BG213" s="191">
        <f>IF(N213="zákl. přenesená",J213,0)</f>
        <v>0</v>
      </c>
      <c r="BH213" s="191">
        <f>IF(N213="sníž. přenesená",J213,0)</f>
        <v>0</v>
      </c>
      <c r="BI213" s="191">
        <f>IF(N213="nulová",J213,0)</f>
        <v>0</v>
      </c>
      <c r="BJ213" s="18" t="s">
        <v>82</v>
      </c>
      <c r="BK213" s="191">
        <f>ROUND(I213*H213,2)</f>
        <v>0</v>
      </c>
      <c r="BL213" s="18" t="s">
        <v>310</v>
      </c>
      <c r="BM213" s="190" t="s">
        <v>1806</v>
      </c>
    </row>
    <row r="214" spans="1:65" s="2" customFormat="1" ht="19.5">
      <c r="A214" s="35"/>
      <c r="B214" s="36"/>
      <c r="C214" s="37"/>
      <c r="D214" s="192" t="s">
        <v>203</v>
      </c>
      <c r="E214" s="37"/>
      <c r="F214" s="193" t="s">
        <v>1807</v>
      </c>
      <c r="G214" s="37"/>
      <c r="H214" s="37"/>
      <c r="I214" s="194"/>
      <c r="J214" s="37"/>
      <c r="K214" s="37"/>
      <c r="L214" s="40"/>
      <c r="M214" s="195"/>
      <c r="N214" s="196"/>
      <c r="O214" s="65"/>
      <c r="P214" s="65"/>
      <c r="Q214" s="65"/>
      <c r="R214" s="65"/>
      <c r="S214" s="65"/>
      <c r="T214" s="66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8" t="s">
        <v>203</v>
      </c>
      <c r="AU214" s="18" t="s">
        <v>84</v>
      </c>
    </row>
    <row r="215" spans="1:65" s="2" customFormat="1" ht="11.25">
      <c r="A215" s="35"/>
      <c r="B215" s="36"/>
      <c r="C215" s="37"/>
      <c r="D215" s="197" t="s">
        <v>205</v>
      </c>
      <c r="E215" s="37"/>
      <c r="F215" s="198" t="s">
        <v>1808</v>
      </c>
      <c r="G215" s="37"/>
      <c r="H215" s="37"/>
      <c r="I215" s="194"/>
      <c r="J215" s="37"/>
      <c r="K215" s="37"/>
      <c r="L215" s="40"/>
      <c r="M215" s="195"/>
      <c r="N215" s="196"/>
      <c r="O215" s="65"/>
      <c r="P215" s="65"/>
      <c r="Q215" s="65"/>
      <c r="R215" s="65"/>
      <c r="S215" s="65"/>
      <c r="T215" s="66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205</v>
      </c>
      <c r="AU215" s="18" t="s">
        <v>84</v>
      </c>
    </row>
    <row r="216" spans="1:65" s="2" customFormat="1" ht="24.2" customHeight="1">
      <c r="A216" s="35"/>
      <c r="B216" s="36"/>
      <c r="C216" s="179" t="s">
        <v>316</v>
      </c>
      <c r="D216" s="179" t="s">
        <v>197</v>
      </c>
      <c r="E216" s="180" t="s">
        <v>1809</v>
      </c>
      <c r="F216" s="181" t="s">
        <v>1810</v>
      </c>
      <c r="G216" s="182" t="s">
        <v>570</v>
      </c>
      <c r="H216" s="183">
        <v>331.5</v>
      </c>
      <c r="I216" s="184"/>
      <c r="J216" s="185">
        <f>ROUND(I216*H216,2)</f>
        <v>0</v>
      </c>
      <c r="K216" s="181" t="s">
        <v>201</v>
      </c>
      <c r="L216" s="40"/>
      <c r="M216" s="186" t="s">
        <v>19</v>
      </c>
      <c r="N216" s="187" t="s">
        <v>45</v>
      </c>
      <c r="O216" s="65"/>
      <c r="P216" s="188">
        <f>O216*H216</f>
        <v>0</v>
      </c>
      <c r="Q216" s="188">
        <v>2.0000000000000002E-5</v>
      </c>
      <c r="R216" s="188">
        <f>Q216*H216</f>
        <v>6.6300000000000005E-3</v>
      </c>
      <c r="S216" s="188">
        <v>0</v>
      </c>
      <c r="T216" s="18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0" t="s">
        <v>310</v>
      </c>
      <c r="AT216" s="190" t="s">
        <v>197</v>
      </c>
      <c r="AU216" s="190" t="s">
        <v>84</v>
      </c>
      <c r="AY216" s="18" t="s">
        <v>195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18" t="s">
        <v>82</v>
      </c>
      <c r="BK216" s="191">
        <f>ROUND(I216*H216,2)</f>
        <v>0</v>
      </c>
      <c r="BL216" s="18" t="s">
        <v>310</v>
      </c>
      <c r="BM216" s="190" t="s">
        <v>1811</v>
      </c>
    </row>
    <row r="217" spans="1:65" s="2" customFormat="1" ht="19.5">
      <c r="A217" s="35"/>
      <c r="B217" s="36"/>
      <c r="C217" s="37"/>
      <c r="D217" s="192" t="s">
        <v>203</v>
      </c>
      <c r="E217" s="37"/>
      <c r="F217" s="193" t="s">
        <v>1812</v>
      </c>
      <c r="G217" s="37"/>
      <c r="H217" s="37"/>
      <c r="I217" s="194"/>
      <c r="J217" s="37"/>
      <c r="K217" s="37"/>
      <c r="L217" s="40"/>
      <c r="M217" s="195"/>
      <c r="N217" s="196"/>
      <c r="O217" s="65"/>
      <c r="P217" s="65"/>
      <c r="Q217" s="65"/>
      <c r="R217" s="65"/>
      <c r="S217" s="65"/>
      <c r="T217" s="66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203</v>
      </c>
      <c r="AU217" s="18" t="s">
        <v>84</v>
      </c>
    </row>
    <row r="218" spans="1:65" s="2" customFormat="1" ht="11.25">
      <c r="A218" s="35"/>
      <c r="B218" s="36"/>
      <c r="C218" s="37"/>
      <c r="D218" s="197" t="s">
        <v>205</v>
      </c>
      <c r="E218" s="37"/>
      <c r="F218" s="198" t="s">
        <v>1813</v>
      </c>
      <c r="G218" s="37"/>
      <c r="H218" s="37"/>
      <c r="I218" s="194"/>
      <c r="J218" s="37"/>
      <c r="K218" s="37"/>
      <c r="L218" s="40"/>
      <c r="M218" s="195"/>
      <c r="N218" s="196"/>
      <c r="O218" s="65"/>
      <c r="P218" s="65"/>
      <c r="Q218" s="65"/>
      <c r="R218" s="65"/>
      <c r="S218" s="65"/>
      <c r="T218" s="66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8" t="s">
        <v>205</v>
      </c>
      <c r="AU218" s="18" t="s">
        <v>84</v>
      </c>
    </row>
    <row r="219" spans="1:65" s="13" customFormat="1" ht="11.25">
      <c r="B219" s="199"/>
      <c r="C219" s="200"/>
      <c r="D219" s="192" t="s">
        <v>207</v>
      </c>
      <c r="E219" s="201" t="s">
        <v>19</v>
      </c>
      <c r="F219" s="202" t="s">
        <v>1814</v>
      </c>
      <c r="G219" s="200"/>
      <c r="H219" s="203">
        <v>331.5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207</v>
      </c>
      <c r="AU219" s="209" t="s">
        <v>84</v>
      </c>
      <c r="AV219" s="13" t="s">
        <v>84</v>
      </c>
      <c r="AW219" s="13" t="s">
        <v>35</v>
      </c>
      <c r="AX219" s="13" t="s">
        <v>82</v>
      </c>
      <c r="AY219" s="209" t="s">
        <v>195</v>
      </c>
    </row>
    <row r="220" spans="1:65" s="2" customFormat="1" ht="24.2" customHeight="1">
      <c r="A220" s="35"/>
      <c r="B220" s="36"/>
      <c r="C220" s="179" t="s">
        <v>618</v>
      </c>
      <c r="D220" s="179" t="s">
        <v>197</v>
      </c>
      <c r="E220" s="180" t="s">
        <v>1815</v>
      </c>
      <c r="F220" s="181" t="s">
        <v>1816</v>
      </c>
      <c r="G220" s="182" t="s">
        <v>219</v>
      </c>
      <c r="H220" s="183">
        <v>0.55100000000000005</v>
      </c>
      <c r="I220" s="184"/>
      <c r="J220" s="185">
        <f>ROUND(I220*H220,2)</f>
        <v>0</v>
      </c>
      <c r="K220" s="181" t="s">
        <v>201</v>
      </c>
      <c r="L220" s="40"/>
      <c r="M220" s="186" t="s">
        <v>19</v>
      </c>
      <c r="N220" s="187" t="s">
        <v>45</v>
      </c>
      <c r="O220" s="65"/>
      <c r="P220" s="188">
        <f>O220*H220</f>
        <v>0</v>
      </c>
      <c r="Q220" s="188">
        <v>0</v>
      </c>
      <c r="R220" s="188">
        <f>Q220*H220</f>
        <v>0</v>
      </c>
      <c r="S220" s="188">
        <v>0</v>
      </c>
      <c r="T220" s="189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0" t="s">
        <v>310</v>
      </c>
      <c r="AT220" s="190" t="s">
        <v>197</v>
      </c>
      <c r="AU220" s="190" t="s">
        <v>84</v>
      </c>
      <c r="AY220" s="18" t="s">
        <v>195</v>
      </c>
      <c r="BE220" s="191">
        <f>IF(N220="základní",J220,0)</f>
        <v>0</v>
      </c>
      <c r="BF220" s="191">
        <f>IF(N220="snížená",J220,0)</f>
        <v>0</v>
      </c>
      <c r="BG220" s="191">
        <f>IF(N220="zákl. přenesená",J220,0)</f>
        <v>0</v>
      </c>
      <c r="BH220" s="191">
        <f>IF(N220="sníž. přenesená",J220,0)</f>
        <v>0</v>
      </c>
      <c r="BI220" s="191">
        <f>IF(N220="nulová",J220,0)</f>
        <v>0</v>
      </c>
      <c r="BJ220" s="18" t="s">
        <v>82</v>
      </c>
      <c r="BK220" s="191">
        <f>ROUND(I220*H220,2)</f>
        <v>0</v>
      </c>
      <c r="BL220" s="18" t="s">
        <v>310</v>
      </c>
      <c r="BM220" s="190" t="s">
        <v>1817</v>
      </c>
    </row>
    <row r="221" spans="1:65" s="2" customFormat="1" ht="29.25">
      <c r="A221" s="35"/>
      <c r="B221" s="36"/>
      <c r="C221" s="37"/>
      <c r="D221" s="192" t="s">
        <v>203</v>
      </c>
      <c r="E221" s="37"/>
      <c r="F221" s="193" t="s">
        <v>1818</v>
      </c>
      <c r="G221" s="37"/>
      <c r="H221" s="37"/>
      <c r="I221" s="194"/>
      <c r="J221" s="37"/>
      <c r="K221" s="37"/>
      <c r="L221" s="40"/>
      <c r="M221" s="195"/>
      <c r="N221" s="196"/>
      <c r="O221" s="65"/>
      <c r="P221" s="65"/>
      <c r="Q221" s="65"/>
      <c r="R221" s="65"/>
      <c r="S221" s="65"/>
      <c r="T221" s="66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8" t="s">
        <v>203</v>
      </c>
      <c r="AU221" s="18" t="s">
        <v>84</v>
      </c>
    </row>
    <row r="222" spans="1:65" s="2" customFormat="1" ht="11.25">
      <c r="A222" s="35"/>
      <c r="B222" s="36"/>
      <c r="C222" s="37"/>
      <c r="D222" s="197" t="s">
        <v>205</v>
      </c>
      <c r="E222" s="37"/>
      <c r="F222" s="198" t="s">
        <v>1819</v>
      </c>
      <c r="G222" s="37"/>
      <c r="H222" s="37"/>
      <c r="I222" s="194"/>
      <c r="J222" s="37"/>
      <c r="K222" s="37"/>
      <c r="L222" s="40"/>
      <c r="M222" s="195"/>
      <c r="N222" s="196"/>
      <c r="O222" s="65"/>
      <c r="P222" s="65"/>
      <c r="Q222" s="65"/>
      <c r="R222" s="65"/>
      <c r="S222" s="65"/>
      <c r="T222" s="66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8" t="s">
        <v>205</v>
      </c>
      <c r="AU222" s="18" t="s">
        <v>84</v>
      </c>
    </row>
    <row r="223" spans="1:65" s="2" customFormat="1" ht="33" customHeight="1">
      <c r="A223" s="35"/>
      <c r="B223" s="36"/>
      <c r="C223" s="179" t="s">
        <v>624</v>
      </c>
      <c r="D223" s="179" t="s">
        <v>197</v>
      </c>
      <c r="E223" s="180" t="s">
        <v>1820</v>
      </c>
      <c r="F223" s="181" t="s">
        <v>1821</v>
      </c>
      <c r="G223" s="182" t="s">
        <v>219</v>
      </c>
      <c r="H223" s="183">
        <v>0.55100000000000005</v>
      </c>
      <c r="I223" s="184"/>
      <c r="J223" s="185">
        <f>ROUND(I223*H223,2)</f>
        <v>0</v>
      </c>
      <c r="K223" s="181" t="s">
        <v>201</v>
      </c>
      <c r="L223" s="40"/>
      <c r="M223" s="186" t="s">
        <v>19</v>
      </c>
      <c r="N223" s="187" t="s">
        <v>45</v>
      </c>
      <c r="O223" s="65"/>
      <c r="P223" s="188">
        <f>O223*H223</f>
        <v>0</v>
      </c>
      <c r="Q223" s="188">
        <v>0</v>
      </c>
      <c r="R223" s="188">
        <f>Q223*H223</f>
        <v>0</v>
      </c>
      <c r="S223" s="188">
        <v>0</v>
      </c>
      <c r="T223" s="18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0" t="s">
        <v>310</v>
      </c>
      <c r="AT223" s="190" t="s">
        <v>197</v>
      </c>
      <c r="AU223" s="190" t="s">
        <v>84</v>
      </c>
      <c r="AY223" s="18" t="s">
        <v>195</v>
      </c>
      <c r="BE223" s="191">
        <f>IF(N223="základní",J223,0)</f>
        <v>0</v>
      </c>
      <c r="BF223" s="191">
        <f>IF(N223="snížená",J223,0)</f>
        <v>0</v>
      </c>
      <c r="BG223" s="191">
        <f>IF(N223="zákl. přenesená",J223,0)</f>
        <v>0</v>
      </c>
      <c r="BH223" s="191">
        <f>IF(N223="sníž. přenesená",J223,0)</f>
        <v>0</v>
      </c>
      <c r="BI223" s="191">
        <f>IF(N223="nulová",J223,0)</f>
        <v>0</v>
      </c>
      <c r="BJ223" s="18" t="s">
        <v>82</v>
      </c>
      <c r="BK223" s="191">
        <f>ROUND(I223*H223,2)</f>
        <v>0</v>
      </c>
      <c r="BL223" s="18" t="s">
        <v>310</v>
      </c>
      <c r="BM223" s="190" t="s">
        <v>1822</v>
      </c>
    </row>
    <row r="224" spans="1:65" s="2" customFormat="1" ht="48.75">
      <c r="A224" s="35"/>
      <c r="B224" s="36"/>
      <c r="C224" s="37"/>
      <c r="D224" s="192" t="s">
        <v>203</v>
      </c>
      <c r="E224" s="37"/>
      <c r="F224" s="193" t="s">
        <v>1823</v>
      </c>
      <c r="G224" s="37"/>
      <c r="H224" s="37"/>
      <c r="I224" s="194"/>
      <c r="J224" s="37"/>
      <c r="K224" s="37"/>
      <c r="L224" s="40"/>
      <c r="M224" s="195"/>
      <c r="N224" s="196"/>
      <c r="O224" s="65"/>
      <c r="P224" s="65"/>
      <c r="Q224" s="65"/>
      <c r="R224" s="65"/>
      <c r="S224" s="65"/>
      <c r="T224" s="66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203</v>
      </c>
      <c r="AU224" s="18" t="s">
        <v>84</v>
      </c>
    </row>
    <row r="225" spans="1:65" s="2" customFormat="1" ht="11.25">
      <c r="A225" s="35"/>
      <c r="B225" s="36"/>
      <c r="C225" s="37"/>
      <c r="D225" s="197" t="s">
        <v>205</v>
      </c>
      <c r="E225" s="37"/>
      <c r="F225" s="198" t="s">
        <v>1824</v>
      </c>
      <c r="G225" s="37"/>
      <c r="H225" s="37"/>
      <c r="I225" s="194"/>
      <c r="J225" s="37"/>
      <c r="K225" s="37"/>
      <c r="L225" s="40"/>
      <c r="M225" s="195"/>
      <c r="N225" s="196"/>
      <c r="O225" s="65"/>
      <c r="P225" s="65"/>
      <c r="Q225" s="65"/>
      <c r="R225" s="65"/>
      <c r="S225" s="65"/>
      <c r="T225" s="66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8" t="s">
        <v>205</v>
      </c>
      <c r="AU225" s="18" t="s">
        <v>84</v>
      </c>
    </row>
    <row r="226" spans="1:65" s="12" customFormat="1" ht="22.9" customHeight="1">
      <c r="B226" s="163"/>
      <c r="C226" s="164"/>
      <c r="D226" s="165" t="s">
        <v>73</v>
      </c>
      <c r="E226" s="177" t="s">
        <v>1825</v>
      </c>
      <c r="F226" s="177" t="s">
        <v>1826</v>
      </c>
      <c r="G226" s="164"/>
      <c r="H226" s="164"/>
      <c r="I226" s="167"/>
      <c r="J226" s="178">
        <f>BK226</f>
        <v>0</v>
      </c>
      <c r="K226" s="164"/>
      <c r="L226" s="169"/>
      <c r="M226" s="170"/>
      <c r="N226" s="171"/>
      <c r="O226" s="171"/>
      <c r="P226" s="172">
        <f>SUM(P227:P301)</f>
        <v>0</v>
      </c>
      <c r="Q226" s="171"/>
      <c r="R226" s="172">
        <f>SUM(R227:R301)</f>
        <v>0.85221000000000002</v>
      </c>
      <c r="S226" s="171"/>
      <c r="T226" s="173">
        <f>SUM(T227:T301)</f>
        <v>0.86272000000000004</v>
      </c>
      <c r="AR226" s="174" t="s">
        <v>84</v>
      </c>
      <c r="AT226" s="175" t="s">
        <v>73</v>
      </c>
      <c r="AU226" s="175" t="s">
        <v>82</v>
      </c>
      <c r="AY226" s="174" t="s">
        <v>195</v>
      </c>
      <c r="BK226" s="176">
        <f>SUM(BK227:BK301)</f>
        <v>0</v>
      </c>
    </row>
    <row r="227" spans="1:65" s="2" customFormat="1" ht="24.2" customHeight="1">
      <c r="A227" s="35"/>
      <c r="B227" s="36"/>
      <c r="C227" s="179" t="s">
        <v>503</v>
      </c>
      <c r="D227" s="179" t="s">
        <v>197</v>
      </c>
      <c r="E227" s="180" t="s">
        <v>1827</v>
      </c>
      <c r="F227" s="181" t="s">
        <v>1828</v>
      </c>
      <c r="G227" s="182" t="s">
        <v>1613</v>
      </c>
      <c r="H227" s="183">
        <v>4</v>
      </c>
      <c r="I227" s="184"/>
      <c r="J227" s="185">
        <f>ROUND(I227*H227,2)</f>
        <v>0</v>
      </c>
      <c r="K227" s="181" t="s">
        <v>201</v>
      </c>
      <c r="L227" s="40"/>
      <c r="M227" s="186" t="s">
        <v>19</v>
      </c>
      <c r="N227" s="187" t="s">
        <v>45</v>
      </c>
      <c r="O227" s="65"/>
      <c r="P227" s="188">
        <f>O227*H227</f>
        <v>0</v>
      </c>
      <c r="Q227" s="188">
        <v>1.7469999999999999E-2</v>
      </c>
      <c r="R227" s="188">
        <f>Q227*H227</f>
        <v>6.9879999999999998E-2</v>
      </c>
      <c r="S227" s="188">
        <v>0</v>
      </c>
      <c r="T227" s="18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0" t="s">
        <v>310</v>
      </c>
      <c r="AT227" s="190" t="s">
        <v>197</v>
      </c>
      <c r="AU227" s="190" t="s">
        <v>84</v>
      </c>
      <c r="AY227" s="18" t="s">
        <v>195</v>
      </c>
      <c r="BE227" s="191">
        <f>IF(N227="základní",J227,0)</f>
        <v>0</v>
      </c>
      <c r="BF227" s="191">
        <f>IF(N227="snížená",J227,0)</f>
        <v>0</v>
      </c>
      <c r="BG227" s="191">
        <f>IF(N227="zákl. přenesená",J227,0)</f>
        <v>0</v>
      </c>
      <c r="BH227" s="191">
        <f>IF(N227="sníž. přenesená",J227,0)</f>
        <v>0</v>
      </c>
      <c r="BI227" s="191">
        <f>IF(N227="nulová",J227,0)</f>
        <v>0</v>
      </c>
      <c r="BJ227" s="18" t="s">
        <v>82</v>
      </c>
      <c r="BK227" s="191">
        <f>ROUND(I227*H227,2)</f>
        <v>0</v>
      </c>
      <c r="BL227" s="18" t="s">
        <v>310</v>
      </c>
      <c r="BM227" s="190" t="s">
        <v>1829</v>
      </c>
    </row>
    <row r="228" spans="1:65" s="2" customFormat="1" ht="19.5">
      <c r="A228" s="35"/>
      <c r="B228" s="36"/>
      <c r="C228" s="37"/>
      <c r="D228" s="192" t="s">
        <v>203</v>
      </c>
      <c r="E228" s="37"/>
      <c r="F228" s="193" t="s">
        <v>1830</v>
      </c>
      <c r="G228" s="37"/>
      <c r="H228" s="37"/>
      <c r="I228" s="194"/>
      <c r="J228" s="37"/>
      <c r="K228" s="37"/>
      <c r="L228" s="40"/>
      <c r="M228" s="195"/>
      <c r="N228" s="196"/>
      <c r="O228" s="65"/>
      <c r="P228" s="65"/>
      <c r="Q228" s="65"/>
      <c r="R228" s="65"/>
      <c r="S228" s="65"/>
      <c r="T228" s="66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203</v>
      </c>
      <c r="AU228" s="18" t="s">
        <v>84</v>
      </c>
    </row>
    <row r="229" spans="1:65" s="2" customFormat="1" ht="11.25">
      <c r="A229" s="35"/>
      <c r="B229" s="36"/>
      <c r="C229" s="37"/>
      <c r="D229" s="197" t="s">
        <v>205</v>
      </c>
      <c r="E229" s="37"/>
      <c r="F229" s="198" t="s">
        <v>1831</v>
      </c>
      <c r="G229" s="37"/>
      <c r="H229" s="37"/>
      <c r="I229" s="194"/>
      <c r="J229" s="37"/>
      <c r="K229" s="37"/>
      <c r="L229" s="40"/>
      <c r="M229" s="195"/>
      <c r="N229" s="196"/>
      <c r="O229" s="65"/>
      <c r="P229" s="65"/>
      <c r="Q229" s="65"/>
      <c r="R229" s="65"/>
      <c r="S229" s="65"/>
      <c r="T229" s="66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8" t="s">
        <v>205</v>
      </c>
      <c r="AU229" s="18" t="s">
        <v>84</v>
      </c>
    </row>
    <row r="230" spans="1:65" s="2" customFormat="1" ht="24.2" customHeight="1">
      <c r="A230" s="35"/>
      <c r="B230" s="36"/>
      <c r="C230" s="179" t="s">
        <v>509</v>
      </c>
      <c r="D230" s="179" t="s">
        <v>197</v>
      </c>
      <c r="E230" s="180" t="s">
        <v>1832</v>
      </c>
      <c r="F230" s="181" t="s">
        <v>1833</v>
      </c>
      <c r="G230" s="182" t="s">
        <v>1613</v>
      </c>
      <c r="H230" s="183">
        <v>1</v>
      </c>
      <c r="I230" s="184"/>
      <c r="J230" s="185">
        <f>ROUND(I230*H230,2)</f>
        <v>0</v>
      </c>
      <c r="K230" s="181" t="s">
        <v>201</v>
      </c>
      <c r="L230" s="40"/>
      <c r="M230" s="186" t="s">
        <v>19</v>
      </c>
      <c r="N230" s="187" t="s">
        <v>45</v>
      </c>
      <c r="O230" s="65"/>
      <c r="P230" s="188">
        <f>O230*H230</f>
        <v>0</v>
      </c>
      <c r="Q230" s="188">
        <v>2.9440000000000001E-2</v>
      </c>
      <c r="R230" s="188">
        <f>Q230*H230</f>
        <v>2.9440000000000001E-2</v>
      </c>
      <c r="S230" s="188">
        <v>0</v>
      </c>
      <c r="T230" s="18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0" t="s">
        <v>310</v>
      </c>
      <c r="AT230" s="190" t="s">
        <v>197</v>
      </c>
      <c r="AU230" s="190" t="s">
        <v>84</v>
      </c>
      <c r="AY230" s="18" t="s">
        <v>195</v>
      </c>
      <c r="BE230" s="191">
        <f>IF(N230="základní",J230,0)</f>
        <v>0</v>
      </c>
      <c r="BF230" s="191">
        <f>IF(N230="snížená",J230,0)</f>
        <v>0</v>
      </c>
      <c r="BG230" s="191">
        <f>IF(N230="zákl. přenesená",J230,0)</f>
        <v>0</v>
      </c>
      <c r="BH230" s="191">
        <f>IF(N230="sníž. přenesená",J230,0)</f>
        <v>0</v>
      </c>
      <c r="BI230" s="191">
        <f>IF(N230="nulová",J230,0)</f>
        <v>0</v>
      </c>
      <c r="BJ230" s="18" t="s">
        <v>82</v>
      </c>
      <c r="BK230" s="191">
        <f>ROUND(I230*H230,2)</f>
        <v>0</v>
      </c>
      <c r="BL230" s="18" t="s">
        <v>310</v>
      </c>
      <c r="BM230" s="190" t="s">
        <v>1834</v>
      </c>
    </row>
    <row r="231" spans="1:65" s="2" customFormat="1" ht="19.5">
      <c r="A231" s="35"/>
      <c r="B231" s="36"/>
      <c r="C231" s="37"/>
      <c r="D231" s="192" t="s">
        <v>203</v>
      </c>
      <c r="E231" s="37"/>
      <c r="F231" s="193" t="s">
        <v>1835</v>
      </c>
      <c r="G231" s="37"/>
      <c r="H231" s="37"/>
      <c r="I231" s="194"/>
      <c r="J231" s="37"/>
      <c r="K231" s="37"/>
      <c r="L231" s="40"/>
      <c r="M231" s="195"/>
      <c r="N231" s="196"/>
      <c r="O231" s="65"/>
      <c r="P231" s="65"/>
      <c r="Q231" s="65"/>
      <c r="R231" s="65"/>
      <c r="S231" s="65"/>
      <c r="T231" s="66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8" t="s">
        <v>203</v>
      </c>
      <c r="AU231" s="18" t="s">
        <v>84</v>
      </c>
    </row>
    <row r="232" spans="1:65" s="2" customFormat="1" ht="11.25">
      <c r="A232" s="35"/>
      <c r="B232" s="36"/>
      <c r="C232" s="37"/>
      <c r="D232" s="197" t="s">
        <v>205</v>
      </c>
      <c r="E232" s="37"/>
      <c r="F232" s="198" t="s">
        <v>1836</v>
      </c>
      <c r="G232" s="37"/>
      <c r="H232" s="37"/>
      <c r="I232" s="194"/>
      <c r="J232" s="37"/>
      <c r="K232" s="37"/>
      <c r="L232" s="40"/>
      <c r="M232" s="195"/>
      <c r="N232" s="196"/>
      <c r="O232" s="65"/>
      <c r="P232" s="65"/>
      <c r="Q232" s="65"/>
      <c r="R232" s="65"/>
      <c r="S232" s="65"/>
      <c r="T232" s="66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8" t="s">
        <v>205</v>
      </c>
      <c r="AU232" s="18" t="s">
        <v>84</v>
      </c>
    </row>
    <row r="233" spans="1:65" s="2" customFormat="1" ht="24.2" customHeight="1">
      <c r="A233" s="35"/>
      <c r="B233" s="36"/>
      <c r="C233" s="179" t="s">
        <v>377</v>
      </c>
      <c r="D233" s="179" t="s">
        <v>197</v>
      </c>
      <c r="E233" s="180" t="s">
        <v>1837</v>
      </c>
      <c r="F233" s="181" t="s">
        <v>1838</v>
      </c>
      <c r="G233" s="182" t="s">
        <v>1613</v>
      </c>
      <c r="H233" s="183">
        <v>1</v>
      </c>
      <c r="I233" s="184"/>
      <c r="J233" s="185">
        <f>ROUND(I233*H233,2)</f>
        <v>0</v>
      </c>
      <c r="K233" s="181" t="s">
        <v>201</v>
      </c>
      <c r="L233" s="40"/>
      <c r="M233" s="186" t="s">
        <v>19</v>
      </c>
      <c r="N233" s="187" t="s">
        <v>45</v>
      </c>
      <c r="O233" s="65"/>
      <c r="P233" s="188">
        <f>O233*H233</f>
        <v>0</v>
      </c>
      <c r="Q233" s="188">
        <v>0</v>
      </c>
      <c r="R233" s="188">
        <f>Q233*H233</f>
        <v>0</v>
      </c>
      <c r="S233" s="188">
        <v>1.72E-2</v>
      </c>
      <c r="T233" s="189">
        <f>S233*H233</f>
        <v>1.72E-2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0" t="s">
        <v>310</v>
      </c>
      <c r="AT233" s="190" t="s">
        <v>197</v>
      </c>
      <c r="AU233" s="190" t="s">
        <v>84</v>
      </c>
      <c r="AY233" s="18" t="s">
        <v>195</v>
      </c>
      <c r="BE233" s="191">
        <f>IF(N233="základní",J233,0)</f>
        <v>0</v>
      </c>
      <c r="BF233" s="191">
        <f>IF(N233="snížená",J233,0)</f>
        <v>0</v>
      </c>
      <c r="BG233" s="191">
        <f>IF(N233="zákl. přenesená",J233,0)</f>
        <v>0</v>
      </c>
      <c r="BH233" s="191">
        <f>IF(N233="sníž. přenesená",J233,0)</f>
        <v>0</v>
      </c>
      <c r="BI233" s="191">
        <f>IF(N233="nulová",J233,0)</f>
        <v>0</v>
      </c>
      <c r="BJ233" s="18" t="s">
        <v>82</v>
      </c>
      <c r="BK233" s="191">
        <f>ROUND(I233*H233,2)</f>
        <v>0</v>
      </c>
      <c r="BL233" s="18" t="s">
        <v>310</v>
      </c>
      <c r="BM233" s="190" t="s">
        <v>1839</v>
      </c>
    </row>
    <row r="234" spans="1:65" s="2" customFormat="1" ht="11.25">
      <c r="A234" s="35"/>
      <c r="B234" s="36"/>
      <c r="C234" s="37"/>
      <c r="D234" s="192" t="s">
        <v>203</v>
      </c>
      <c r="E234" s="37"/>
      <c r="F234" s="193" t="s">
        <v>1840</v>
      </c>
      <c r="G234" s="37"/>
      <c r="H234" s="37"/>
      <c r="I234" s="194"/>
      <c r="J234" s="37"/>
      <c r="K234" s="37"/>
      <c r="L234" s="40"/>
      <c r="M234" s="195"/>
      <c r="N234" s="196"/>
      <c r="O234" s="65"/>
      <c r="P234" s="65"/>
      <c r="Q234" s="65"/>
      <c r="R234" s="65"/>
      <c r="S234" s="65"/>
      <c r="T234" s="66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203</v>
      </c>
      <c r="AU234" s="18" t="s">
        <v>84</v>
      </c>
    </row>
    <row r="235" spans="1:65" s="2" customFormat="1" ht="11.25">
      <c r="A235" s="35"/>
      <c r="B235" s="36"/>
      <c r="C235" s="37"/>
      <c r="D235" s="197" t="s">
        <v>205</v>
      </c>
      <c r="E235" s="37"/>
      <c r="F235" s="198" t="s">
        <v>1841</v>
      </c>
      <c r="G235" s="37"/>
      <c r="H235" s="37"/>
      <c r="I235" s="194"/>
      <c r="J235" s="37"/>
      <c r="K235" s="37"/>
      <c r="L235" s="40"/>
      <c r="M235" s="195"/>
      <c r="N235" s="196"/>
      <c r="O235" s="65"/>
      <c r="P235" s="65"/>
      <c r="Q235" s="65"/>
      <c r="R235" s="65"/>
      <c r="S235" s="65"/>
      <c r="T235" s="66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8" t="s">
        <v>205</v>
      </c>
      <c r="AU235" s="18" t="s">
        <v>84</v>
      </c>
    </row>
    <row r="236" spans="1:65" s="2" customFormat="1" ht="16.5" customHeight="1">
      <c r="A236" s="35"/>
      <c r="B236" s="36"/>
      <c r="C236" s="179" t="s">
        <v>384</v>
      </c>
      <c r="D236" s="179" t="s">
        <v>197</v>
      </c>
      <c r="E236" s="180" t="s">
        <v>1842</v>
      </c>
      <c r="F236" s="181" t="s">
        <v>1843</v>
      </c>
      <c r="G236" s="182" t="s">
        <v>1613</v>
      </c>
      <c r="H236" s="183">
        <v>2</v>
      </c>
      <c r="I236" s="184"/>
      <c r="J236" s="185">
        <f>ROUND(I236*H236,2)</f>
        <v>0</v>
      </c>
      <c r="K236" s="181" t="s">
        <v>201</v>
      </c>
      <c r="L236" s="40"/>
      <c r="M236" s="186" t="s">
        <v>19</v>
      </c>
      <c r="N236" s="187" t="s">
        <v>45</v>
      </c>
      <c r="O236" s="65"/>
      <c r="P236" s="188">
        <f>O236*H236</f>
        <v>0</v>
      </c>
      <c r="Q236" s="188">
        <v>0</v>
      </c>
      <c r="R236" s="188">
        <f>Q236*H236</f>
        <v>0</v>
      </c>
      <c r="S236" s="188">
        <v>1.9460000000000002E-2</v>
      </c>
      <c r="T236" s="189">
        <f>S236*H236</f>
        <v>3.8920000000000003E-2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0" t="s">
        <v>310</v>
      </c>
      <c r="AT236" s="190" t="s">
        <v>197</v>
      </c>
      <c r="AU236" s="190" t="s">
        <v>84</v>
      </c>
      <c r="AY236" s="18" t="s">
        <v>195</v>
      </c>
      <c r="BE236" s="191">
        <f>IF(N236="základní",J236,0)</f>
        <v>0</v>
      </c>
      <c r="BF236" s="191">
        <f>IF(N236="snížená",J236,0)</f>
        <v>0</v>
      </c>
      <c r="BG236" s="191">
        <f>IF(N236="zákl. přenesená",J236,0)</f>
        <v>0</v>
      </c>
      <c r="BH236" s="191">
        <f>IF(N236="sníž. přenesená",J236,0)</f>
        <v>0</v>
      </c>
      <c r="BI236" s="191">
        <f>IF(N236="nulová",J236,0)</f>
        <v>0</v>
      </c>
      <c r="BJ236" s="18" t="s">
        <v>82</v>
      </c>
      <c r="BK236" s="191">
        <f>ROUND(I236*H236,2)</f>
        <v>0</v>
      </c>
      <c r="BL236" s="18" t="s">
        <v>310</v>
      </c>
      <c r="BM236" s="190" t="s">
        <v>1844</v>
      </c>
    </row>
    <row r="237" spans="1:65" s="2" customFormat="1" ht="11.25">
      <c r="A237" s="35"/>
      <c r="B237" s="36"/>
      <c r="C237" s="37"/>
      <c r="D237" s="192" t="s">
        <v>203</v>
      </c>
      <c r="E237" s="37"/>
      <c r="F237" s="193" t="s">
        <v>1845</v>
      </c>
      <c r="G237" s="37"/>
      <c r="H237" s="37"/>
      <c r="I237" s="194"/>
      <c r="J237" s="37"/>
      <c r="K237" s="37"/>
      <c r="L237" s="40"/>
      <c r="M237" s="195"/>
      <c r="N237" s="196"/>
      <c r="O237" s="65"/>
      <c r="P237" s="65"/>
      <c r="Q237" s="65"/>
      <c r="R237" s="65"/>
      <c r="S237" s="65"/>
      <c r="T237" s="66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203</v>
      </c>
      <c r="AU237" s="18" t="s">
        <v>84</v>
      </c>
    </row>
    <row r="238" spans="1:65" s="2" customFormat="1" ht="11.25">
      <c r="A238" s="35"/>
      <c r="B238" s="36"/>
      <c r="C238" s="37"/>
      <c r="D238" s="197" t="s">
        <v>205</v>
      </c>
      <c r="E238" s="37"/>
      <c r="F238" s="198" t="s">
        <v>1846</v>
      </c>
      <c r="G238" s="37"/>
      <c r="H238" s="37"/>
      <c r="I238" s="194"/>
      <c r="J238" s="37"/>
      <c r="K238" s="37"/>
      <c r="L238" s="40"/>
      <c r="M238" s="195"/>
      <c r="N238" s="196"/>
      <c r="O238" s="65"/>
      <c r="P238" s="65"/>
      <c r="Q238" s="65"/>
      <c r="R238" s="65"/>
      <c r="S238" s="65"/>
      <c r="T238" s="66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8" t="s">
        <v>205</v>
      </c>
      <c r="AU238" s="18" t="s">
        <v>84</v>
      </c>
    </row>
    <row r="239" spans="1:65" s="2" customFormat="1" ht="24.2" customHeight="1">
      <c r="A239" s="35"/>
      <c r="B239" s="36"/>
      <c r="C239" s="179" t="s">
        <v>517</v>
      </c>
      <c r="D239" s="179" t="s">
        <v>197</v>
      </c>
      <c r="E239" s="180" t="s">
        <v>1847</v>
      </c>
      <c r="F239" s="181" t="s">
        <v>1848</v>
      </c>
      <c r="G239" s="182" t="s">
        <v>1613</v>
      </c>
      <c r="H239" s="183">
        <v>5</v>
      </c>
      <c r="I239" s="184"/>
      <c r="J239" s="185">
        <f>ROUND(I239*H239,2)</f>
        <v>0</v>
      </c>
      <c r="K239" s="181" t="s">
        <v>201</v>
      </c>
      <c r="L239" s="40"/>
      <c r="M239" s="186" t="s">
        <v>19</v>
      </c>
      <c r="N239" s="187" t="s">
        <v>45</v>
      </c>
      <c r="O239" s="65"/>
      <c r="P239" s="188">
        <f>O239*H239</f>
        <v>0</v>
      </c>
      <c r="Q239" s="188">
        <v>1.247E-2</v>
      </c>
      <c r="R239" s="188">
        <f>Q239*H239</f>
        <v>6.2350000000000003E-2</v>
      </c>
      <c r="S239" s="188">
        <v>0</v>
      </c>
      <c r="T239" s="18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0" t="s">
        <v>310</v>
      </c>
      <c r="AT239" s="190" t="s">
        <v>197</v>
      </c>
      <c r="AU239" s="190" t="s">
        <v>84</v>
      </c>
      <c r="AY239" s="18" t="s">
        <v>195</v>
      </c>
      <c r="BE239" s="191">
        <f>IF(N239="základní",J239,0)</f>
        <v>0</v>
      </c>
      <c r="BF239" s="191">
        <f>IF(N239="snížená",J239,0)</f>
        <v>0</v>
      </c>
      <c r="BG239" s="191">
        <f>IF(N239="zákl. přenesená",J239,0)</f>
        <v>0</v>
      </c>
      <c r="BH239" s="191">
        <f>IF(N239="sníž. přenesená",J239,0)</f>
        <v>0</v>
      </c>
      <c r="BI239" s="191">
        <f>IF(N239="nulová",J239,0)</f>
        <v>0</v>
      </c>
      <c r="BJ239" s="18" t="s">
        <v>82</v>
      </c>
      <c r="BK239" s="191">
        <f>ROUND(I239*H239,2)</f>
        <v>0</v>
      </c>
      <c r="BL239" s="18" t="s">
        <v>310</v>
      </c>
      <c r="BM239" s="190" t="s">
        <v>1849</v>
      </c>
    </row>
    <row r="240" spans="1:65" s="2" customFormat="1" ht="29.25">
      <c r="A240" s="35"/>
      <c r="B240" s="36"/>
      <c r="C240" s="37"/>
      <c r="D240" s="192" t="s">
        <v>203</v>
      </c>
      <c r="E240" s="37"/>
      <c r="F240" s="193" t="s">
        <v>1850</v>
      </c>
      <c r="G240" s="37"/>
      <c r="H240" s="37"/>
      <c r="I240" s="194"/>
      <c r="J240" s="37"/>
      <c r="K240" s="37"/>
      <c r="L240" s="40"/>
      <c r="M240" s="195"/>
      <c r="N240" s="196"/>
      <c r="O240" s="65"/>
      <c r="P240" s="65"/>
      <c r="Q240" s="65"/>
      <c r="R240" s="65"/>
      <c r="S240" s="65"/>
      <c r="T240" s="66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8" t="s">
        <v>203</v>
      </c>
      <c r="AU240" s="18" t="s">
        <v>84</v>
      </c>
    </row>
    <row r="241" spans="1:65" s="2" customFormat="1" ht="11.25">
      <c r="A241" s="35"/>
      <c r="B241" s="36"/>
      <c r="C241" s="37"/>
      <c r="D241" s="197" t="s">
        <v>205</v>
      </c>
      <c r="E241" s="37"/>
      <c r="F241" s="198" t="s">
        <v>1851</v>
      </c>
      <c r="G241" s="37"/>
      <c r="H241" s="37"/>
      <c r="I241" s="194"/>
      <c r="J241" s="37"/>
      <c r="K241" s="37"/>
      <c r="L241" s="40"/>
      <c r="M241" s="195"/>
      <c r="N241" s="196"/>
      <c r="O241" s="65"/>
      <c r="P241" s="65"/>
      <c r="Q241" s="65"/>
      <c r="R241" s="65"/>
      <c r="S241" s="65"/>
      <c r="T241" s="66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8" t="s">
        <v>205</v>
      </c>
      <c r="AU241" s="18" t="s">
        <v>84</v>
      </c>
    </row>
    <row r="242" spans="1:65" s="2" customFormat="1" ht="24.2" customHeight="1">
      <c r="A242" s="35"/>
      <c r="B242" s="36"/>
      <c r="C242" s="179" t="s">
        <v>524</v>
      </c>
      <c r="D242" s="179" t="s">
        <v>197</v>
      </c>
      <c r="E242" s="180" t="s">
        <v>1852</v>
      </c>
      <c r="F242" s="181" t="s">
        <v>1853</v>
      </c>
      <c r="G242" s="182" t="s">
        <v>1613</v>
      </c>
      <c r="H242" s="183">
        <v>2</v>
      </c>
      <c r="I242" s="184"/>
      <c r="J242" s="185">
        <f>ROUND(I242*H242,2)</f>
        <v>0</v>
      </c>
      <c r="K242" s="181" t="s">
        <v>201</v>
      </c>
      <c r="L242" s="40"/>
      <c r="M242" s="186" t="s">
        <v>19</v>
      </c>
      <c r="N242" s="187" t="s">
        <v>45</v>
      </c>
      <c r="O242" s="65"/>
      <c r="P242" s="188">
        <f>O242*H242</f>
        <v>0</v>
      </c>
      <c r="Q242" s="188">
        <v>9.9600000000000001E-3</v>
      </c>
      <c r="R242" s="188">
        <f>Q242*H242</f>
        <v>1.992E-2</v>
      </c>
      <c r="S242" s="188">
        <v>0</v>
      </c>
      <c r="T242" s="18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0" t="s">
        <v>310</v>
      </c>
      <c r="AT242" s="190" t="s">
        <v>197</v>
      </c>
      <c r="AU242" s="190" t="s">
        <v>84</v>
      </c>
      <c r="AY242" s="18" t="s">
        <v>195</v>
      </c>
      <c r="BE242" s="191">
        <f>IF(N242="základní",J242,0)</f>
        <v>0</v>
      </c>
      <c r="BF242" s="191">
        <f>IF(N242="snížená",J242,0)</f>
        <v>0</v>
      </c>
      <c r="BG242" s="191">
        <f>IF(N242="zákl. přenesená",J242,0)</f>
        <v>0</v>
      </c>
      <c r="BH242" s="191">
        <f>IF(N242="sníž. přenesená",J242,0)</f>
        <v>0</v>
      </c>
      <c r="BI242" s="191">
        <f>IF(N242="nulová",J242,0)</f>
        <v>0</v>
      </c>
      <c r="BJ242" s="18" t="s">
        <v>82</v>
      </c>
      <c r="BK242" s="191">
        <f>ROUND(I242*H242,2)</f>
        <v>0</v>
      </c>
      <c r="BL242" s="18" t="s">
        <v>310</v>
      </c>
      <c r="BM242" s="190" t="s">
        <v>1854</v>
      </c>
    </row>
    <row r="243" spans="1:65" s="2" customFormat="1" ht="19.5">
      <c r="A243" s="35"/>
      <c r="B243" s="36"/>
      <c r="C243" s="37"/>
      <c r="D243" s="192" t="s">
        <v>203</v>
      </c>
      <c r="E243" s="37"/>
      <c r="F243" s="193" t="s">
        <v>1855</v>
      </c>
      <c r="G243" s="37"/>
      <c r="H243" s="37"/>
      <c r="I243" s="194"/>
      <c r="J243" s="37"/>
      <c r="K243" s="37"/>
      <c r="L243" s="40"/>
      <c r="M243" s="195"/>
      <c r="N243" s="196"/>
      <c r="O243" s="65"/>
      <c r="P243" s="65"/>
      <c r="Q243" s="65"/>
      <c r="R243" s="65"/>
      <c r="S243" s="65"/>
      <c r="T243" s="66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8" t="s">
        <v>203</v>
      </c>
      <c r="AU243" s="18" t="s">
        <v>84</v>
      </c>
    </row>
    <row r="244" spans="1:65" s="2" customFormat="1" ht="11.25">
      <c r="A244" s="35"/>
      <c r="B244" s="36"/>
      <c r="C244" s="37"/>
      <c r="D244" s="197" t="s">
        <v>205</v>
      </c>
      <c r="E244" s="37"/>
      <c r="F244" s="198" t="s">
        <v>1856</v>
      </c>
      <c r="G244" s="37"/>
      <c r="H244" s="37"/>
      <c r="I244" s="194"/>
      <c r="J244" s="37"/>
      <c r="K244" s="37"/>
      <c r="L244" s="40"/>
      <c r="M244" s="195"/>
      <c r="N244" s="196"/>
      <c r="O244" s="65"/>
      <c r="P244" s="65"/>
      <c r="Q244" s="65"/>
      <c r="R244" s="65"/>
      <c r="S244" s="65"/>
      <c r="T244" s="66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8" t="s">
        <v>205</v>
      </c>
      <c r="AU244" s="18" t="s">
        <v>84</v>
      </c>
    </row>
    <row r="245" spans="1:65" s="2" customFormat="1" ht="21.75" customHeight="1">
      <c r="A245" s="35"/>
      <c r="B245" s="36"/>
      <c r="C245" s="179" t="s">
        <v>579</v>
      </c>
      <c r="D245" s="179" t="s">
        <v>197</v>
      </c>
      <c r="E245" s="180" t="s">
        <v>1857</v>
      </c>
      <c r="F245" s="181" t="s">
        <v>1858</v>
      </c>
      <c r="G245" s="182" t="s">
        <v>1613</v>
      </c>
      <c r="H245" s="183">
        <v>1</v>
      </c>
      <c r="I245" s="184"/>
      <c r="J245" s="185">
        <f>ROUND(I245*H245,2)</f>
        <v>0</v>
      </c>
      <c r="K245" s="181" t="s">
        <v>201</v>
      </c>
      <c r="L245" s="40"/>
      <c r="M245" s="186" t="s">
        <v>19</v>
      </c>
      <c r="N245" s="187" t="s">
        <v>45</v>
      </c>
      <c r="O245" s="65"/>
      <c r="P245" s="188">
        <f>O245*H245</f>
        <v>0</v>
      </c>
      <c r="Q245" s="188">
        <v>1.4970000000000001E-2</v>
      </c>
      <c r="R245" s="188">
        <f>Q245*H245</f>
        <v>1.4970000000000001E-2</v>
      </c>
      <c r="S245" s="188">
        <v>0</v>
      </c>
      <c r="T245" s="18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0" t="s">
        <v>310</v>
      </c>
      <c r="AT245" s="190" t="s">
        <v>197</v>
      </c>
      <c r="AU245" s="190" t="s">
        <v>84</v>
      </c>
      <c r="AY245" s="18" t="s">
        <v>195</v>
      </c>
      <c r="BE245" s="191">
        <f>IF(N245="základní",J245,0)</f>
        <v>0</v>
      </c>
      <c r="BF245" s="191">
        <f>IF(N245="snížená",J245,0)</f>
        <v>0</v>
      </c>
      <c r="BG245" s="191">
        <f>IF(N245="zákl. přenesená",J245,0)</f>
        <v>0</v>
      </c>
      <c r="BH245" s="191">
        <f>IF(N245="sníž. přenesená",J245,0)</f>
        <v>0</v>
      </c>
      <c r="BI245" s="191">
        <f>IF(N245="nulová",J245,0)</f>
        <v>0</v>
      </c>
      <c r="BJ245" s="18" t="s">
        <v>82</v>
      </c>
      <c r="BK245" s="191">
        <f>ROUND(I245*H245,2)</f>
        <v>0</v>
      </c>
      <c r="BL245" s="18" t="s">
        <v>310</v>
      </c>
      <c r="BM245" s="190" t="s">
        <v>1859</v>
      </c>
    </row>
    <row r="246" spans="1:65" s="2" customFormat="1" ht="11.25">
      <c r="A246" s="35"/>
      <c r="B246" s="36"/>
      <c r="C246" s="37"/>
      <c r="D246" s="192" t="s">
        <v>203</v>
      </c>
      <c r="E246" s="37"/>
      <c r="F246" s="193" t="s">
        <v>1860</v>
      </c>
      <c r="G246" s="37"/>
      <c r="H246" s="37"/>
      <c r="I246" s="194"/>
      <c r="J246" s="37"/>
      <c r="K246" s="37"/>
      <c r="L246" s="40"/>
      <c r="M246" s="195"/>
      <c r="N246" s="196"/>
      <c r="O246" s="65"/>
      <c r="P246" s="65"/>
      <c r="Q246" s="65"/>
      <c r="R246" s="65"/>
      <c r="S246" s="65"/>
      <c r="T246" s="66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8" t="s">
        <v>203</v>
      </c>
      <c r="AU246" s="18" t="s">
        <v>84</v>
      </c>
    </row>
    <row r="247" spans="1:65" s="2" customFormat="1" ht="11.25">
      <c r="A247" s="35"/>
      <c r="B247" s="36"/>
      <c r="C247" s="37"/>
      <c r="D247" s="197" t="s">
        <v>205</v>
      </c>
      <c r="E247" s="37"/>
      <c r="F247" s="198" t="s">
        <v>1861</v>
      </c>
      <c r="G247" s="37"/>
      <c r="H247" s="37"/>
      <c r="I247" s="194"/>
      <c r="J247" s="37"/>
      <c r="K247" s="37"/>
      <c r="L247" s="40"/>
      <c r="M247" s="195"/>
      <c r="N247" s="196"/>
      <c r="O247" s="65"/>
      <c r="P247" s="65"/>
      <c r="Q247" s="65"/>
      <c r="R247" s="65"/>
      <c r="S247" s="65"/>
      <c r="T247" s="66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8" t="s">
        <v>205</v>
      </c>
      <c r="AU247" s="18" t="s">
        <v>84</v>
      </c>
    </row>
    <row r="248" spans="1:65" s="2" customFormat="1" ht="24.2" customHeight="1">
      <c r="A248" s="35"/>
      <c r="B248" s="36"/>
      <c r="C248" s="179" t="s">
        <v>587</v>
      </c>
      <c r="D248" s="179" t="s">
        <v>197</v>
      </c>
      <c r="E248" s="180" t="s">
        <v>1862</v>
      </c>
      <c r="F248" s="181" t="s">
        <v>1863</v>
      </c>
      <c r="G248" s="182" t="s">
        <v>1613</v>
      </c>
      <c r="H248" s="183">
        <v>4</v>
      </c>
      <c r="I248" s="184"/>
      <c r="J248" s="185">
        <f>ROUND(I248*H248,2)</f>
        <v>0</v>
      </c>
      <c r="K248" s="181" t="s">
        <v>201</v>
      </c>
      <c r="L248" s="40"/>
      <c r="M248" s="186" t="s">
        <v>19</v>
      </c>
      <c r="N248" s="187" t="s">
        <v>45</v>
      </c>
      <c r="O248" s="65"/>
      <c r="P248" s="188">
        <f>O248*H248</f>
        <v>0</v>
      </c>
      <c r="Q248" s="188">
        <v>2.3939999999999999E-2</v>
      </c>
      <c r="R248" s="188">
        <f>Q248*H248</f>
        <v>9.5759999999999998E-2</v>
      </c>
      <c r="S248" s="188">
        <v>0</v>
      </c>
      <c r="T248" s="18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0" t="s">
        <v>310</v>
      </c>
      <c r="AT248" s="190" t="s">
        <v>197</v>
      </c>
      <c r="AU248" s="190" t="s">
        <v>84</v>
      </c>
      <c r="AY248" s="18" t="s">
        <v>195</v>
      </c>
      <c r="BE248" s="191">
        <f>IF(N248="základní",J248,0)</f>
        <v>0</v>
      </c>
      <c r="BF248" s="191">
        <f>IF(N248="snížená",J248,0)</f>
        <v>0</v>
      </c>
      <c r="BG248" s="191">
        <f>IF(N248="zákl. přenesená",J248,0)</f>
        <v>0</v>
      </c>
      <c r="BH248" s="191">
        <f>IF(N248="sníž. přenesená",J248,0)</f>
        <v>0</v>
      </c>
      <c r="BI248" s="191">
        <f>IF(N248="nulová",J248,0)</f>
        <v>0</v>
      </c>
      <c r="BJ248" s="18" t="s">
        <v>82</v>
      </c>
      <c r="BK248" s="191">
        <f>ROUND(I248*H248,2)</f>
        <v>0</v>
      </c>
      <c r="BL248" s="18" t="s">
        <v>310</v>
      </c>
      <c r="BM248" s="190" t="s">
        <v>1864</v>
      </c>
    </row>
    <row r="249" spans="1:65" s="2" customFormat="1" ht="11.25">
      <c r="A249" s="35"/>
      <c r="B249" s="36"/>
      <c r="C249" s="37"/>
      <c r="D249" s="192" t="s">
        <v>203</v>
      </c>
      <c r="E249" s="37"/>
      <c r="F249" s="193" t="s">
        <v>1865</v>
      </c>
      <c r="G249" s="37"/>
      <c r="H249" s="37"/>
      <c r="I249" s="194"/>
      <c r="J249" s="37"/>
      <c r="K249" s="37"/>
      <c r="L249" s="40"/>
      <c r="M249" s="195"/>
      <c r="N249" s="196"/>
      <c r="O249" s="65"/>
      <c r="P249" s="65"/>
      <c r="Q249" s="65"/>
      <c r="R249" s="65"/>
      <c r="S249" s="65"/>
      <c r="T249" s="66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8" t="s">
        <v>203</v>
      </c>
      <c r="AU249" s="18" t="s">
        <v>84</v>
      </c>
    </row>
    <row r="250" spans="1:65" s="2" customFormat="1" ht="11.25">
      <c r="A250" s="35"/>
      <c r="B250" s="36"/>
      <c r="C250" s="37"/>
      <c r="D250" s="197" t="s">
        <v>205</v>
      </c>
      <c r="E250" s="37"/>
      <c r="F250" s="198" t="s">
        <v>1866</v>
      </c>
      <c r="G250" s="37"/>
      <c r="H250" s="37"/>
      <c r="I250" s="194"/>
      <c r="J250" s="37"/>
      <c r="K250" s="37"/>
      <c r="L250" s="40"/>
      <c r="M250" s="195"/>
      <c r="N250" s="196"/>
      <c r="O250" s="65"/>
      <c r="P250" s="65"/>
      <c r="Q250" s="65"/>
      <c r="R250" s="65"/>
      <c r="S250" s="65"/>
      <c r="T250" s="66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8" t="s">
        <v>205</v>
      </c>
      <c r="AU250" s="18" t="s">
        <v>84</v>
      </c>
    </row>
    <row r="251" spans="1:65" s="2" customFormat="1" ht="37.9" customHeight="1">
      <c r="A251" s="35"/>
      <c r="B251" s="36"/>
      <c r="C251" s="179" t="s">
        <v>594</v>
      </c>
      <c r="D251" s="179" t="s">
        <v>197</v>
      </c>
      <c r="E251" s="180" t="s">
        <v>1867</v>
      </c>
      <c r="F251" s="181" t="s">
        <v>1868</v>
      </c>
      <c r="G251" s="182" t="s">
        <v>1613</v>
      </c>
      <c r="H251" s="183">
        <v>4</v>
      </c>
      <c r="I251" s="184"/>
      <c r="J251" s="185">
        <f>ROUND(I251*H251,2)</f>
        <v>0</v>
      </c>
      <c r="K251" s="181" t="s">
        <v>201</v>
      </c>
      <c r="L251" s="40"/>
      <c r="M251" s="186" t="s">
        <v>19</v>
      </c>
      <c r="N251" s="187" t="s">
        <v>45</v>
      </c>
      <c r="O251" s="65"/>
      <c r="P251" s="188">
        <f>O251*H251</f>
        <v>0</v>
      </c>
      <c r="Q251" s="188">
        <v>4.4540000000000003E-2</v>
      </c>
      <c r="R251" s="188">
        <f>Q251*H251</f>
        <v>0.17816000000000001</v>
      </c>
      <c r="S251" s="188">
        <v>0</v>
      </c>
      <c r="T251" s="18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0" t="s">
        <v>310</v>
      </c>
      <c r="AT251" s="190" t="s">
        <v>197</v>
      </c>
      <c r="AU251" s="190" t="s">
        <v>84</v>
      </c>
      <c r="AY251" s="18" t="s">
        <v>195</v>
      </c>
      <c r="BE251" s="191">
        <f>IF(N251="základní",J251,0)</f>
        <v>0</v>
      </c>
      <c r="BF251" s="191">
        <f>IF(N251="snížená",J251,0)</f>
        <v>0</v>
      </c>
      <c r="BG251" s="191">
        <f>IF(N251="zákl. přenesená",J251,0)</f>
        <v>0</v>
      </c>
      <c r="BH251" s="191">
        <f>IF(N251="sníž. přenesená",J251,0)</f>
        <v>0</v>
      </c>
      <c r="BI251" s="191">
        <f>IF(N251="nulová",J251,0)</f>
        <v>0</v>
      </c>
      <c r="BJ251" s="18" t="s">
        <v>82</v>
      </c>
      <c r="BK251" s="191">
        <f>ROUND(I251*H251,2)</f>
        <v>0</v>
      </c>
      <c r="BL251" s="18" t="s">
        <v>310</v>
      </c>
      <c r="BM251" s="190" t="s">
        <v>1869</v>
      </c>
    </row>
    <row r="252" spans="1:65" s="2" customFormat="1" ht="29.25">
      <c r="A252" s="35"/>
      <c r="B252" s="36"/>
      <c r="C252" s="37"/>
      <c r="D252" s="192" t="s">
        <v>203</v>
      </c>
      <c r="E252" s="37"/>
      <c r="F252" s="193" t="s">
        <v>1870</v>
      </c>
      <c r="G252" s="37"/>
      <c r="H252" s="37"/>
      <c r="I252" s="194"/>
      <c r="J252" s="37"/>
      <c r="K252" s="37"/>
      <c r="L252" s="40"/>
      <c r="M252" s="195"/>
      <c r="N252" s="196"/>
      <c r="O252" s="65"/>
      <c r="P252" s="65"/>
      <c r="Q252" s="65"/>
      <c r="R252" s="65"/>
      <c r="S252" s="65"/>
      <c r="T252" s="66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8" t="s">
        <v>203</v>
      </c>
      <c r="AU252" s="18" t="s">
        <v>84</v>
      </c>
    </row>
    <row r="253" spans="1:65" s="2" customFormat="1" ht="11.25">
      <c r="A253" s="35"/>
      <c r="B253" s="36"/>
      <c r="C253" s="37"/>
      <c r="D253" s="197" t="s">
        <v>205</v>
      </c>
      <c r="E253" s="37"/>
      <c r="F253" s="198" t="s">
        <v>1871</v>
      </c>
      <c r="G253" s="37"/>
      <c r="H253" s="37"/>
      <c r="I253" s="194"/>
      <c r="J253" s="37"/>
      <c r="K253" s="37"/>
      <c r="L253" s="40"/>
      <c r="M253" s="195"/>
      <c r="N253" s="196"/>
      <c r="O253" s="65"/>
      <c r="P253" s="65"/>
      <c r="Q253" s="65"/>
      <c r="R253" s="65"/>
      <c r="S253" s="65"/>
      <c r="T253" s="66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8" t="s">
        <v>205</v>
      </c>
      <c r="AU253" s="18" t="s">
        <v>84</v>
      </c>
    </row>
    <row r="254" spans="1:65" s="2" customFormat="1" ht="37.9" customHeight="1">
      <c r="A254" s="35"/>
      <c r="B254" s="36"/>
      <c r="C254" s="179" t="s">
        <v>600</v>
      </c>
      <c r="D254" s="179" t="s">
        <v>197</v>
      </c>
      <c r="E254" s="180" t="s">
        <v>1872</v>
      </c>
      <c r="F254" s="181" t="s">
        <v>1873</v>
      </c>
      <c r="G254" s="182" t="s">
        <v>1613</v>
      </c>
      <c r="H254" s="183">
        <v>1</v>
      </c>
      <c r="I254" s="184"/>
      <c r="J254" s="185">
        <f>ROUND(I254*H254,2)</f>
        <v>0</v>
      </c>
      <c r="K254" s="181" t="s">
        <v>201</v>
      </c>
      <c r="L254" s="40"/>
      <c r="M254" s="186" t="s">
        <v>19</v>
      </c>
      <c r="N254" s="187" t="s">
        <v>45</v>
      </c>
      <c r="O254" s="65"/>
      <c r="P254" s="188">
        <f>O254*H254</f>
        <v>0</v>
      </c>
      <c r="Q254" s="188">
        <v>3.7479999999999999E-2</v>
      </c>
      <c r="R254" s="188">
        <f>Q254*H254</f>
        <v>3.7479999999999999E-2</v>
      </c>
      <c r="S254" s="188">
        <v>0</v>
      </c>
      <c r="T254" s="18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0" t="s">
        <v>310</v>
      </c>
      <c r="AT254" s="190" t="s">
        <v>197</v>
      </c>
      <c r="AU254" s="190" t="s">
        <v>84</v>
      </c>
      <c r="AY254" s="18" t="s">
        <v>195</v>
      </c>
      <c r="BE254" s="191">
        <f>IF(N254="základní",J254,0)</f>
        <v>0</v>
      </c>
      <c r="BF254" s="191">
        <f>IF(N254="snížená",J254,0)</f>
        <v>0</v>
      </c>
      <c r="BG254" s="191">
        <f>IF(N254="zákl. přenesená",J254,0)</f>
        <v>0</v>
      </c>
      <c r="BH254" s="191">
        <f>IF(N254="sníž. přenesená",J254,0)</f>
        <v>0</v>
      </c>
      <c r="BI254" s="191">
        <f>IF(N254="nulová",J254,0)</f>
        <v>0</v>
      </c>
      <c r="BJ254" s="18" t="s">
        <v>82</v>
      </c>
      <c r="BK254" s="191">
        <f>ROUND(I254*H254,2)</f>
        <v>0</v>
      </c>
      <c r="BL254" s="18" t="s">
        <v>310</v>
      </c>
      <c r="BM254" s="190" t="s">
        <v>1874</v>
      </c>
    </row>
    <row r="255" spans="1:65" s="2" customFormat="1" ht="29.25">
      <c r="A255" s="35"/>
      <c r="B255" s="36"/>
      <c r="C255" s="37"/>
      <c r="D255" s="192" t="s">
        <v>203</v>
      </c>
      <c r="E255" s="37"/>
      <c r="F255" s="193" t="s">
        <v>1875</v>
      </c>
      <c r="G255" s="37"/>
      <c r="H255" s="37"/>
      <c r="I255" s="194"/>
      <c r="J255" s="37"/>
      <c r="K255" s="37"/>
      <c r="L255" s="40"/>
      <c r="M255" s="195"/>
      <c r="N255" s="196"/>
      <c r="O255" s="65"/>
      <c r="P255" s="65"/>
      <c r="Q255" s="65"/>
      <c r="R255" s="65"/>
      <c r="S255" s="65"/>
      <c r="T255" s="66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8" t="s">
        <v>203</v>
      </c>
      <c r="AU255" s="18" t="s">
        <v>84</v>
      </c>
    </row>
    <row r="256" spans="1:65" s="2" customFormat="1" ht="11.25">
      <c r="A256" s="35"/>
      <c r="B256" s="36"/>
      <c r="C256" s="37"/>
      <c r="D256" s="197" t="s">
        <v>205</v>
      </c>
      <c r="E256" s="37"/>
      <c r="F256" s="198" t="s">
        <v>1876</v>
      </c>
      <c r="G256" s="37"/>
      <c r="H256" s="37"/>
      <c r="I256" s="194"/>
      <c r="J256" s="37"/>
      <c r="K256" s="37"/>
      <c r="L256" s="40"/>
      <c r="M256" s="195"/>
      <c r="N256" s="196"/>
      <c r="O256" s="65"/>
      <c r="P256" s="65"/>
      <c r="Q256" s="65"/>
      <c r="R256" s="65"/>
      <c r="S256" s="65"/>
      <c r="T256" s="66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18" t="s">
        <v>205</v>
      </c>
      <c r="AU256" s="18" t="s">
        <v>84</v>
      </c>
    </row>
    <row r="257" spans="1:65" s="2" customFormat="1" ht="24.2" customHeight="1">
      <c r="A257" s="35"/>
      <c r="B257" s="36"/>
      <c r="C257" s="179" t="s">
        <v>391</v>
      </c>
      <c r="D257" s="179" t="s">
        <v>197</v>
      </c>
      <c r="E257" s="180" t="s">
        <v>1877</v>
      </c>
      <c r="F257" s="181" t="s">
        <v>1878</v>
      </c>
      <c r="G257" s="182" t="s">
        <v>1613</v>
      </c>
      <c r="H257" s="183">
        <v>1</v>
      </c>
      <c r="I257" s="184"/>
      <c r="J257" s="185">
        <f>ROUND(I257*H257,2)</f>
        <v>0</v>
      </c>
      <c r="K257" s="181" t="s">
        <v>201</v>
      </c>
      <c r="L257" s="40"/>
      <c r="M257" s="186" t="s">
        <v>19</v>
      </c>
      <c r="N257" s="187" t="s">
        <v>45</v>
      </c>
      <c r="O257" s="65"/>
      <c r="P257" s="188">
        <f>O257*H257</f>
        <v>0</v>
      </c>
      <c r="Q257" s="188">
        <v>0</v>
      </c>
      <c r="R257" s="188">
        <f>Q257*H257</f>
        <v>0</v>
      </c>
      <c r="S257" s="188">
        <v>7.1499999999999994E-2</v>
      </c>
      <c r="T257" s="189">
        <f>S257*H257</f>
        <v>7.1499999999999994E-2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0" t="s">
        <v>310</v>
      </c>
      <c r="AT257" s="190" t="s">
        <v>197</v>
      </c>
      <c r="AU257" s="190" t="s">
        <v>84</v>
      </c>
      <c r="AY257" s="18" t="s">
        <v>195</v>
      </c>
      <c r="BE257" s="191">
        <f>IF(N257="základní",J257,0)</f>
        <v>0</v>
      </c>
      <c r="BF257" s="191">
        <f>IF(N257="snížená",J257,0)</f>
        <v>0</v>
      </c>
      <c r="BG257" s="191">
        <f>IF(N257="zákl. přenesená",J257,0)</f>
        <v>0</v>
      </c>
      <c r="BH257" s="191">
        <f>IF(N257="sníž. přenesená",J257,0)</f>
        <v>0</v>
      </c>
      <c r="BI257" s="191">
        <f>IF(N257="nulová",J257,0)</f>
        <v>0</v>
      </c>
      <c r="BJ257" s="18" t="s">
        <v>82</v>
      </c>
      <c r="BK257" s="191">
        <f>ROUND(I257*H257,2)</f>
        <v>0</v>
      </c>
      <c r="BL257" s="18" t="s">
        <v>310</v>
      </c>
      <c r="BM257" s="190" t="s">
        <v>1879</v>
      </c>
    </row>
    <row r="258" spans="1:65" s="2" customFormat="1" ht="19.5">
      <c r="A258" s="35"/>
      <c r="B258" s="36"/>
      <c r="C258" s="37"/>
      <c r="D258" s="192" t="s">
        <v>203</v>
      </c>
      <c r="E258" s="37"/>
      <c r="F258" s="193" t="s">
        <v>1880</v>
      </c>
      <c r="G258" s="37"/>
      <c r="H258" s="37"/>
      <c r="I258" s="194"/>
      <c r="J258" s="37"/>
      <c r="K258" s="37"/>
      <c r="L258" s="40"/>
      <c r="M258" s="195"/>
      <c r="N258" s="196"/>
      <c r="O258" s="65"/>
      <c r="P258" s="65"/>
      <c r="Q258" s="65"/>
      <c r="R258" s="65"/>
      <c r="S258" s="65"/>
      <c r="T258" s="66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8" t="s">
        <v>203</v>
      </c>
      <c r="AU258" s="18" t="s">
        <v>84</v>
      </c>
    </row>
    <row r="259" spans="1:65" s="2" customFormat="1" ht="11.25">
      <c r="A259" s="35"/>
      <c r="B259" s="36"/>
      <c r="C259" s="37"/>
      <c r="D259" s="197" t="s">
        <v>205</v>
      </c>
      <c r="E259" s="37"/>
      <c r="F259" s="198" t="s">
        <v>1881</v>
      </c>
      <c r="G259" s="37"/>
      <c r="H259" s="37"/>
      <c r="I259" s="194"/>
      <c r="J259" s="37"/>
      <c r="K259" s="37"/>
      <c r="L259" s="40"/>
      <c r="M259" s="195"/>
      <c r="N259" s="196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205</v>
      </c>
      <c r="AU259" s="18" t="s">
        <v>84</v>
      </c>
    </row>
    <row r="260" spans="1:65" s="2" customFormat="1" ht="16.5" customHeight="1">
      <c r="A260" s="35"/>
      <c r="B260" s="36"/>
      <c r="C260" s="179" t="s">
        <v>399</v>
      </c>
      <c r="D260" s="179" t="s">
        <v>197</v>
      </c>
      <c r="E260" s="180" t="s">
        <v>1882</v>
      </c>
      <c r="F260" s="181" t="s">
        <v>1883</v>
      </c>
      <c r="G260" s="182" t="s">
        <v>1613</v>
      </c>
      <c r="H260" s="183">
        <v>1</v>
      </c>
      <c r="I260" s="184"/>
      <c r="J260" s="185">
        <f>ROUND(I260*H260,2)</f>
        <v>0</v>
      </c>
      <c r="K260" s="181" t="s">
        <v>201</v>
      </c>
      <c r="L260" s="40"/>
      <c r="M260" s="186" t="s">
        <v>19</v>
      </c>
      <c r="N260" s="187" t="s">
        <v>45</v>
      </c>
      <c r="O260" s="65"/>
      <c r="P260" s="188">
        <f>O260*H260</f>
        <v>0</v>
      </c>
      <c r="Q260" s="188">
        <v>0</v>
      </c>
      <c r="R260" s="188">
        <f>Q260*H260</f>
        <v>0</v>
      </c>
      <c r="S260" s="188">
        <v>3.4700000000000002E-2</v>
      </c>
      <c r="T260" s="189">
        <f>S260*H260</f>
        <v>3.4700000000000002E-2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0" t="s">
        <v>310</v>
      </c>
      <c r="AT260" s="190" t="s">
        <v>197</v>
      </c>
      <c r="AU260" s="190" t="s">
        <v>84</v>
      </c>
      <c r="AY260" s="18" t="s">
        <v>195</v>
      </c>
      <c r="BE260" s="191">
        <f>IF(N260="základní",J260,0)</f>
        <v>0</v>
      </c>
      <c r="BF260" s="191">
        <f>IF(N260="snížená",J260,0)</f>
        <v>0</v>
      </c>
      <c r="BG260" s="191">
        <f>IF(N260="zákl. přenesená",J260,0)</f>
        <v>0</v>
      </c>
      <c r="BH260" s="191">
        <f>IF(N260="sníž. přenesená",J260,0)</f>
        <v>0</v>
      </c>
      <c r="BI260" s="191">
        <f>IF(N260="nulová",J260,0)</f>
        <v>0</v>
      </c>
      <c r="BJ260" s="18" t="s">
        <v>82</v>
      </c>
      <c r="BK260" s="191">
        <f>ROUND(I260*H260,2)</f>
        <v>0</v>
      </c>
      <c r="BL260" s="18" t="s">
        <v>310</v>
      </c>
      <c r="BM260" s="190" t="s">
        <v>1884</v>
      </c>
    </row>
    <row r="261" spans="1:65" s="2" customFormat="1" ht="19.5">
      <c r="A261" s="35"/>
      <c r="B261" s="36"/>
      <c r="C261" s="37"/>
      <c r="D261" s="192" t="s">
        <v>203</v>
      </c>
      <c r="E261" s="37"/>
      <c r="F261" s="193" t="s">
        <v>1885</v>
      </c>
      <c r="G261" s="37"/>
      <c r="H261" s="37"/>
      <c r="I261" s="194"/>
      <c r="J261" s="37"/>
      <c r="K261" s="37"/>
      <c r="L261" s="40"/>
      <c r="M261" s="195"/>
      <c r="N261" s="196"/>
      <c r="O261" s="65"/>
      <c r="P261" s="65"/>
      <c r="Q261" s="65"/>
      <c r="R261" s="65"/>
      <c r="S261" s="65"/>
      <c r="T261" s="66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8" t="s">
        <v>203</v>
      </c>
      <c r="AU261" s="18" t="s">
        <v>84</v>
      </c>
    </row>
    <row r="262" spans="1:65" s="2" customFormat="1" ht="11.25">
      <c r="A262" s="35"/>
      <c r="B262" s="36"/>
      <c r="C262" s="37"/>
      <c r="D262" s="197" t="s">
        <v>205</v>
      </c>
      <c r="E262" s="37"/>
      <c r="F262" s="198" t="s">
        <v>1886</v>
      </c>
      <c r="G262" s="37"/>
      <c r="H262" s="37"/>
      <c r="I262" s="194"/>
      <c r="J262" s="37"/>
      <c r="K262" s="37"/>
      <c r="L262" s="40"/>
      <c r="M262" s="195"/>
      <c r="N262" s="196"/>
      <c r="O262" s="65"/>
      <c r="P262" s="65"/>
      <c r="Q262" s="65"/>
      <c r="R262" s="65"/>
      <c r="S262" s="65"/>
      <c r="T262" s="66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8" t="s">
        <v>205</v>
      </c>
      <c r="AU262" s="18" t="s">
        <v>84</v>
      </c>
    </row>
    <row r="263" spans="1:65" s="2" customFormat="1" ht="33" customHeight="1">
      <c r="A263" s="35"/>
      <c r="B263" s="36"/>
      <c r="C263" s="179" t="s">
        <v>530</v>
      </c>
      <c r="D263" s="179" t="s">
        <v>197</v>
      </c>
      <c r="E263" s="180" t="s">
        <v>1887</v>
      </c>
      <c r="F263" s="181" t="s">
        <v>1888</v>
      </c>
      <c r="G263" s="182" t="s">
        <v>1613</v>
      </c>
      <c r="H263" s="183">
        <v>1</v>
      </c>
      <c r="I263" s="184"/>
      <c r="J263" s="185">
        <f>ROUND(I263*H263,2)</f>
        <v>0</v>
      </c>
      <c r="K263" s="181" t="s">
        <v>201</v>
      </c>
      <c r="L263" s="40"/>
      <c r="M263" s="186" t="s">
        <v>19</v>
      </c>
      <c r="N263" s="187" t="s">
        <v>45</v>
      </c>
      <c r="O263" s="65"/>
      <c r="P263" s="188">
        <f>O263*H263</f>
        <v>0</v>
      </c>
      <c r="Q263" s="188">
        <v>1.525E-2</v>
      </c>
      <c r="R263" s="188">
        <f>Q263*H263</f>
        <v>1.525E-2</v>
      </c>
      <c r="S263" s="188">
        <v>0</v>
      </c>
      <c r="T263" s="18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0" t="s">
        <v>310</v>
      </c>
      <c r="AT263" s="190" t="s">
        <v>197</v>
      </c>
      <c r="AU263" s="190" t="s">
        <v>84</v>
      </c>
      <c r="AY263" s="18" t="s">
        <v>195</v>
      </c>
      <c r="BE263" s="191">
        <f>IF(N263="základní",J263,0)</f>
        <v>0</v>
      </c>
      <c r="BF263" s="191">
        <f>IF(N263="snížená",J263,0)</f>
        <v>0</v>
      </c>
      <c r="BG263" s="191">
        <f>IF(N263="zákl. přenesená",J263,0)</f>
        <v>0</v>
      </c>
      <c r="BH263" s="191">
        <f>IF(N263="sníž. přenesená",J263,0)</f>
        <v>0</v>
      </c>
      <c r="BI263" s="191">
        <f>IF(N263="nulová",J263,0)</f>
        <v>0</v>
      </c>
      <c r="BJ263" s="18" t="s">
        <v>82</v>
      </c>
      <c r="BK263" s="191">
        <f>ROUND(I263*H263,2)</f>
        <v>0</v>
      </c>
      <c r="BL263" s="18" t="s">
        <v>310</v>
      </c>
      <c r="BM263" s="190" t="s">
        <v>1889</v>
      </c>
    </row>
    <row r="264" spans="1:65" s="2" customFormat="1" ht="19.5">
      <c r="A264" s="35"/>
      <c r="B264" s="36"/>
      <c r="C264" s="37"/>
      <c r="D264" s="192" t="s">
        <v>203</v>
      </c>
      <c r="E264" s="37"/>
      <c r="F264" s="193" t="s">
        <v>1890</v>
      </c>
      <c r="G264" s="37"/>
      <c r="H264" s="37"/>
      <c r="I264" s="194"/>
      <c r="J264" s="37"/>
      <c r="K264" s="37"/>
      <c r="L264" s="40"/>
      <c r="M264" s="195"/>
      <c r="N264" s="196"/>
      <c r="O264" s="65"/>
      <c r="P264" s="65"/>
      <c r="Q264" s="65"/>
      <c r="R264" s="65"/>
      <c r="S264" s="65"/>
      <c r="T264" s="66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8" t="s">
        <v>203</v>
      </c>
      <c r="AU264" s="18" t="s">
        <v>84</v>
      </c>
    </row>
    <row r="265" spans="1:65" s="2" customFormat="1" ht="11.25">
      <c r="A265" s="35"/>
      <c r="B265" s="36"/>
      <c r="C265" s="37"/>
      <c r="D265" s="197" t="s">
        <v>205</v>
      </c>
      <c r="E265" s="37"/>
      <c r="F265" s="198" t="s">
        <v>1891</v>
      </c>
      <c r="G265" s="37"/>
      <c r="H265" s="37"/>
      <c r="I265" s="194"/>
      <c r="J265" s="37"/>
      <c r="K265" s="37"/>
      <c r="L265" s="40"/>
      <c r="M265" s="195"/>
      <c r="N265" s="196"/>
      <c r="O265" s="65"/>
      <c r="P265" s="65"/>
      <c r="Q265" s="65"/>
      <c r="R265" s="65"/>
      <c r="S265" s="65"/>
      <c r="T265" s="66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8" t="s">
        <v>205</v>
      </c>
      <c r="AU265" s="18" t="s">
        <v>84</v>
      </c>
    </row>
    <row r="266" spans="1:65" s="2" customFormat="1" ht="21.75" customHeight="1">
      <c r="A266" s="35"/>
      <c r="B266" s="36"/>
      <c r="C266" s="179" t="s">
        <v>370</v>
      </c>
      <c r="D266" s="179" t="s">
        <v>197</v>
      </c>
      <c r="E266" s="180" t="s">
        <v>1892</v>
      </c>
      <c r="F266" s="181" t="s">
        <v>1893</v>
      </c>
      <c r="G266" s="182" t="s">
        <v>1613</v>
      </c>
      <c r="H266" s="183">
        <v>1</v>
      </c>
      <c r="I266" s="184"/>
      <c r="J266" s="185">
        <f>ROUND(I266*H266,2)</f>
        <v>0</v>
      </c>
      <c r="K266" s="181" t="s">
        <v>201</v>
      </c>
      <c r="L266" s="40"/>
      <c r="M266" s="186" t="s">
        <v>19</v>
      </c>
      <c r="N266" s="187" t="s">
        <v>45</v>
      </c>
      <c r="O266" s="65"/>
      <c r="P266" s="188">
        <f>O266*H266</f>
        <v>0</v>
      </c>
      <c r="Q266" s="188">
        <v>0</v>
      </c>
      <c r="R266" s="188">
        <f>Q266*H266</f>
        <v>0</v>
      </c>
      <c r="S266" s="188">
        <v>0.69347000000000003</v>
      </c>
      <c r="T266" s="189">
        <f>S266*H266</f>
        <v>0.69347000000000003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0" t="s">
        <v>310</v>
      </c>
      <c r="AT266" s="190" t="s">
        <v>197</v>
      </c>
      <c r="AU266" s="190" t="s">
        <v>84</v>
      </c>
      <c r="AY266" s="18" t="s">
        <v>195</v>
      </c>
      <c r="BE266" s="191">
        <f>IF(N266="základní",J266,0)</f>
        <v>0</v>
      </c>
      <c r="BF266" s="191">
        <f>IF(N266="snížená",J266,0)</f>
        <v>0</v>
      </c>
      <c r="BG266" s="191">
        <f>IF(N266="zákl. přenesená",J266,0)</f>
        <v>0</v>
      </c>
      <c r="BH266" s="191">
        <f>IF(N266="sníž. přenesená",J266,0)</f>
        <v>0</v>
      </c>
      <c r="BI266" s="191">
        <f>IF(N266="nulová",J266,0)</f>
        <v>0</v>
      </c>
      <c r="BJ266" s="18" t="s">
        <v>82</v>
      </c>
      <c r="BK266" s="191">
        <f>ROUND(I266*H266,2)</f>
        <v>0</v>
      </c>
      <c r="BL266" s="18" t="s">
        <v>310</v>
      </c>
      <c r="BM266" s="190" t="s">
        <v>1894</v>
      </c>
    </row>
    <row r="267" spans="1:65" s="2" customFormat="1" ht="19.5">
      <c r="A267" s="35"/>
      <c r="B267" s="36"/>
      <c r="C267" s="37"/>
      <c r="D267" s="192" t="s">
        <v>203</v>
      </c>
      <c r="E267" s="37"/>
      <c r="F267" s="193" t="s">
        <v>1895</v>
      </c>
      <c r="G267" s="37"/>
      <c r="H267" s="37"/>
      <c r="I267" s="194"/>
      <c r="J267" s="37"/>
      <c r="K267" s="37"/>
      <c r="L267" s="40"/>
      <c r="M267" s="195"/>
      <c r="N267" s="196"/>
      <c r="O267" s="65"/>
      <c r="P267" s="65"/>
      <c r="Q267" s="65"/>
      <c r="R267" s="65"/>
      <c r="S267" s="65"/>
      <c r="T267" s="66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8" t="s">
        <v>203</v>
      </c>
      <c r="AU267" s="18" t="s">
        <v>84</v>
      </c>
    </row>
    <row r="268" spans="1:65" s="2" customFormat="1" ht="11.25">
      <c r="A268" s="35"/>
      <c r="B268" s="36"/>
      <c r="C268" s="37"/>
      <c r="D268" s="197" t="s">
        <v>205</v>
      </c>
      <c r="E268" s="37"/>
      <c r="F268" s="198" t="s">
        <v>1896</v>
      </c>
      <c r="G268" s="37"/>
      <c r="H268" s="37"/>
      <c r="I268" s="194"/>
      <c r="J268" s="37"/>
      <c r="K268" s="37"/>
      <c r="L268" s="40"/>
      <c r="M268" s="195"/>
      <c r="N268" s="196"/>
      <c r="O268" s="65"/>
      <c r="P268" s="65"/>
      <c r="Q268" s="65"/>
      <c r="R268" s="65"/>
      <c r="S268" s="65"/>
      <c r="T268" s="66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8" t="s">
        <v>205</v>
      </c>
      <c r="AU268" s="18" t="s">
        <v>84</v>
      </c>
    </row>
    <row r="269" spans="1:65" s="2" customFormat="1" ht="24.2" customHeight="1">
      <c r="A269" s="35"/>
      <c r="B269" s="36"/>
      <c r="C269" s="179" t="s">
        <v>357</v>
      </c>
      <c r="D269" s="179" t="s">
        <v>197</v>
      </c>
      <c r="E269" s="180" t="s">
        <v>1897</v>
      </c>
      <c r="F269" s="181" t="s">
        <v>1898</v>
      </c>
      <c r="G269" s="182" t="s">
        <v>1613</v>
      </c>
      <c r="H269" s="183">
        <v>4</v>
      </c>
      <c r="I269" s="184"/>
      <c r="J269" s="185">
        <f>ROUND(I269*H269,2)</f>
        <v>0</v>
      </c>
      <c r="K269" s="181" t="s">
        <v>201</v>
      </c>
      <c r="L269" s="40"/>
      <c r="M269" s="186" t="s">
        <v>19</v>
      </c>
      <c r="N269" s="187" t="s">
        <v>45</v>
      </c>
      <c r="O269" s="65"/>
      <c r="P269" s="188">
        <f>O269*H269</f>
        <v>0</v>
      </c>
      <c r="Q269" s="188">
        <v>5.534E-2</v>
      </c>
      <c r="R269" s="188">
        <f>Q269*H269</f>
        <v>0.22136</v>
      </c>
      <c r="S269" s="188">
        <v>0</v>
      </c>
      <c r="T269" s="189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0" t="s">
        <v>310</v>
      </c>
      <c r="AT269" s="190" t="s">
        <v>197</v>
      </c>
      <c r="AU269" s="190" t="s">
        <v>84</v>
      </c>
      <c r="AY269" s="18" t="s">
        <v>195</v>
      </c>
      <c r="BE269" s="191">
        <f>IF(N269="základní",J269,0)</f>
        <v>0</v>
      </c>
      <c r="BF269" s="191">
        <f>IF(N269="snížená",J269,0)</f>
        <v>0</v>
      </c>
      <c r="BG269" s="191">
        <f>IF(N269="zákl. přenesená",J269,0)</f>
        <v>0</v>
      </c>
      <c r="BH269" s="191">
        <f>IF(N269="sníž. přenesená",J269,0)</f>
        <v>0</v>
      </c>
      <c r="BI269" s="191">
        <f>IF(N269="nulová",J269,0)</f>
        <v>0</v>
      </c>
      <c r="BJ269" s="18" t="s">
        <v>82</v>
      </c>
      <c r="BK269" s="191">
        <f>ROUND(I269*H269,2)</f>
        <v>0</v>
      </c>
      <c r="BL269" s="18" t="s">
        <v>310</v>
      </c>
      <c r="BM269" s="190" t="s">
        <v>1899</v>
      </c>
    </row>
    <row r="270" spans="1:65" s="2" customFormat="1" ht="29.25">
      <c r="A270" s="35"/>
      <c r="B270" s="36"/>
      <c r="C270" s="37"/>
      <c r="D270" s="192" t="s">
        <v>203</v>
      </c>
      <c r="E270" s="37"/>
      <c r="F270" s="193" t="s">
        <v>1900</v>
      </c>
      <c r="G270" s="37"/>
      <c r="H270" s="37"/>
      <c r="I270" s="194"/>
      <c r="J270" s="37"/>
      <c r="K270" s="37"/>
      <c r="L270" s="40"/>
      <c r="M270" s="195"/>
      <c r="N270" s="196"/>
      <c r="O270" s="65"/>
      <c r="P270" s="65"/>
      <c r="Q270" s="65"/>
      <c r="R270" s="65"/>
      <c r="S270" s="65"/>
      <c r="T270" s="66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8" t="s">
        <v>203</v>
      </c>
      <c r="AU270" s="18" t="s">
        <v>84</v>
      </c>
    </row>
    <row r="271" spans="1:65" s="2" customFormat="1" ht="11.25">
      <c r="A271" s="35"/>
      <c r="B271" s="36"/>
      <c r="C271" s="37"/>
      <c r="D271" s="197" t="s">
        <v>205</v>
      </c>
      <c r="E271" s="37"/>
      <c r="F271" s="198" t="s">
        <v>1901</v>
      </c>
      <c r="G271" s="37"/>
      <c r="H271" s="37"/>
      <c r="I271" s="194"/>
      <c r="J271" s="37"/>
      <c r="K271" s="37"/>
      <c r="L271" s="40"/>
      <c r="M271" s="195"/>
      <c r="N271" s="196"/>
      <c r="O271" s="65"/>
      <c r="P271" s="65"/>
      <c r="Q271" s="65"/>
      <c r="R271" s="65"/>
      <c r="S271" s="65"/>
      <c r="T271" s="66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8" t="s">
        <v>205</v>
      </c>
      <c r="AU271" s="18" t="s">
        <v>84</v>
      </c>
    </row>
    <row r="272" spans="1:65" s="2" customFormat="1" ht="24.2" customHeight="1">
      <c r="A272" s="35"/>
      <c r="B272" s="36"/>
      <c r="C272" s="179" t="s">
        <v>361</v>
      </c>
      <c r="D272" s="179" t="s">
        <v>197</v>
      </c>
      <c r="E272" s="180" t="s">
        <v>1902</v>
      </c>
      <c r="F272" s="181" t="s">
        <v>1903</v>
      </c>
      <c r="G272" s="182" t="s">
        <v>1613</v>
      </c>
      <c r="H272" s="183">
        <v>1</v>
      </c>
      <c r="I272" s="184"/>
      <c r="J272" s="185">
        <f>ROUND(I272*H272,2)</f>
        <v>0</v>
      </c>
      <c r="K272" s="181" t="s">
        <v>201</v>
      </c>
      <c r="L272" s="40"/>
      <c r="M272" s="186" t="s">
        <v>19</v>
      </c>
      <c r="N272" s="187" t="s">
        <v>45</v>
      </c>
      <c r="O272" s="65"/>
      <c r="P272" s="188">
        <f>O272*H272</f>
        <v>0</v>
      </c>
      <c r="Q272" s="188">
        <v>7.2340000000000002E-2</v>
      </c>
      <c r="R272" s="188">
        <f>Q272*H272</f>
        <v>7.2340000000000002E-2</v>
      </c>
      <c r="S272" s="188">
        <v>0</v>
      </c>
      <c r="T272" s="18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0" t="s">
        <v>310</v>
      </c>
      <c r="AT272" s="190" t="s">
        <v>197</v>
      </c>
      <c r="AU272" s="190" t="s">
        <v>84</v>
      </c>
      <c r="AY272" s="18" t="s">
        <v>195</v>
      </c>
      <c r="BE272" s="191">
        <f>IF(N272="základní",J272,0)</f>
        <v>0</v>
      </c>
      <c r="BF272" s="191">
        <f>IF(N272="snížená",J272,0)</f>
        <v>0</v>
      </c>
      <c r="BG272" s="191">
        <f>IF(N272="zákl. přenesená",J272,0)</f>
        <v>0</v>
      </c>
      <c r="BH272" s="191">
        <f>IF(N272="sníž. přenesená",J272,0)</f>
        <v>0</v>
      </c>
      <c r="BI272" s="191">
        <f>IF(N272="nulová",J272,0)</f>
        <v>0</v>
      </c>
      <c r="BJ272" s="18" t="s">
        <v>82</v>
      </c>
      <c r="BK272" s="191">
        <f>ROUND(I272*H272,2)</f>
        <v>0</v>
      </c>
      <c r="BL272" s="18" t="s">
        <v>310</v>
      </c>
      <c r="BM272" s="190" t="s">
        <v>1904</v>
      </c>
    </row>
    <row r="273" spans="1:65" s="2" customFormat="1" ht="29.25">
      <c r="A273" s="35"/>
      <c r="B273" s="36"/>
      <c r="C273" s="37"/>
      <c r="D273" s="192" t="s">
        <v>203</v>
      </c>
      <c r="E273" s="37"/>
      <c r="F273" s="193" t="s">
        <v>1905</v>
      </c>
      <c r="G273" s="37"/>
      <c r="H273" s="37"/>
      <c r="I273" s="194"/>
      <c r="J273" s="37"/>
      <c r="K273" s="37"/>
      <c r="L273" s="40"/>
      <c r="M273" s="195"/>
      <c r="N273" s="196"/>
      <c r="O273" s="65"/>
      <c r="P273" s="65"/>
      <c r="Q273" s="65"/>
      <c r="R273" s="65"/>
      <c r="S273" s="65"/>
      <c r="T273" s="66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8" t="s">
        <v>203</v>
      </c>
      <c r="AU273" s="18" t="s">
        <v>84</v>
      </c>
    </row>
    <row r="274" spans="1:65" s="2" customFormat="1" ht="11.25">
      <c r="A274" s="35"/>
      <c r="B274" s="36"/>
      <c r="C274" s="37"/>
      <c r="D274" s="197" t="s">
        <v>205</v>
      </c>
      <c r="E274" s="37"/>
      <c r="F274" s="198" t="s">
        <v>1906</v>
      </c>
      <c r="G274" s="37"/>
      <c r="H274" s="37"/>
      <c r="I274" s="194"/>
      <c r="J274" s="37"/>
      <c r="K274" s="37"/>
      <c r="L274" s="40"/>
      <c r="M274" s="195"/>
      <c r="N274" s="196"/>
      <c r="O274" s="65"/>
      <c r="P274" s="65"/>
      <c r="Q274" s="65"/>
      <c r="R274" s="65"/>
      <c r="S274" s="65"/>
      <c r="T274" s="66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18" t="s">
        <v>205</v>
      </c>
      <c r="AU274" s="18" t="s">
        <v>84</v>
      </c>
    </row>
    <row r="275" spans="1:65" s="2" customFormat="1" ht="24.2" customHeight="1">
      <c r="A275" s="35"/>
      <c r="B275" s="36"/>
      <c r="C275" s="179" t="s">
        <v>567</v>
      </c>
      <c r="D275" s="179" t="s">
        <v>197</v>
      </c>
      <c r="E275" s="180" t="s">
        <v>1907</v>
      </c>
      <c r="F275" s="181" t="s">
        <v>1908</v>
      </c>
      <c r="G275" s="182" t="s">
        <v>1613</v>
      </c>
      <c r="H275" s="183">
        <v>9</v>
      </c>
      <c r="I275" s="184"/>
      <c r="J275" s="185">
        <f>ROUND(I275*H275,2)</f>
        <v>0</v>
      </c>
      <c r="K275" s="181" t="s">
        <v>201</v>
      </c>
      <c r="L275" s="40"/>
      <c r="M275" s="186" t="s">
        <v>19</v>
      </c>
      <c r="N275" s="187" t="s">
        <v>45</v>
      </c>
      <c r="O275" s="65"/>
      <c r="P275" s="188">
        <f>O275*H275</f>
        <v>0</v>
      </c>
      <c r="Q275" s="188">
        <v>2.4000000000000001E-4</v>
      </c>
      <c r="R275" s="188">
        <f>Q275*H275</f>
        <v>2.16E-3</v>
      </c>
      <c r="S275" s="188">
        <v>0</v>
      </c>
      <c r="T275" s="18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0" t="s">
        <v>310</v>
      </c>
      <c r="AT275" s="190" t="s">
        <v>197</v>
      </c>
      <c r="AU275" s="190" t="s">
        <v>84</v>
      </c>
      <c r="AY275" s="18" t="s">
        <v>195</v>
      </c>
      <c r="BE275" s="191">
        <f>IF(N275="základní",J275,0)</f>
        <v>0</v>
      </c>
      <c r="BF275" s="191">
        <f>IF(N275="snížená",J275,0)</f>
        <v>0</v>
      </c>
      <c r="BG275" s="191">
        <f>IF(N275="zákl. přenesená",J275,0)</f>
        <v>0</v>
      </c>
      <c r="BH275" s="191">
        <f>IF(N275="sníž. přenesená",J275,0)</f>
        <v>0</v>
      </c>
      <c r="BI275" s="191">
        <f>IF(N275="nulová",J275,0)</f>
        <v>0</v>
      </c>
      <c r="BJ275" s="18" t="s">
        <v>82</v>
      </c>
      <c r="BK275" s="191">
        <f>ROUND(I275*H275,2)</f>
        <v>0</v>
      </c>
      <c r="BL275" s="18" t="s">
        <v>310</v>
      </c>
      <c r="BM275" s="190" t="s">
        <v>1909</v>
      </c>
    </row>
    <row r="276" spans="1:65" s="2" customFormat="1" ht="11.25">
      <c r="A276" s="35"/>
      <c r="B276" s="36"/>
      <c r="C276" s="37"/>
      <c r="D276" s="192" t="s">
        <v>203</v>
      </c>
      <c r="E276" s="37"/>
      <c r="F276" s="193" t="s">
        <v>1910</v>
      </c>
      <c r="G276" s="37"/>
      <c r="H276" s="37"/>
      <c r="I276" s="194"/>
      <c r="J276" s="37"/>
      <c r="K276" s="37"/>
      <c r="L276" s="40"/>
      <c r="M276" s="195"/>
      <c r="N276" s="196"/>
      <c r="O276" s="65"/>
      <c r="P276" s="65"/>
      <c r="Q276" s="65"/>
      <c r="R276" s="65"/>
      <c r="S276" s="65"/>
      <c r="T276" s="66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18" t="s">
        <v>203</v>
      </c>
      <c r="AU276" s="18" t="s">
        <v>84</v>
      </c>
    </row>
    <row r="277" spans="1:65" s="2" customFormat="1" ht="11.25">
      <c r="A277" s="35"/>
      <c r="B277" s="36"/>
      <c r="C277" s="37"/>
      <c r="D277" s="197" t="s">
        <v>205</v>
      </c>
      <c r="E277" s="37"/>
      <c r="F277" s="198" t="s">
        <v>1911</v>
      </c>
      <c r="G277" s="37"/>
      <c r="H277" s="37"/>
      <c r="I277" s="194"/>
      <c r="J277" s="37"/>
      <c r="K277" s="37"/>
      <c r="L277" s="40"/>
      <c r="M277" s="195"/>
      <c r="N277" s="196"/>
      <c r="O277" s="65"/>
      <c r="P277" s="65"/>
      <c r="Q277" s="65"/>
      <c r="R277" s="65"/>
      <c r="S277" s="65"/>
      <c r="T277" s="66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8" t="s">
        <v>205</v>
      </c>
      <c r="AU277" s="18" t="s">
        <v>84</v>
      </c>
    </row>
    <row r="278" spans="1:65" s="2" customFormat="1" ht="16.5" customHeight="1">
      <c r="A278" s="35"/>
      <c r="B278" s="36"/>
      <c r="C278" s="179" t="s">
        <v>561</v>
      </c>
      <c r="D278" s="179" t="s">
        <v>197</v>
      </c>
      <c r="E278" s="180" t="s">
        <v>1912</v>
      </c>
      <c r="F278" s="181" t="s">
        <v>1913</v>
      </c>
      <c r="G278" s="182" t="s">
        <v>319</v>
      </c>
      <c r="H278" s="183">
        <v>4</v>
      </c>
      <c r="I278" s="184"/>
      <c r="J278" s="185">
        <f>ROUND(I278*H278,2)</f>
        <v>0</v>
      </c>
      <c r="K278" s="181" t="s">
        <v>201</v>
      </c>
      <c r="L278" s="40"/>
      <c r="M278" s="186" t="s">
        <v>19</v>
      </c>
      <c r="N278" s="187" t="s">
        <v>45</v>
      </c>
      <c r="O278" s="65"/>
      <c r="P278" s="188">
        <f>O278*H278</f>
        <v>0</v>
      </c>
      <c r="Q278" s="188">
        <v>5.9000000000000003E-4</v>
      </c>
      <c r="R278" s="188">
        <f>Q278*H278</f>
        <v>2.3600000000000001E-3</v>
      </c>
      <c r="S278" s="188">
        <v>0</v>
      </c>
      <c r="T278" s="18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0" t="s">
        <v>310</v>
      </c>
      <c r="AT278" s="190" t="s">
        <v>197</v>
      </c>
      <c r="AU278" s="190" t="s">
        <v>84</v>
      </c>
      <c r="AY278" s="18" t="s">
        <v>195</v>
      </c>
      <c r="BE278" s="191">
        <f>IF(N278="základní",J278,0)</f>
        <v>0</v>
      </c>
      <c r="BF278" s="191">
        <f>IF(N278="snížená",J278,0)</f>
        <v>0</v>
      </c>
      <c r="BG278" s="191">
        <f>IF(N278="zákl. přenesená",J278,0)</f>
        <v>0</v>
      </c>
      <c r="BH278" s="191">
        <f>IF(N278="sníž. přenesená",J278,0)</f>
        <v>0</v>
      </c>
      <c r="BI278" s="191">
        <f>IF(N278="nulová",J278,0)</f>
        <v>0</v>
      </c>
      <c r="BJ278" s="18" t="s">
        <v>82</v>
      </c>
      <c r="BK278" s="191">
        <f>ROUND(I278*H278,2)</f>
        <v>0</v>
      </c>
      <c r="BL278" s="18" t="s">
        <v>310</v>
      </c>
      <c r="BM278" s="190" t="s">
        <v>1914</v>
      </c>
    </row>
    <row r="279" spans="1:65" s="2" customFormat="1" ht="19.5">
      <c r="A279" s="35"/>
      <c r="B279" s="36"/>
      <c r="C279" s="37"/>
      <c r="D279" s="192" t="s">
        <v>203</v>
      </c>
      <c r="E279" s="37"/>
      <c r="F279" s="193" t="s">
        <v>1915</v>
      </c>
      <c r="G279" s="37"/>
      <c r="H279" s="37"/>
      <c r="I279" s="194"/>
      <c r="J279" s="37"/>
      <c r="K279" s="37"/>
      <c r="L279" s="40"/>
      <c r="M279" s="195"/>
      <c r="N279" s="196"/>
      <c r="O279" s="65"/>
      <c r="P279" s="65"/>
      <c r="Q279" s="65"/>
      <c r="R279" s="65"/>
      <c r="S279" s="65"/>
      <c r="T279" s="66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8" t="s">
        <v>203</v>
      </c>
      <c r="AU279" s="18" t="s">
        <v>84</v>
      </c>
    </row>
    <row r="280" spans="1:65" s="2" customFormat="1" ht="11.25">
      <c r="A280" s="35"/>
      <c r="B280" s="36"/>
      <c r="C280" s="37"/>
      <c r="D280" s="197" t="s">
        <v>205</v>
      </c>
      <c r="E280" s="37"/>
      <c r="F280" s="198" t="s">
        <v>1916</v>
      </c>
      <c r="G280" s="37"/>
      <c r="H280" s="37"/>
      <c r="I280" s="194"/>
      <c r="J280" s="37"/>
      <c r="K280" s="37"/>
      <c r="L280" s="40"/>
      <c r="M280" s="195"/>
      <c r="N280" s="196"/>
      <c r="O280" s="65"/>
      <c r="P280" s="65"/>
      <c r="Q280" s="65"/>
      <c r="R280" s="65"/>
      <c r="S280" s="65"/>
      <c r="T280" s="66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8" t="s">
        <v>205</v>
      </c>
      <c r="AU280" s="18" t="s">
        <v>84</v>
      </c>
    </row>
    <row r="281" spans="1:65" s="2" customFormat="1" ht="16.5" customHeight="1">
      <c r="A281" s="35"/>
      <c r="B281" s="36"/>
      <c r="C281" s="179" t="s">
        <v>408</v>
      </c>
      <c r="D281" s="179" t="s">
        <v>197</v>
      </c>
      <c r="E281" s="180" t="s">
        <v>1917</v>
      </c>
      <c r="F281" s="181" t="s">
        <v>1918</v>
      </c>
      <c r="G281" s="182" t="s">
        <v>1613</v>
      </c>
      <c r="H281" s="183">
        <v>3</v>
      </c>
      <c r="I281" s="184"/>
      <c r="J281" s="185">
        <f>ROUND(I281*H281,2)</f>
        <v>0</v>
      </c>
      <c r="K281" s="181" t="s">
        <v>201</v>
      </c>
      <c r="L281" s="40"/>
      <c r="M281" s="186" t="s">
        <v>19</v>
      </c>
      <c r="N281" s="187" t="s">
        <v>45</v>
      </c>
      <c r="O281" s="65"/>
      <c r="P281" s="188">
        <f>O281*H281</f>
        <v>0</v>
      </c>
      <c r="Q281" s="188">
        <v>0</v>
      </c>
      <c r="R281" s="188">
        <f>Q281*H281</f>
        <v>0</v>
      </c>
      <c r="S281" s="188">
        <v>1.56E-3</v>
      </c>
      <c r="T281" s="189">
        <f>S281*H281</f>
        <v>4.6800000000000001E-3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0" t="s">
        <v>310</v>
      </c>
      <c r="AT281" s="190" t="s">
        <v>197</v>
      </c>
      <c r="AU281" s="190" t="s">
        <v>84</v>
      </c>
      <c r="AY281" s="18" t="s">
        <v>195</v>
      </c>
      <c r="BE281" s="191">
        <f>IF(N281="základní",J281,0)</f>
        <v>0</v>
      </c>
      <c r="BF281" s="191">
        <f>IF(N281="snížená",J281,0)</f>
        <v>0</v>
      </c>
      <c r="BG281" s="191">
        <f>IF(N281="zákl. přenesená",J281,0)</f>
        <v>0</v>
      </c>
      <c r="BH281" s="191">
        <f>IF(N281="sníž. přenesená",J281,0)</f>
        <v>0</v>
      </c>
      <c r="BI281" s="191">
        <f>IF(N281="nulová",J281,0)</f>
        <v>0</v>
      </c>
      <c r="BJ281" s="18" t="s">
        <v>82</v>
      </c>
      <c r="BK281" s="191">
        <f>ROUND(I281*H281,2)</f>
        <v>0</v>
      </c>
      <c r="BL281" s="18" t="s">
        <v>310</v>
      </c>
      <c r="BM281" s="190" t="s">
        <v>1919</v>
      </c>
    </row>
    <row r="282" spans="1:65" s="2" customFormat="1" ht="11.25">
      <c r="A282" s="35"/>
      <c r="B282" s="36"/>
      <c r="C282" s="37"/>
      <c r="D282" s="192" t="s">
        <v>203</v>
      </c>
      <c r="E282" s="37"/>
      <c r="F282" s="193" t="s">
        <v>1920</v>
      </c>
      <c r="G282" s="37"/>
      <c r="H282" s="37"/>
      <c r="I282" s="194"/>
      <c r="J282" s="37"/>
      <c r="K282" s="37"/>
      <c r="L282" s="40"/>
      <c r="M282" s="195"/>
      <c r="N282" s="196"/>
      <c r="O282" s="65"/>
      <c r="P282" s="65"/>
      <c r="Q282" s="65"/>
      <c r="R282" s="65"/>
      <c r="S282" s="65"/>
      <c r="T282" s="66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203</v>
      </c>
      <c r="AU282" s="18" t="s">
        <v>84</v>
      </c>
    </row>
    <row r="283" spans="1:65" s="2" customFormat="1" ht="11.25">
      <c r="A283" s="35"/>
      <c r="B283" s="36"/>
      <c r="C283" s="37"/>
      <c r="D283" s="197" t="s">
        <v>205</v>
      </c>
      <c r="E283" s="37"/>
      <c r="F283" s="198" t="s">
        <v>1921</v>
      </c>
      <c r="G283" s="37"/>
      <c r="H283" s="37"/>
      <c r="I283" s="194"/>
      <c r="J283" s="37"/>
      <c r="K283" s="37"/>
      <c r="L283" s="40"/>
      <c r="M283" s="195"/>
      <c r="N283" s="196"/>
      <c r="O283" s="65"/>
      <c r="P283" s="65"/>
      <c r="Q283" s="65"/>
      <c r="R283" s="65"/>
      <c r="S283" s="65"/>
      <c r="T283" s="66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8" t="s">
        <v>205</v>
      </c>
      <c r="AU283" s="18" t="s">
        <v>84</v>
      </c>
    </row>
    <row r="284" spans="1:65" s="2" customFormat="1" ht="24.2" customHeight="1">
      <c r="A284" s="35"/>
      <c r="B284" s="36"/>
      <c r="C284" s="179" t="s">
        <v>536</v>
      </c>
      <c r="D284" s="179" t="s">
        <v>197</v>
      </c>
      <c r="E284" s="180" t="s">
        <v>1922</v>
      </c>
      <c r="F284" s="181" t="s">
        <v>1923</v>
      </c>
      <c r="G284" s="182" t="s">
        <v>1613</v>
      </c>
      <c r="H284" s="183">
        <v>4</v>
      </c>
      <c r="I284" s="184"/>
      <c r="J284" s="185">
        <f>ROUND(I284*H284,2)</f>
        <v>0</v>
      </c>
      <c r="K284" s="181" t="s">
        <v>201</v>
      </c>
      <c r="L284" s="40"/>
      <c r="M284" s="186" t="s">
        <v>19</v>
      </c>
      <c r="N284" s="187" t="s">
        <v>45</v>
      </c>
      <c r="O284" s="65"/>
      <c r="P284" s="188">
        <f>O284*H284</f>
        <v>0</v>
      </c>
      <c r="Q284" s="188">
        <v>1.8E-3</v>
      </c>
      <c r="R284" s="188">
        <f>Q284*H284</f>
        <v>7.1999999999999998E-3</v>
      </c>
      <c r="S284" s="188">
        <v>0</v>
      </c>
      <c r="T284" s="189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0" t="s">
        <v>310</v>
      </c>
      <c r="AT284" s="190" t="s">
        <v>197</v>
      </c>
      <c r="AU284" s="190" t="s">
        <v>84</v>
      </c>
      <c r="AY284" s="18" t="s">
        <v>195</v>
      </c>
      <c r="BE284" s="191">
        <f>IF(N284="základní",J284,0)</f>
        <v>0</v>
      </c>
      <c r="BF284" s="191">
        <f>IF(N284="snížená",J284,0)</f>
        <v>0</v>
      </c>
      <c r="BG284" s="191">
        <f>IF(N284="zákl. přenesená",J284,0)</f>
        <v>0</v>
      </c>
      <c r="BH284" s="191">
        <f>IF(N284="sníž. přenesená",J284,0)</f>
        <v>0</v>
      </c>
      <c r="BI284" s="191">
        <f>IF(N284="nulová",J284,0)</f>
        <v>0</v>
      </c>
      <c r="BJ284" s="18" t="s">
        <v>82</v>
      </c>
      <c r="BK284" s="191">
        <f>ROUND(I284*H284,2)</f>
        <v>0</v>
      </c>
      <c r="BL284" s="18" t="s">
        <v>310</v>
      </c>
      <c r="BM284" s="190" t="s">
        <v>1924</v>
      </c>
    </row>
    <row r="285" spans="1:65" s="2" customFormat="1" ht="19.5">
      <c r="A285" s="35"/>
      <c r="B285" s="36"/>
      <c r="C285" s="37"/>
      <c r="D285" s="192" t="s">
        <v>203</v>
      </c>
      <c r="E285" s="37"/>
      <c r="F285" s="193" t="s">
        <v>1925</v>
      </c>
      <c r="G285" s="37"/>
      <c r="H285" s="37"/>
      <c r="I285" s="194"/>
      <c r="J285" s="37"/>
      <c r="K285" s="37"/>
      <c r="L285" s="40"/>
      <c r="M285" s="195"/>
      <c r="N285" s="196"/>
      <c r="O285" s="65"/>
      <c r="P285" s="65"/>
      <c r="Q285" s="65"/>
      <c r="R285" s="65"/>
      <c r="S285" s="65"/>
      <c r="T285" s="66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8" t="s">
        <v>203</v>
      </c>
      <c r="AU285" s="18" t="s">
        <v>84</v>
      </c>
    </row>
    <row r="286" spans="1:65" s="2" customFormat="1" ht="11.25">
      <c r="A286" s="35"/>
      <c r="B286" s="36"/>
      <c r="C286" s="37"/>
      <c r="D286" s="197" t="s">
        <v>205</v>
      </c>
      <c r="E286" s="37"/>
      <c r="F286" s="198" t="s">
        <v>1926</v>
      </c>
      <c r="G286" s="37"/>
      <c r="H286" s="37"/>
      <c r="I286" s="194"/>
      <c r="J286" s="37"/>
      <c r="K286" s="37"/>
      <c r="L286" s="40"/>
      <c r="M286" s="195"/>
      <c r="N286" s="196"/>
      <c r="O286" s="65"/>
      <c r="P286" s="65"/>
      <c r="Q286" s="65"/>
      <c r="R286" s="65"/>
      <c r="S286" s="65"/>
      <c r="T286" s="66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18" t="s">
        <v>205</v>
      </c>
      <c r="AU286" s="18" t="s">
        <v>84</v>
      </c>
    </row>
    <row r="287" spans="1:65" s="2" customFormat="1" ht="16.5" customHeight="1">
      <c r="A287" s="35"/>
      <c r="B287" s="36"/>
      <c r="C287" s="179" t="s">
        <v>544</v>
      </c>
      <c r="D287" s="179" t="s">
        <v>197</v>
      </c>
      <c r="E287" s="180" t="s">
        <v>1927</v>
      </c>
      <c r="F287" s="181" t="s">
        <v>1928</v>
      </c>
      <c r="G287" s="182" t="s">
        <v>1613</v>
      </c>
      <c r="H287" s="183">
        <v>7</v>
      </c>
      <c r="I287" s="184"/>
      <c r="J287" s="185">
        <f>ROUND(I287*H287,2)</f>
        <v>0</v>
      </c>
      <c r="K287" s="181" t="s">
        <v>201</v>
      </c>
      <c r="L287" s="40"/>
      <c r="M287" s="186" t="s">
        <v>19</v>
      </c>
      <c r="N287" s="187" t="s">
        <v>45</v>
      </c>
      <c r="O287" s="65"/>
      <c r="P287" s="188">
        <f>O287*H287</f>
        <v>0</v>
      </c>
      <c r="Q287" s="188">
        <v>1.8400000000000001E-3</v>
      </c>
      <c r="R287" s="188">
        <f>Q287*H287</f>
        <v>1.2880000000000001E-2</v>
      </c>
      <c r="S287" s="188">
        <v>0</v>
      </c>
      <c r="T287" s="18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0" t="s">
        <v>310</v>
      </c>
      <c r="AT287" s="190" t="s">
        <v>197</v>
      </c>
      <c r="AU287" s="190" t="s">
        <v>84</v>
      </c>
      <c r="AY287" s="18" t="s">
        <v>195</v>
      </c>
      <c r="BE287" s="191">
        <f>IF(N287="základní",J287,0)</f>
        <v>0</v>
      </c>
      <c r="BF287" s="191">
        <f>IF(N287="snížená",J287,0)</f>
        <v>0</v>
      </c>
      <c r="BG287" s="191">
        <f>IF(N287="zákl. přenesená",J287,0)</f>
        <v>0</v>
      </c>
      <c r="BH287" s="191">
        <f>IF(N287="sníž. přenesená",J287,0)</f>
        <v>0</v>
      </c>
      <c r="BI287" s="191">
        <f>IF(N287="nulová",J287,0)</f>
        <v>0</v>
      </c>
      <c r="BJ287" s="18" t="s">
        <v>82</v>
      </c>
      <c r="BK287" s="191">
        <f>ROUND(I287*H287,2)</f>
        <v>0</v>
      </c>
      <c r="BL287" s="18" t="s">
        <v>310</v>
      </c>
      <c r="BM287" s="190" t="s">
        <v>1929</v>
      </c>
    </row>
    <row r="288" spans="1:65" s="2" customFormat="1" ht="11.25">
      <c r="A288" s="35"/>
      <c r="B288" s="36"/>
      <c r="C288" s="37"/>
      <c r="D288" s="192" t="s">
        <v>203</v>
      </c>
      <c r="E288" s="37"/>
      <c r="F288" s="193" t="s">
        <v>1930</v>
      </c>
      <c r="G288" s="37"/>
      <c r="H288" s="37"/>
      <c r="I288" s="194"/>
      <c r="J288" s="37"/>
      <c r="K288" s="37"/>
      <c r="L288" s="40"/>
      <c r="M288" s="195"/>
      <c r="N288" s="196"/>
      <c r="O288" s="65"/>
      <c r="P288" s="65"/>
      <c r="Q288" s="65"/>
      <c r="R288" s="65"/>
      <c r="S288" s="65"/>
      <c r="T288" s="66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T288" s="18" t="s">
        <v>203</v>
      </c>
      <c r="AU288" s="18" t="s">
        <v>84</v>
      </c>
    </row>
    <row r="289" spans="1:65" s="2" customFormat="1" ht="11.25">
      <c r="A289" s="35"/>
      <c r="B289" s="36"/>
      <c r="C289" s="37"/>
      <c r="D289" s="197" t="s">
        <v>205</v>
      </c>
      <c r="E289" s="37"/>
      <c r="F289" s="198" t="s">
        <v>1931</v>
      </c>
      <c r="G289" s="37"/>
      <c r="H289" s="37"/>
      <c r="I289" s="194"/>
      <c r="J289" s="37"/>
      <c r="K289" s="37"/>
      <c r="L289" s="40"/>
      <c r="M289" s="195"/>
      <c r="N289" s="196"/>
      <c r="O289" s="65"/>
      <c r="P289" s="65"/>
      <c r="Q289" s="65"/>
      <c r="R289" s="65"/>
      <c r="S289" s="65"/>
      <c r="T289" s="66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8" t="s">
        <v>205</v>
      </c>
      <c r="AU289" s="18" t="s">
        <v>84</v>
      </c>
    </row>
    <row r="290" spans="1:65" s="2" customFormat="1" ht="16.5" customHeight="1">
      <c r="A290" s="35"/>
      <c r="B290" s="36"/>
      <c r="C290" s="179" t="s">
        <v>416</v>
      </c>
      <c r="D290" s="179" t="s">
        <v>197</v>
      </c>
      <c r="E290" s="180" t="s">
        <v>1932</v>
      </c>
      <c r="F290" s="181" t="s">
        <v>1933</v>
      </c>
      <c r="G290" s="182" t="s">
        <v>319</v>
      </c>
      <c r="H290" s="183">
        <v>1</v>
      </c>
      <c r="I290" s="184"/>
      <c r="J290" s="185">
        <f>ROUND(I290*H290,2)</f>
        <v>0</v>
      </c>
      <c r="K290" s="181" t="s">
        <v>201</v>
      </c>
      <c r="L290" s="40"/>
      <c r="M290" s="186" t="s">
        <v>19</v>
      </c>
      <c r="N290" s="187" t="s">
        <v>45</v>
      </c>
      <c r="O290" s="65"/>
      <c r="P290" s="188">
        <f>O290*H290</f>
        <v>0</v>
      </c>
      <c r="Q290" s="188">
        <v>0</v>
      </c>
      <c r="R290" s="188">
        <f>Q290*H290</f>
        <v>0</v>
      </c>
      <c r="S290" s="188">
        <v>2.2499999999999998E-3</v>
      </c>
      <c r="T290" s="189">
        <f>S290*H290</f>
        <v>2.2499999999999998E-3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0" t="s">
        <v>310</v>
      </c>
      <c r="AT290" s="190" t="s">
        <v>197</v>
      </c>
      <c r="AU290" s="190" t="s">
        <v>84</v>
      </c>
      <c r="AY290" s="18" t="s">
        <v>195</v>
      </c>
      <c r="BE290" s="191">
        <f>IF(N290="základní",J290,0)</f>
        <v>0</v>
      </c>
      <c r="BF290" s="191">
        <f>IF(N290="snížená",J290,0)</f>
        <v>0</v>
      </c>
      <c r="BG290" s="191">
        <f>IF(N290="zákl. přenesená",J290,0)</f>
        <v>0</v>
      </c>
      <c r="BH290" s="191">
        <f>IF(N290="sníž. přenesená",J290,0)</f>
        <v>0</v>
      </c>
      <c r="BI290" s="191">
        <f>IF(N290="nulová",J290,0)</f>
        <v>0</v>
      </c>
      <c r="BJ290" s="18" t="s">
        <v>82</v>
      </c>
      <c r="BK290" s="191">
        <f>ROUND(I290*H290,2)</f>
        <v>0</v>
      </c>
      <c r="BL290" s="18" t="s">
        <v>310</v>
      </c>
      <c r="BM290" s="190" t="s">
        <v>1934</v>
      </c>
    </row>
    <row r="291" spans="1:65" s="2" customFormat="1" ht="11.25">
      <c r="A291" s="35"/>
      <c r="B291" s="36"/>
      <c r="C291" s="37"/>
      <c r="D291" s="192" t="s">
        <v>203</v>
      </c>
      <c r="E291" s="37"/>
      <c r="F291" s="193" t="s">
        <v>1935</v>
      </c>
      <c r="G291" s="37"/>
      <c r="H291" s="37"/>
      <c r="I291" s="194"/>
      <c r="J291" s="37"/>
      <c r="K291" s="37"/>
      <c r="L291" s="40"/>
      <c r="M291" s="195"/>
      <c r="N291" s="196"/>
      <c r="O291" s="65"/>
      <c r="P291" s="65"/>
      <c r="Q291" s="65"/>
      <c r="R291" s="65"/>
      <c r="S291" s="65"/>
      <c r="T291" s="66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8" t="s">
        <v>203</v>
      </c>
      <c r="AU291" s="18" t="s">
        <v>84</v>
      </c>
    </row>
    <row r="292" spans="1:65" s="2" customFormat="1" ht="11.25">
      <c r="A292" s="35"/>
      <c r="B292" s="36"/>
      <c r="C292" s="37"/>
      <c r="D292" s="197" t="s">
        <v>205</v>
      </c>
      <c r="E292" s="37"/>
      <c r="F292" s="198" t="s">
        <v>1936</v>
      </c>
      <c r="G292" s="37"/>
      <c r="H292" s="37"/>
      <c r="I292" s="194"/>
      <c r="J292" s="37"/>
      <c r="K292" s="37"/>
      <c r="L292" s="40"/>
      <c r="M292" s="195"/>
      <c r="N292" s="196"/>
      <c r="O292" s="65"/>
      <c r="P292" s="65"/>
      <c r="Q292" s="65"/>
      <c r="R292" s="65"/>
      <c r="S292" s="65"/>
      <c r="T292" s="66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18" t="s">
        <v>205</v>
      </c>
      <c r="AU292" s="18" t="s">
        <v>84</v>
      </c>
    </row>
    <row r="293" spans="1:65" s="2" customFormat="1" ht="21.75" customHeight="1">
      <c r="A293" s="35"/>
      <c r="B293" s="36"/>
      <c r="C293" s="179" t="s">
        <v>554</v>
      </c>
      <c r="D293" s="179" t="s">
        <v>197</v>
      </c>
      <c r="E293" s="180" t="s">
        <v>1937</v>
      </c>
      <c r="F293" s="181" t="s">
        <v>1938</v>
      </c>
      <c r="G293" s="182" t="s">
        <v>1613</v>
      </c>
      <c r="H293" s="183">
        <v>5</v>
      </c>
      <c r="I293" s="184"/>
      <c r="J293" s="185">
        <f>ROUND(I293*H293,2)</f>
        <v>0</v>
      </c>
      <c r="K293" s="181" t="s">
        <v>201</v>
      </c>
      <c r="L293" s="40"/>
      <c r="M293" s="186" t="s">
        <v>19</v>
      </c>
      <c r="N293" s="187" t="s">
        <v>45</v>
      </c>
      <c r="O293" s="65"/>
      <c r="P293" s="188">
        <f>O293*H293</f>
        <v>0</v>
      </c>
      <c r="Q293" s="188">
        <v>2.14E-3</v>
      </c>
      <c r="R293" s="188">
        <f>Q293*H293</f>
        <v>1.0699999999999999E-2</v>
      </c>
      <c r="S293" s="188">
        <v>0</v>
      </c>
      <c r="T293" s="18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90" t="s">
        <v>310</v>
      </c>
      <c r="AT293" s="190" t="s">
        <v>197</v>
      </c>
      <c r="AU293" s="190" t="s">
        <v>84</v>
      </c>
      <c r="AY293" s="18" t="s">
        <v>195</v>
      </c>
      <c r="BE293" s="191">
        <f>IF(N293="základní",J293,0)</f>
        <v>0</v>
      </c>
      <c r="BF293" s="191">
        <f>IF(N293="snížená",J293,0)</f>
        <v>0</v>
      </c>
      <c r="BG293" s="191">
        <f>IF(N293="zákl. přenesená",J293,0)</f>
        <v>0</v>
      </c>
      <c r="BH293" s="191">
        <f>IF(N293="sníž. přenesená",J293,0)</f>
        <v>0</v>
      </c>
      <c r="BI293" s="191">
        <f>IF(N293="nulová",J293,0)</f>
        <v>0</v>
      </c>
      <c r="BJ293" s="18" t="s">
        <v>82</v>
      </c>
      <c r="BK293" s="191">
        <f>ROUND(I293*H293,2)</f>
        <v>0</v>
      </c>
      <c r="BL293" s="18" t="s">
        <v>310</v>
      </c>
      <c r="BM293" s="190" t="s">
        <v>1939</v>
      </c>
    </row>
    <row r="294" spans="1:65" s="2" customFormat="1" ht="11.25">
      <c r="A294" s="35"/>
      <c r="B294" s="36"/>
      <c r="C294" s="37"/>
      <c r="D294" s="192" t="s">
        <v>203</v>
      </c>
      <c r="E294" s="37"/>
      <c r="F294" s="193" t="s">
        <v>1940</v>
      </c>
      <c r="G294" s="37"/>
      <c r="H294" s="37"/>
      <c r="I294" s="194"/>
      <c r="J294" s="37"/>
      <c r="K294" s="37"/>
      <c r="L294" s="40"/>
      <c r="M294" s="195"/>
      <c r="N294" s="196"/>
      <c r="O294" s="65"/>
      <c r="P294" s="65"/>
      <c r="Q294" s="65"/>
      <c r="R294" s="65"/>
      <c r="S294" s="65"/>
      <c r="T294" s="66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8" t="s">
        <v>203</v>
      </c>
      <c r="AU294" s="18" t="s">
        <v>84</v>
      </c>
    </row>
    <row r="295" spans="1:65" s="2" customFormat="1" ht="11.25">
      <c r="A295" s="35"/>
      <c r="B295" s="36"/>
      <c r="C295" s="37"/>
      <c r="D295" s="197" t="s">
        <v>205</v>
      </c>
      <c r="E295" s="37"/>
      <c r="F295" s="198" t="s">
        <v>1941</v>
      </c>
      <c r="G295" s="37"/>
      <c r="H295" s="37"/>
      <c r="I295" s="194"/>
      <c r="J295" s="37"/>
      <c r="K295" s="37"/>
      <c r="L295" s="40"/>
      <c r="M295" s="195"/>
      <c r="N295" s="196"/>
      <c r="O295" s="65"/>
      <c r="P295" s="65"/>
      <c r="Q295" s="65"/>
      <c r="R295" s="65"/>
      <c r="S295" s="65"/>
      <c r="T295" s="66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8" t="s">
        <v>205</v>
      </c>
      <c r="AU295" s="18" t="s">
        <v>84</v>
      </c>
    </row>
    <row r="296" spans="1:65" s="2" customFormat="1" ht="24.2" customHeight="1">
      <c r="A296" s="35"/>
      <c r="B296" s="36"/>
      <c r="C296" s="179" t="s">
        <v>630</v>
      </c>
      <c r="D296" s="179" t="s">
        <v>197</v>
      </c>
      <c r="E296" s="180" t="s">
        <v>1942</v>
      </c>
      <c r="F296" s="181" t="s">
        <v>1943</v>
      </c>
      <c r="G296" s="182" t="s">
        <v>219</v>
      </c>
      <c r="H296" s="183">
        <v>0.85199999999999998</v>
      </c>
      <c r="I296" s="184"/>
      <c r="J296" s="185">
        <f>ROUND(I296*H296,2)</f>
        <v>0</v>
      </c>
      <c r="K296" s="181" t="s">
        <v>201</v>
      </c>
      <c r="L296" s="40"/>
      <c r="M296" s="186" t="s">
        <v>19</v>
      </c>
      <c r="N296" s="187" t="s">
        <v>45</v>
      </c>
      <c r="O296" s="65"/>
      <c r="P296" s="188">
        <f>O296*H296</f>
        <v>0</v>
      </c>
      <c r="Q296" s="188">
        <v>0</v>
      </c>
      <c r="R296" s="188">
        <f>Q296*H296</f>
        <v>0</v>
      </c>
      <c r="S296" s="188">
        <v>0</v>
      </c>
      <c r="T296" s="189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0" t="s">
        <v>310</v>
      </c>
      <c r="AT296" s="190" t="s">
        <v>197</v>
      </c>
      <c r="AU296" s="190" t="s">
        <v>84</v>
      </c>
      <c r="AY296" s="18" t="s">
        <v>195</v>
      </c>
      <c r="BE296" s="191">
        <f>IF(N296="základní",J296,0)</f>
        <v>0</v>
      </c>
      <c r="BF296" s="191">
        <f>IF(N296="snížená",J296,0)</f>
        <v>0</v>
      </c>
      <c r="BG296" s="191">
        <f>IF(N296="zákl. přenesená",J296,0)</f>
        <v>0</v>
      </c>
      <c r="BH296" s="191">
        <f>IF(N296="sníž. přenesená",J296,0)</f>
        <v>0</v>
      </c>
      <c r="BI296" s="191">
        <f>IF(N296="nulová",J296,0)</f>
        <v>0</v>
      </c>
      <c r="BJ296" s="18" t="s">
        <v>82</v>
      </c>
      <c r="BK296" s="191">
        <f>ROUND(I296*H296,2)</f>
        <v>0</v>
      </c>
      <c r="BL296" s="18" t="s">
        <v>310</v>
      </c>
      <c r="BM296" s="190" t="s">
        <v>1944</v>
      </c>
    </row>
    <row r="297" spans="1:65" s="2" customFormat="1" ht="29.25">
      <c r="A297" s="35"/>
      <c r="B297" s="36"/>
      <c r="C297" s="37"/>
      <c r="D297" s="192" t="s">
        <v>203</v>
      </c>
      <c r="E297" s="37"/>
      <c r="F297" s="193" t="s">
        <v>1945</v>
      </c>
      <c r="G297" s="37"/>
      <c r="H297" s="37"/>
      <c r="I297" s="194"/>
      <c r="J297" s="37"/>
      <c r="K297" s="37"/>
      <c r="L297" s="40"/>
      <c r="M297" s="195"/>
      <c r="N297" s="196"/>
      <c r="O297" s="65"/>
      <c r="P297" s="65"/>
      <c r="Q297" s="65"/>
      <c r="R297" s="65"/>
      <c r="S297" s="65"/>
      <c r="T297" s="66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8" t="s">
        <v>203</v>
      </c>
      <c r="AU297" s="18" t="s">
        <v>84</v>
      </c>
    </row>
    <row r="298" spans="1:65" s="2" customFormat="1" ht="11.25">
      <c r="A298" s="35"/>
      <c r="B298" s="36"/>
      <c r="C298" s="37"/>
      <c r="D298" s="197" t="s">
        <v>205</v>
      </c>
      <c r="E298" s="37"/>
      <c r="F298" s="198" t="s">
        <v>1946</v>
      </c>
      <c r="G298" s="37"/>
      <c r="H298" s="37"/>
      <c r="I298" s="194"/>
      <c r="J298" s="37"/>
      <c r="K298" s="37"/>
      <c r="L298" s="40"/>
      <c r="M298" s="195"/>
      <c r="N298" s="196"/>
      <c r="O298" s="65"/>
      <c r="P298" s="65"/>
      <c r="Q298" s="65"/>
      <c r="R298" s="65"/>
      <c r="S298" s="65"/>
      <c r="T298" s="66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8" t="s">
        <v>205</v>
      </c>
      <c r="AU298" s="18" t="s">
        <v>84</v>
      </c>
    </row>
    <row r="299" spans="1:65" s="2" customFormat="1" ht="33" customHeight="1">
      <c r="A299" s="35"/>
      <c r="B299" s="36"/>
      <c r="C299" s="179" t="s">
        <v>636</v>
      </c>
      <c r="D299" s="179" t="s">
        <v>197</v>
      </c>
      <c r="E299" s="180" t="s">
        <v>1947</v>
      </c>
      <c r="F299" s="181" t="s">
        <v>1948</v>
      </c>
      <c r="G299" s="182" t="s">
        <v>219</v>
      </c>
      <c r="H299" s="183">
        <v>0.85199999999999998</v>
      </c>
      <c r="I299" s="184"/>
      <c r="J299" s="185">
        <f>ROUND(I299*H299,2)</f>
        <v>0</v>
      </c>
      <c r="K299" s="181" t="s">
        <v>201</v>
      </c>
      <c r="L299" s="40"/>
      <c r="M299" s="186" t="s">
        <v>19</v>
      </c>
      <c r="N299" s="187" t="s">
        <v>45</v>
      </c>
      <c r="O299" s="65"/>
      <c r="P299" s="188">
        <f>O299*H299</f>
        <v>0</v>
      </c>
      <c r="Q299" s="188">
        <v>0</v>
      </c>
      <c r="R299" s="188">
        <f>Q299*H299</f>
        <v>0</v>
      </c>
      <c r="S299" s="188">
        <v>0</v>
      </c>
      <c r="T299" s="189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0" t="s">
        <v>310</v>
      </c>
      <c r="AT299" s="190" t="s">
        <v>197</v>
      </c>
      <c r="AU299" s="190" t="s">
        <v>84</v>
      </c>
      <c r="AY299" s="18" t="s">
        <v>195</v>
      </c>
      <c r="BE299" s="191">
        <f>IF(N299="základní",J299,0)</f>
        <v>0</v>
      </c>
      <c r="BF299" s="191">
        <f>IF(N299="snížená",J299,0)</f>
        <v>0</v>
      </c>
      <c r="BG299" s="191">
        <f>IF(N299="zákl. přenesená",J299,0)</f>
        <v>0</v>
      </c>
      <c r="BH299" s="191">
        <f>IF(N299="sníž. přenesená",J299,0)</f>
        <v>0</v>
      </c>
      <c r="BI299" s="191">
        <f>IF(N299="nulová",J299,0)</f>
        <v>0</v>
      </c>
      <c r="BJ299" s="18" t="s">
        <v>82</v>
      </c>
      <c r="BK299" s="191">
        <f>ROUND(I299*H299,2)</f>
        <v>0</v>
      </c>
      <c r="BL299" s="18" t="s">
        <v>310</v>
      </c>
      <c r="BM299" s="190" t="s">
        <v>1949</v>
      </c>
    </row>
    <row r="300" spans="1:65" s="2" customFormat="1" ht="48.75">
      <c r="A300" s="35"/>
      <c r="B300" s="36"/>
      <c r="C300" s="37"/>
      <c r="D300" s="192" t="s">
        <v>203</v>
      </c>
      <c r="E300" s="37"/>
      <c r="F300" s="193" t="s">
        <v>1950</v>
      </c>
      <c r="G300" s="37"/>
      <c r="H300" s="37"/>
      <c r="I300" s="194"/>
      <c r="J300" s="37"/>
      <c r="K300" s="37"/>
      <c r="L300" s="40"/>
      <c r="M300" s="195"/>
      <c r="N300" s="196"/>
      <c r="O300" s="65"/>
      <c r="P300" s="65"/>
      <c r="Q300" s="65"/>
      <c r="R300" s="65"/>
      <c r="S300" s="65"/>
      <c r="T300" s="66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8" t="s">
        <v>203</v>
      </c>
      <c r="AU300" s="18" t="s">
        <v>84</v>
      </c>
    </row>
    <row r="301" spans="1:65" s="2" customFormat="1" ht="11.25">
      <c r="A301" s="35"/>
      <c r="B301" s="36"/>
      <c r="C301" s="37"/>
      <c r="D301" s="197" t="s">
        <v>205</v>
      </c>
      <c r="E301" s="37"/>
      <c r="F301" s="198" t="s">
        <v>1951</v>
      </c>
      <c r="G301" s="37"/>
      <c r="H301" s="37"/>
      <c r="I301" s="194"/>
      <c r="J301" s="37"/>
      <c r="K301" s="37"/>
      <c r="L301" s="40"/>
      <c r="M301" s="195"/>
      <c r="N301" s="196"/>
      <c r="O301" s="65"/>
      <c r="P301" s="65"/>
      <c r="Q301" s="65"/>
      <c r="R301" s="65"/>
      <c r="S301" s="65"/>
      <c r="T301" s="66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18" t="s">
        <v>205</v>
      </c>
      <c r="AU301" s="18" t="s">
        <v>84</v>
      </c>
    </row>
    <row r="302" spans="1:65" s="12" customFormat="1" ht="22.9" customHeight="1">
      <c r="B302" s="163"/>
      <c r="C302" s="164"/>
      <c r="D302" s="165" t="s">
        <v>73</v>
      </c>
      <c r="E302" s="177" t="s">
        <v>1952</v>
      </c>
      <c r="F302" s="177" t="s">
        <v>1953</v>
      </c>
      <c r="G302" s="164"/>
      <c r="H302" s="164"/>
      <c r="I302" s="167"/>
      <c r="J302" s="178">
        <f>BK302</f>
        <v>0</v>
      </c>
      <c r="K302" s="164"/>
      <c r="L302" s="169"/>
      <c r="M302" s="170"/>
      <c r="N302" s="171"/>
      <c r="O302" s="171"/>
      <c r="P302" s="172">
        <f>SUM(P303:P319)</f>
        <v>0</v>
      </c>
      <c r="Q302" s="171"/>
      <c r="R302" s="172">
        <f>SUM(R303:R319)</f>
        <v>0.11860000000000001</v>
      </c>
      <c r="S302" s="171"/>
      <c r="T302" s="173">
        <f>SUM(T303:T319)</f>
        <v>0</v>
      </c>
      <c r="AR302" s="174" t="s">
        <v>84</v>
      </c>
      <c r="AT302" s="175" t="s">
        <v>73</v>
      </c>
      <c r="AU302" s="175" t="s">
        <v>82</v>
      </c>
      <c r="AY302" s="174" t="s">
        <v>195</v>
      </c>
      <c r="BK302" s="176">
        <f>SUM(BK303:BK319)</f>
        <v>0</v>
      </c>
    </row>
    <row r="303" spans="1:65" s="2" customFormat="1" ht="33" customHeight="1">
      <c r="A303" s="35"/>
      <c r="B303" s="36"/>
      <c r="C303" s="179" t="s">
        <v>470</v>
      </c>
      <c r="D303" s="179" t="s">
        <v>197</v>
      </c>
      <c r="E303" s="180" t="s">
        <v>1954</v>
      </c>
      <c r="F303" s="181" t="s">
        <v>1955</v>
      </c>
      <c r="G303" s="182" t="s">
        <v>1613</v>
      </c>
      <c r="H303" s="183">
        <v>4</v>
      </c>
      <c r="I303" s="184"/>
      <c r="J303" s="185">
        <f>ROUND(I303*H303,2)</f>
        <v>0</v>
      </c>
      <c r="K303" s="181" t="s">
        <v>201</v>
      </c>
      <c r="L303" s="40"/>
      <c r="M303" s="186" t="s">
        <v>19</v>
      </c>
      <c r="N303" s="187" t="s">
        <v>45</v>
      </c>
      <c r="O303" s="65"/>
      <c r="P303" s="188">
        <f>O303*H303</f>
        <v>0</v>
      </c>
      <c r="Q303" s="188">
        <v>1.2E-2</v>
      </c>
      <c r="R303" s="188">
        <f>Q303*H303</f>
        <v>4.8000000000000001E-2</v>
      </c>
      <c r="S303" s="188">
        <v>0</v>
      </c>
      <c r="T303" s="189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0" t="s">
        <v>310</v>
      </c>
      <c r="AT303" s="190" t="s">
        <v>197</v>
      </c>
      <c r="AU303" s="190" t="s">
        <v>84</v>
      </c>
      <c r="AY303" s="18" t="s">
        <v>195</v>
      </c>
      <c r="BE303" s="191">
        <f>IF(N303="základní",J303,0)</f>
        <v>0</v>
      </c>
      <c r="BF303" s="191">
        <f>IF(N303="snížená",J303,0)</f>
        <v>0</v>
      </c>
      <c r="BG303" s="191">
        <f>IF(N303="zákl. přenesená",J303,0)</f>
        <v>0</v>
      </c>
      <c r="BH303" s="191">
        <f>IF(N303="sníž. přenesená",J303,0)</f>
        <v>0</v>
      </c>
      <c r="BI303" s="191">
        <f>IF(N303="nulová",J303,0)</f>
        <v>0</v>
      </c>
      <c r="BJ303" s="18" t="s">
        <v>82</v>
      </c>
      <c r="BK303" s="191">
        <f>ROUND(I303*H303,2)</f>
        <v>0</v>
      </c>
      <c r="BL303" s="18" t="s">
        <v>310</v>
      </c>
      <c r="BM303" s="190" t="s">
        <v>1956</v>
      </c>
    </row>
    <row r="304" spans="1:65" s="2" customFormat="1" ht="29.25">
      <c r="A304" s="35"/>
      <c r="B304" s="36"/>
      <c r="C304" s="37"/>
      <c r="D304" s="192" t="s">
        <v>203</v>
      </c>
      <c r="E304" s="37"/>
      <c r="F304" s="193" t="s">
        <v>1957</v>
      </c>
      <c r="G304" s="37"/>
      <c r="H304" s="37"/>
      <c r="I304" s="194"/>
      <c r="J304" s="37"/>
      <c r="K304" s="37"/>
      <c r="L304" s="40"/>
      <c r="M304" s="195"/>
      <c r="N304" s="196"/>
      <c r="O304" s="65"/>
      <c r="P304" s="65"/>
      <c r="Q304" s="65"/>
      <c r="R304" s="65"/>
      <c r="S304" s="65"/>
      <c r="T304" s="66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T304" s="18" t="s">
        <v>203</v>
      </c>
      <c r="AU304" s="18" t="s">
        <v>84</v>
      </c>
    </row>
    <row r="305" spans="1:65" s="2" customFormat="1" ht="11.25">
      <c r="A305" s="35"/>
      <c r="B305" s="36"/>
      <c r="C305" s="37"/>
      <c r="D305" s="197" t="s">
        <v>205</v>
      </c>
      <c r="E305" s="37"/>
      <c r="F305" s="198" t="s">
        <v>1958</v>
      </c>
      <c r="G305" s="37"/>
      <c r="H305" s="37"/>
      <c r="I305" s="194"/>
      <c r="J305" s="37"/>
      <c r="K305" s="37"/>
      <c r="L305" s="40"/>
      <c r="M305" s="195"/>
      <c r="N305" s="196"/>
      <c r="O305" s="65"/>
      <c r="P305" s="65"/>
      <c r="Q305" s="65"/>
      <c r="R305" s="65"/>
      <c r="S305" s="65"/>
      <c r="T305" s="66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8" t="s">
        <v>205</v>
      </c>
      <c r="AU305" s="18" t="s">
        <v>84</v>
      </c>
    </row>
    <row r="306" spans="1:65" s="2" customFormat="1" ht="33" customHeight="1">
      <c r="A306" s="35"/>
      <c r="B306" s="36"/>
      <c r="C306" s="179" t="s">
        <v>479</v>
      </c>
      <c r="D306" s="179" t="s">
        <v>197</v>
      </c>
      <c r="E306" s="180" t="s">
        <v>1959</v>
      </c>
      <c r="F306" s="181" t="s">
        <v>1960</v>
      </c>
      <c r="G306" s="182" t="s">
        <v>1613</v>
      </c>
      <c r="H306" s="183">
        <v>4</v>
      </c>
      <c r="I306" s="184"/>
      <c r="J306" s="185">
        <f>ROUND(I306*H306,2)</f>
        <v>0</v>
      </c>
      <c r="K306" s="181" t="s">
        <v>201</v>
      </c>
      <c r="L306" s="40"/>
      <c r="M306" s="186" t="s">
        <v>19</v>
      </c>
      <c r="N306" s="187" t="s">
        <v>45</v>
      </c>
      <c r="O306" s="65"/>
      <c r="P306" s="188">
        <f>O306*H306</f>
        <v>0</v>
      </c>
      <c r="Q306" s="188">
        <v>1.6650000000000002E-2</v>
      </c>
      <c r="R306" s="188">
        <f>Q306*H306</f>
        <v>6.6600000000000006E-2</v>
      </c>
      <c r="S306" s="188">
        <v>0</v>
      </c>
      <c r="T306" s="18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0" t="s">
        <v>310</v>
      </c>
      <c r="AT306" s="190" t="s">
        <v>197</v>
      </c>
      <c r="AU306" s="190" t="s">
        <v>84</v>
      </c>
      <c r="AY306" s="18" t="s">
        <v>195</v>
      </c>
      <c r="BE306" s="191">
        <f>IF(N306="základní",J306,0)</f>
        <v>0</v>
      </c>
      <c r="BF306" s="191">
        <f>IF(N306="snížená",J306,0)</f>
        <v>0</v>
      </c>
      <c r="BG306" s="191">
        <f>IF(N306="zákl. přenesená",J306,0)</f>
        <v>0</v>
      </c>
      <c r="BH306" s="191">
        <f>IF(N306="sníž. přenesená",J306,0)</f>
        <v>0</v>
      </c>
      <c r="BI306" s="191">
        <f>IF(N306="nulová",J306,0)</f>
        <v>0</v>
      </c>
      <c r="BJ306" s="18" t="s">
        <v>82</v>
      </c>
      <c r="BK306" s="191">
        <f>ROUND(I306*H306,2)</f>
        <v>0</v>
      </c>
      <c r="BL306" s="18" t="s">
        <v>310</v>
      </c>
      <c r="BM306" s="190" t="s">
        <v>1961</v>
      </c>
    </row>
    <row r="307" spans="1:65" s="2" customFormat="1" ht="29.25">
      <c r="A307" s="35"/>
      <c r="B307" s="36"/>
      <c r="C307" s="37"/>
      <c r="D307" s="192" t="s">
        <v>203</v>
      </c>
      <c r="E307" s="37"/>
      <c r="F307" s="193" t="s">
        <v>1962</v>
      </c>
      <c r="G307" s="37"/>
      <c r="H307" s="37"/>
      <c r="I307" s="194"/>
      <c r="J307" s="37"/>
      <c r="K307" s="37"/>
      <c r="L307" s="40"/>
      <c r="M307" s="195"/>
      <c r="N307" s="196"/>
      <c r="O307" s="65"/>
      <c r="P307" s="65"/>
      <c r="Q307" s="65"/>
      <c r="R307" s="65"/>
      <c r="S307" s="65"/>
      <c r="T307" s="66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18" t="s">
        <v>203</v>
      </c>
      <c r="AU307" s="18" t="s">
        <v>84</v>
      </c>
    </row>
    <row r="308" spans="1:65" s="2" customFormat="1" ht="11.25">
      <c r="A308" s="35"/>
      <c r="B308" s="36"/>
      <c r="C308" s="37"/>
      <c r="D308" s="197" t="s">
        <v>205</v>
      </c>
      <c r="E308" s="37"/>
      <c r="F308" s="198" t="s">
        <v>1963</v>
      </c>
      <c r="G308" s="37"/>
      <c r="H308" s="37"/>
      <c r="I308" s="194"/>
      <c r="J308" s="37"/>
      <c r="K308" s="37"/>
      <c r="L308" s="40"/>
      <c r="M308" s="195"/>
      <c r="N308" s="196"/>
      <c r="O308" s="65"/>
      <c r="P308" s="65"/>
      <c r="Q308" s="65"/>
      <c r="R308" s="65"/>
      <c r="S308" s="65"/>
      <c r="T308" s="66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T308" s="18" t="s">
        <v>205</v>
      </c>
      <c r="AU308" s="18" t="s">
        <v>84</v>
      </c>
    </row>
    <row r="309" spans="1:65" s="2" customFormat="1" ht="24.2" customHeight="1">
      <c r="A309" s="35"/>
      <c r="B309" s="36"/>
      <c r="C309" s="179" t="s">
        <v>489</v>
      </c>
      <c r="D309" s="179" t="s">
        <v>197</v>
      </c>
      <c r="E309" s="180" t="s">
        <v>1964</v>
      </c>
      <c r="F309" s="181" t="s">
        <v>1965</v>
      </c>
      <c r="G309" s="182" t="s">
        <v>1613</v>
      </c>
      <c r="H309" s="183">
        <v>4</v>
      </c>
      <c r="I309" s="184"/>
      <c r="J309" s="185">
        <f>ROUND(I309*H309,2)</f>
        <v>0</v>
      </c>
      <c r="K309" s="181" t="s">
        <v>201</v>
      </c>
      <c r="L309" s="40"/>
      <c r="M309" s="186" t="s">
        <v>19</v>
      </c>
      <c r="N309" s="187" t="s">
        <v>45</v>
      </c>
      <c r="O309" s="65"/>
      <c r="P309" s="188">
        <f>O309*H309</f>
        <v>0</v>
      </c>
      <c r="Q309" s="188">
        <v>0</v>
      </c>
      <c r="R309" s="188">
        <f>Q309*H309</f>
        <v>0</v>
      </c>
      <c r="S309" s="188">
        <v>0</v>
      </c>
      <c r="T309" s="18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0" t="s">
        <v>310</v>
      </c>
      <c r="AT309" s="190" t="s">
        <v>197</v>
      </c>
      <c r="AU309" s="190" t="s">
        <v>84</v>
      </c>
      <c r="AY309" s="18" t="s">
        <v>195</v>
      </c>
      <c r="BE309" s="191">
        <f>IF(N309="základní",J309,0)</f>
        <v>0</v>
      </c>
      <c r="BF309" s="191">
        <f>IF(N309="snížená",J309,0)</f>
        <v>0</v>
      </c>
      <c r="BG309" s="191">
        <f>IF(N309="zákl. přenesená",J309,0)</f>
        <v>0</v>
      </c>
      <c r="BH309" s="191">
        <f>IF(N309="sníž. přenesená",J309,0)</f>
        <v>0</v>
      </c>
      <c r="BI309" s="191">
        <f>IF(N309="nulová",J309,0)</f>
        <v>0</v>
      </c>
      <c r="BJ309" s="18" t="s">
        <v>82</v>
      </c>
      <c r="BK309" s="191">
        <f>ROUND(I309*H309,2)</f>
        <v>0</v>
      </c>
      <c r="BL309" s="18" t="s">
        <v>310</v>
      </c>
      <c r="BM309" s="190" t="s">
        <v>1966</v>
      </c>
    </row>
    <row r="310" spans="1:65" s="2" customFormat="1" ht="19.5">
      <c r="A310" s="35"/>
      <c r="B310" s="36"/>
      <c r="C310" s="37"/>
      <c r="D310" s="192" t="s">
        <v>203</v>
      </c>
      <c r="E310" s="37"/>
      <c r="F310" s="193" t="s">
        <v>1967</v>
      </c>
      <c r="G310" s="37"/>
      <c r="H310" s="37"/>
      <c r="I310" s="194"/>
      <c r="J310" s="37"/>
      <c r="K310" s="37"/>
      <c r="L310" s="40"/>
      <c r="M310" s="195"/>
      <c r="N310" s="196"/>
      <c r="O310" s="65"/>
      <c r="P310" s="65"/>
      <c r="Q310" s="65"/>
      <c r="R310" s="65"/>
      <c r="S310" s="65"/>
      <c r="T310" s="66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T310" s="18" t="s">
        <v>203</v>
      </c>
      <c r="AU310" s="18" t="s">
        <v>84</v>
      </c>
    </row>
    <row r="311" spans="1:65" s="2" customFormat="1" ht="11.25">
      <c r="A311" s="35"/>
      <c r="B311" s="36"/>
      <c r="C311" s="37"/>
      <c r="D311" s="197" t="s">
        <v>205</v>
      </c>
      <c r="E311" s="37"/>
      <c r="F311" s="198" t="s">
        <v>1968</v>
      </c>
      <c r="G311" s="37"/>
      <c r="H311" s="37"/>
      <c r="I311" s="194"/>
      <c r="J311" s="37"/>
      <c r="K311" s="37"/>
      <c r="L311" s="40"/>
      <c r="M311" s="195"/>
      <c r="N311" s="196"/>
      <c r="O311" s="65"/>
      <c r="P311" s="65"/>
      <c r="Q311" s="65"/>
      <c r="R311" s="65"/>
      <c r="S311" s="65"/>
      <c r="T311" s="66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8" t="s">
        <v>205</v>
      </c>
      <c r="AU311" s="18" t="s">
        <v>84</v>
      </c>
    </row>
    <row r="312" spans="1:65" s="2" customFormat="1" ht="24.2" customHeight="1">
      <c r="A312" s="35"/>
      <c r="B312" s="36"/>
      <c r="C312" s="221" t="s">
        <v>498</v>
      </c>
      <c r="D312" s="221" t="s">
        <v>324</v>
      </c>
      <c r="E312" s="222" t="s">
        <v>1969</v>
      </c>
      <c r="F312" s="223" t="s">
        <v>1970</v>
      </c>
      <c r="G312" s="224" t="s">
        <v>319</v>
      </c>
      <c r="H312" s="225">
        <v>4</v>
      </c>
      <c r="I312" s="226"/>
      <c r="J312" s="227">
        <f>ROUND(I312*H312,2)</f>
        <v>0</v>
      </c>
      <c r="K312" s="223" t="s">
        <v>201</v>
      </c>
      <c r="L312" s="228"/>
      <c r="M312" s="229" t="s">
        <v>19</v>
      </c>
      <c r="N312" s="230" t="s">
        <v>45</v>
      </c>
      <c r="O312" s="65"/>
      <c r="P312" s="188">
        <f>O312*H312</f>
        <v>0</v>
      </c>
      <c r="Q312" s="188">
        <v>1E-3</v>
      </c>
      <c r="R312" s="188">
        <f>Q312*H312</f>
        <v>4.0000000000000001E-3</v>
      </c>
      <c r="S312" s="188">
        <v>0</v>
      </c>
      <c r="T312" s="18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0" t="s">
        <v>416</v>
      </c>
      <c r="AT312" s="190" t="s">
        <v>324</v>
      </c>
      <c r="AU312" s="190" t="s">
        <v>84</v>
      </c>
      <c r="AY312" s="18" t="s">
        <v>195</v>
      </c>
      <c r="BE312" s="191">
        <f>IF(N312="základní",J312,0)</f>
        <v>0</v>
      </c>
      <c r="BF312" s="191">
        <f>IF(N312="snížená",J312,0)</f>
        <v>0</v>
      </c>
      <c r="BG312" s="191">
        <f>IF(N312="zákl. přenesená",J312,0)</f>
        <v>0</v>
      </c>
      <c r="BH312" s="191">
        <f>IF(N312="sníž. přenesená",J312,0)</f>
        <v>0</v>
      </c>
      <c r="BI312" s="191">
        <f>IF(N312="nulová",J312,0)</f>
        <v>0</v>
      </c>
      <c r="BJ312" s="18" t="s">
        <v>82</v>
      </c>
      <c r="BK312" s="191">
        <f>ROUND(I312*H312,2)</f>
        <v>0</v>
      </c>
      <c r="BL312" s="18" t="s">
        <v>310</v>
      </c>
      <c r="BM312" s="190" t="s">
        <v>1971</v>
      </c>
    </row>
    <row r="313" spans="1:65" s="2" customFormat="1" ht="11.25">
      <c r="A313" s="35"/>
      <c r="B313" s="36"/>
      <c r="C313" s="37"/>
      <c r="D313" s="192" t="s">
        <v>203</v>
      </c>
      <c r="E313" s="37"/>
      <c r="F313" s="193" t="s">
        <v>1970</v>
      </c>
      <c r="G313" s="37"/>
      <c r="H313" s="37"/>
      <c r="I313" s="194"/>
      <c r="J313" s="37"/>
      <c r="K313" s="37"/>
      <c r="L313" s="40"/>
      <c r="M313" s="195"/>
      <c r="N313" s="196"/>
      <c r="O313" s="65"/>
      <c r="P313" s="65"/>
      <c r="Q313" s="65"/>
      <c r="R313" s="65"/>
      <c r="S313" s="65"/>
      <c r="T313" s="66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8" t="s">
        <v>203</v>
      </c>
      <c r="AU313" s="18" t="s">
        <v>84</v>
      </c>
    </row>
    <row r="314" spans="1:65" s="2" customFormat="1" ht="24.2" customHeight="1">
      <c r="A314" s="35"/>
      <c r="B314" s="36"/>
      <c r="C314" s="179" t="s">
        <v>644</v>
      </c>
      <c r="D314" s="179" t="s">
        <v>197</v>
      </c>
      <c r="E314" s="180" t="s">
        <v>1972</v>
      </c>
      <c r="F314" s="181" t="s">
        <v>1973</v>
      </c>
      <c r="G314" s="182" t="s">
        <v>219</v>
      </c>
      <c r="H314" s="183">
        <v>0.11899999999999999</v>
      </c>
      <c r="I314" s="184"/>
      <c r="J314" s="185">
        <f>ROUND(I314*H314,2)</f>
        <v>0</v>
      </c>
      <c r="K314" s="181" t="s">
        <v>201</v>
      </c>
      <c r="L314" s="40"/>
      <c r="M314" s="186" t="s">
        <v>19</v>
      </c>
      <c r="N314" s="187" t="s">
        <v>45</v>
      </c>
      <c r="O314" s="65"/>
      <c r="P314" s="188">
        <f>O314*H314</f>
        <v>0</v>
      </c>
      <c r="Q314" s="188">
        <v>0</v>
      </c>
      <c r="R314" s="188">
        <f>Q314*H314</f>
        <v>0</v>
      </c>
      <c r="S314" s="188">
        <v>0</v>
      </c>
      <c r="T314" s="18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0" t="s">
        <v>310</v>
      </c>
      <c r="AT314" s="190" t="s">
        <v>197</v>
      </c>
      <c r="AU314" s="190" t="s">
        <v>84</v>
      </c>
      <c r="AY314" s="18" t="s">
        <v>195</v>
      </c>
      <c r="BE314" s="191">
        <f>IF(N314="základní",J314,0)</f>
        <v>0</v>
      </c>
      <c r="BF314" s="191">
        <f>IF(N314="snížená",J314,0)</f>
        <v>0</v>
      </c>
      <c r="BG314" s="191">
        <f>IF(N314="zákl. přenesená",J314,0)</f>
        <v>0</v>
      </c>
      <c r="BH314" s="191">
        <f>IF(N314="sníž. přenesená",J314,0)</f>
        <v>0</v>
      </c>
      <c r="BI314" s="191">
        <f>IF(N314="nulová",J314,0)</f>
        <v>0</v>
      </c>
      <c r="BJ314" s="18" t="s">
        <v>82</v>
      </c>
      <c r="BK314" s="191">
        <f>ROUND(I314*H314,2)</f>
        <v>0</v>
      </c>
      <c r="BL314" s="18" t="s">
        <v>310</v>
      </c>
      <c r="BM314" s="190" t="s">
        <v>1974</v>
      </c>
    </row>
    <row r="315" spans="1:65" s="2" customFormat="1" ht="29.25">
      <c r="A315" s="35"/>
      <c r="B315" s="36"/>
      <c r="C315" s="37"/>
      <c r="D315" s="192" t="s">
        <v>203</v>
      </c>
      <c r="E315" s="37"/>
      <c r="F315" s="193" t="s">
        <v>1975</v>
      </c>
      <c r="G315" s="37"/>
      <c r="H315" s="37"/>
      <c r="I315" s="194"/>
      <c r="J315" s="37"/>
      <c r="K315" s="37"/>
      <c r="L315" s="40"/>
      <c r="M315" s="195"/>
      <c r="N315" s="196"/>
      <c r="O315" s="65"/>
      <c r="P315" s="65"/>
      <c r="Q315" s="65"/>
      <c r="R315" s="65"/>
      <c r="S315" s="65"/>
      <c r="T315" s="66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18" t="s">
        <v>203</v>
      </c>
      <c r="AU315" s="18" t="s">
        <v>84</v>
      </c>
    </row>
    <row r="316" spans="1:65" s="2" customFormat="1" ht="11.25">
      <c r="A316" s="35"/>
      <c r="B316" s="36"/>
      <c r="C316" s="37"/>
      <c r="D316" s="197" t="s">
        <v>205</v>
      </c>
      <c r="E316" s="37"/>
      <c r="F316" s="198" t="s">
        <v>1976</v>
      </c>
      <c r="G316" s="37"/>
      <c r="H316" s="37"/>
      <c r="I316" s="194"/>
      <c r="J316" s="37"/>
      <c r="K316" s="37"/>
      <c r="L316" s="40"/>
      <c r="M316" s="195"/>
      <c r="N316" s="196"/>
      <c r="O316" s="65"/>
      <c r="P316" s="65"/>
      <c r="Q316" s="65"/>
      <c r="R316" s="65"/>
      <c r="S316" s="65"/>
      <c r="T316" s="66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8" t="s">
        <v>205</v>
      </c>
      <c r="AU316" s="18" t="s">
        <v>84</v>
      </c>
    </row>
    <row r="317" spans="1:65" s="2" customFormat="1" ht="33" customHeight="1">
      <c r="A317" s="35"/>
      <c r="B317" s="36"/>
      <c r="C317" s="179" t="s">
        <v>651</v>
      </c>
      <c r="D317" s="179" t="s">
        <v>197</v>
      </c>
      <c r="E317" s="180" t="s">
        <v>1977</v>
      </c>
      <c r="F317" s="181" t="s">
        <v>1978</v>
      </c>
      <c r="G317" s="182" t="s">
        <v>219</v>
      </c>
      <c r="H317" s="183">
        <v>0.11899999999999999</v>
      </c>
      <c r="I317" s="184"/>
      <c r="J317" s="185">
        <f>ROUND(I317*H317,2)</f>
        <v>0</v>
      </c>
      <c r="K317" s="181" t="s">
        <v>201</v>
      </c>
      <c r="L317" s="40"/>
      <c r="M317" s="186" t="s">
        <v>19</v>
      </c>
      <c r="N317" s="187" t="s">
        <v>45</v>
      </c>
      <c r="O317" s="65"/>
      <c r="P317" s="188">
        <f>O317*H317</f>
        <v>0</v>
      </c>
      <c r="Q317" s="188">
        <v>0</v>
      </c>
      <c r="R317" s="188">
        <f>Q317*H317</f>
        <v>0</v>
      </c>
      <c r="S317" s="188">
        <v>0</v>
      </c>
      <c r="T317" s="18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0" t="s">
        <v>310</v>
      </c>
      <c r="AT317" s="190" t="s">
        <v>197</v>
      </c>
      <c r="AU317" s="190" t="s">
        <v>84</v>
      </c>
      <c r="AY317" s="18" t="s">
        <v>195</v>
      </c>
      <c r="BE317" s="191">
        <f>IF(N317="základní",J317,0)</f>
        <v>0</v>
      </c>
      <c r="BF317" s="191">
        <f>IF(N317="snížená",J317,0)</f>
        <v>0</v>
      </c>
      <c r="BG317" s="191">
        <f>IF(N317="zákl. přenesená",J317,0)</f>
        <v>0</v>
      </c>
      <c r="BH317" s="191">
        <f>IF(N317="sníž. přenesená",J317,0)</f>
        <v>0</v>
      </c>
      <c r="BI317" s="191">
        <f>IF(N317="nulová",J317,0)</f>
        <v>0</v>
      </c>
      <c r="BJ317" s="18" t="s">
        <v>82</v>
      </c>
      <c r="BK317" s="191">
        <f>ROUND(I317*H317,2)</f>
        <v>0</v>
      </c>
      <c r="BL317" s="18" t="s">
        <v>310</v>
      </c>
      <c r="BM317" s="190" t="s">
        <v>1979</v>
      </c>
    </row>
    <row r="318" spans="1:65" s="2" customFormat="1" ht="48.75">
      <c r="A318" s="35"/>
      <c r="B318" s="36"/>
      <c r="C318" s="37"/>
      <c r="D318" s="192" t="s">
        <v>203</v>
      </c>
      <c r="E318" s="37"/>
      <c r="F318" s="193" t="s">
        <v>1980</v>
      </c>
      <c r="G318" s="37"/>
      <c r="H318" s="37"/>
      <c r="I318" s="194"/>
      <c r="J318" s="37"/>
      <c r="K318" s="37"/>
      <c r="L318" s="40"/>
      <c r="M318" s="195"/>
      <c r="N318" s="196"/>
      <c r="O318" s="65"/>
      <c r="P318" s="65"/>
      <c r="Q318" s="65"/>
      <c r="R318" s="65"/>
      <c r="S318" s="65"/>
      <c r="T318" s="66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T318" s="18" t="s">
        <v>203</v>
      </c>
      <c r="AU318" s="18" t="s">
        <v>84</v>
      </c>
    </row>
    <row r="319" spans="1:65" s="2" customFormat="1" ht="11.25">
      <c r="A319" s="35"/>
      <c r="B319" s="36"/>
      <c r="C319" s="37"/>
      <c r="D319" s="197" t="s">
        <v>205</v>
      </c>
      <c r="E319" s="37"/>
      <c r="F319" s="198" t="s">
        <v>1981</v>
      </c>
      <c r="G319" s="37"/>
      <c r="H319" s="37"/>
      <c r="I319" s="194"/>
      <c r="J319" s="37"/>
      <c r="K319" s="37"/>
      <c r="L319" s="40"/>
      <c r="M319" s="231"/>
      <c r="N319" s="232"/>
      <c r="O319" s="233"/>
      <c r="P319" s="233"/>
      <c r="Q319" s="233"/>
      <c r="R319" s="233"/>
      <c r="S319" s="233"/>
      <c r="T319" s="234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8" t="s">
        <v>205</v>
      </c>
      <c r="AU319" s="18" t="s">
        <v>84</v>
      </c>
    </row>
    <row r="320" spans="1:65" s="2" customFormat="1" ht="6.95" customHeight="1">
      <c r="A320" s="35"/>
      <c r="B320" s="48"/>
      <c r="C320" s="49"/>
      <c r="D320" s="49"/>
      <c r="E320" s="49"/>
      <c r="F320" s="49"/>
      <c r="G320" s="49"/>
      <c r="H320" s="49"/>
      <c r="I320" s="49"/>
      <c r="J320" s="49"/>
      <c r="K320" s="49"/>
      <c r="L320" s="40"/>
      <c r="M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</row>
  </sheetData>
  <sheetProtection algorithmName="SHA-512" hashValue="bxbFHaTNcK+UBBxEhR+Jh3ldSklPD/C9hjqa9bCn5gEDt2x2LVUiEoFLRcBpUcc3Z772A0zFfgJ0QdeyrgfJTw==" saltValue="ItZHYff6PEIxkshC3YteDJs8b9NEhv7BWK5eTpPHbbU7RC6v/h8F2Ask0kKnUVXMoppQ8JXBzAq5+oXDX4OYHA==" spinCount="100000" sheet="1" objects="1" scenarios="1" formatColumns="0" formatRows="0" autoFilter="0"/>
  <autoFilter ref="C83:K319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/>
    <hyperlink ref="F92" r:id="rId2"/>
    <hyperlink ref="F96" r:id="rId3"/>
    <hyperlink ref="F104" r:id="rId4"/>
    <hyperlink ref="F112" r:id="rId5"/>
    <hyperlink ref="F118" r:id="rId6"/>
    <hyperlink ref="F125" r:id="rId7"/>
    <hyperlink ref="F128" r:id="rId8"/>
    <hyperlink ref="F136" r:id="rId9"/>
    <hyperlink ref="F139" r:id="rId10"/>
    <hyperlink ref="F142" r:id="rId11"/>
    <hyperlink ref="F145" r:id="rId12"/>
    <hyperlink ref="F148" r:id="rId13"/>
    <hyperlink ref="F152" r:id="rId14"/>
    <hyperlink ref="F155" r:id="rId15"/>
    <hyperlink ref="F159" r:id="rId16"/>
    <hyperlink ref="F162" r:id="rId17"/>
    <hyperlink ref="F165" r:id="rId18"/>
    <hyperlink ref="F168" r:id="rId19"/>
    <hyperlink ref="F176" r:id="rId20"/>
    <hyperlink ref="F185" r:id="rId21"/>
    <hyperlink ref="F192" r:id="rId22"/>
    <hyperlink ref="F196" r:id="rId23"/>
    <hyperlink ref="F200" r:id="rId24"/>
    <hyperlink ref="F203" r:id="rId25"/>
    <hyperlink ref="F206" r:id="rId26"/>
    <hyperlink ref="F209" r:id="rId27"/>
    <hyperlink ref="F212" r:id="rId28"/>
    <hyperlink ref="F215" r:id="rId29"/>
    <hyperlink ref="F218" r:id="rId30"/>
    <hyperlink ref="F222" r:id="rId31"/>
    <hyperlink ref="F225" r:id="rId32"/>
    <hyperlink ref="F229" r:id="rId33"/>
    <hyperlink ref="F232" r:id="rId34"/>
    <hyperlink ref="F235" r:id="rId35"/>
    <hyperlink ref="F238" r:id="rId36"/>
    <hyperlink ref="F241" r:id="rId37"/>
    <hyperlink ref="F244" r:id="rId38"/>
    <hyperlink ref="F247" r:id="rId39"/>
    <hyperlink ref="F250" r:id="rId40"/>
    <hyperlink ref="F253" r:id="rId41"/>
    <hyperlink ref="F256" r:id="rId42"/>
    <hyperlink ref="F259" r:id="rId43"/>
    <hyperlink ref="F262" r:id="rId44"/>
    <hyperlink ref="F265" r:id="rId45"/>
    <hyperlink ref="F268" r:id="rId46"/>
    <hyperlink ref="F271" r:id="rId47"/>
    <hyperlink ref="F274" r:id="rId48"/>
    <hyperlink ref="F277" r:id="rId49"/>
    <hyperlink ref="F280" r:id="rId50"/>
    <hyperlink ref="F283" r:id="rId51"/>
    <hyperlink ref="F286" r:id="rId52"/>
    <hyperlink ref="F289" r:id="rId53"/>
    <hyperlink ref="F292" r:id="rId54"/>
    <hyperlink ref="F295" r:id="rId55"/>
    <hyperlink ref="F298" r:id="rId56"/>
    <hyperlink ref="F301" r:id="rId57"/>
    <hyperlink ref="F305" r:id="rId58"/>
    <hyperlink ref="F308" r:id="rId59"/>
    <hyperlink ref="F311" r:id="rId60"/>
    <hyperlink ref="F316" r:id="rId61"/>
    <hyperlink ref="F319" r:id="rId6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105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1984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1985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1986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ROUND((SUM(BE93:BE104)),  2)</f>
        <v>0</v>
      </c>
      <c r="G37" s="35"/>
      <c r="H37" s="35"/>
      <c r="I37" s="125">
        <v>0.21</v>
      </c>
      <c r="J37" s="124">
        <f>ROUND(((SUM(BE93:BE104))*I37),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ROUND((SUM(BF93:BF104)),  2)</f>
        <v>0</v>
      </c>
      <c r="G38" s="35"/>
      <c r="H38" s="35"/>
      <c r="I38" s="125">
        <v>0.12</v>
      </c>
      <c r="J38" s="124">
        <f>ROUND(((SUM(BF93:BF104))*I38),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ROUND((SUM(BG93:BG104)),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ROUND((SUM(BH93:BH104)),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ROUND((SUM(BI93:BI104)),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1984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1985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01-1.1 - Doplnění rozváděče ELMR1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J94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1991</v>
      </c>
      <c r="E69" s="149"/>
      <c r="F69" s="149"/>
      <c r="G69" s="149"/>
      <c r="H69" s="149"/>
      <c r="I69" s="149"/>
      <c r="J69" s="150">
        <f>J95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1984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1985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01-1.1 - Doplnění rozváděče ELMR1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</f>
        <v>0</v>
      </c>
      <c r="Q93" s="73"/>
      <c r="R93" s="160">
        <f>R94</f>
        <v>0</v>
      </c>
      <c r="S93" s="73"/>
      <c r="T93" s="161">
        <f>T94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</f>
        <v>0</v>
      </c>
    </row>
    <row r="94" spans="1:65" s="12" customFormat="1" ht="25.9" customHeight="1">
      <c r="B94" s="163"/>
      <c r="C94" s="164"/>
      <c r="D94" s="165" t="s">
        <v>73</v>
      </c>
      <c r="E94" s="166" t="s">
        <v>485</v>
      </c>
      <c r="F94" s="166" t="s">
        <v>486</v>
      </c>
      <c r="G94" s="164"/>
      <c r="H94" s="164"/>
      <c r="I94" s="167"/>
      <c r="J94" s="168">
        <f>BK94</f>
        <v>0</v>
      </c>
      <c r="K94" s="164"/>
      <c r="L94" s="169"/>
      <c r="M94" s="170"/>
      <c r="N94" s="171"/>
      <c r="O94" s="171"/>
      <c r="P94" s="172">
        <f>P95</f>
        <v>0</v>
      </c>
      <c r="Q94" s="171"/>
      <c r="R94" s="172">
        <f>R95</f>
        <v>0</v>
      </c>
      <c r="S94" s="171"/>
      <c r="T94" s="173">
        <f>T95</f>
        <v>0</v>
      </c>
      <c r="AR94" s="174" t="s">
        <v>84</v>
      </c>
      <c r="AT94" s="175" t="s">
        <v>73</v>
      </c>
      <c r="AU94" s="175" t="s">
        <v>74</v>
      </c>
      <c r="AY94" s="174" t="s">
        <v>195</v>
      </c>
      <c r="BK94" s="176">
        <f>BK95</f>
        <v>0</v>
      </c>
    </row>
    <row r="95" spans="1:65" s="12" customFormat="1" ht="22.9" customHeight="1">
      <c r="B95" s="163"/>
      <c r="C95" s="164"/>
      <c r="D95" s="165" t="s">
        <v>73</v>
      </c>
      <c r="E95" s="177" t="s">
        <v>1992</v>
      </c>
      <c r="F95" s="177" t="s">
        <v>95</v>
      </c>
      <c r="G95" s="164"/>
      <c r="H95" s="164"/>
      <c r="I95" s="167"/>
      <c r="J95" s="178">
        <f>BK95</f>
        <v>0</v>
      </c>
      <c r="K95" s="164"/>
      <c r="L95" s="169"/>
      <c r="M95" s="170"/>
      <c r="N95" s="171"/>
      <c r="O95" s="171"/>
      <c r="P95" s="172">
        <f>SUM(P96:P104)</f>
        <v>0</v>
      </c>
      <c r="Q95" s="171"/>
      <c r="R95" s="172">
        <f>SUM(R96:R104)</f>
        <v>0</v>
      </c>
      <c r="S95" s="171"/>
      <c r="T95" s="173">
        <f>SUM(T96:T104)</f>
        <v>0</v>
      </c>
      <c r="AR95" s="174" t="s">
        <v>84</v>
      </c>
      <c r="AT95" s="175" t="s">
        <v>73</v>
      </c>
      <c r="AU95" s="175" t="s">
        <v>82</v>
      </c>
      <c r="AY95" s="174" t="s">
        <v>195</v>
      </c>
      <c r="BK95" s="176">
        <f>SUM(BK96:BK104)</f>
        <v>0</v>
      </c>
    </row>
    <row r="96" spans="1:65" s="2" customFormat="1" ht="24.2" customHeight="1">
      <c r="A96" s="35"/>
      <c r="B96" s="36"/>
      <c r="C96" s="179" t="s">
        <v>84</v>
      </c>
      <c r="D96" s="179" t="s">
        <v>197</v>
      </c>
      <c r="E96" s="180" t="s">
        <v>1993</v>
      </c>
      <c r="F96" s="181" t="s">
        <v>1994</v>
      </c>
      <c r="G96" s="182" t="s">
        <v>319</v>
      </c>
      <c r="H96" s="183">
        <v>9</v>
      </c>
      <c r="I96" s="184"/>
      <c r="J96" s="185">
        <f>ROUND(I96*H96,2)</f>
        <v>0</v>
      </c>
      <c r="K96" s="181" t="s">
        <v>1995</v>
      </c>
      <c r="L96" s="40"/>
      <c r="M96" s="186" t="s">
        <v>19</v>
      </c>
      <c r="N96" s="187" t="s">
        <v>46</v>
      </c>
      <c r="O96" s="65"/>
      <c r="P96" s="188">
        <f>O96*H96</f>
        <v>0</v>
      </c>
      <c r="Q96" s="188">
        <v>0</v>
      </c>
      <c r="R96" s="188">
        <f>Q96*H96</f>
        <v>0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310</v>
      </c>
      <c r="AT96" s="190" t="s">
        <v>197</v>
      </c>
      <c r="AU96" s="190" t="s">
        <v>84</v>
      </c>
      <c r="AY96" s="18" t="s">
        <v>195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84</v>
      </c>
      <c r="BK96" s="191">
        <f>ROUND(I96*H96,2)</f>
        <v>0</v>
      </c>
      <c r="BL96" s="18" t="s">
        <v>310</v>
      </c>
      <c r="BM96" s="190" t="s">
        <v>1996</v>
      </c>
    </row>
    <row r="97" spans="1:65" s="2" customFormat="1" ht="19.5">
      <c r="A97" s="35"/>
      <c r="B97" s="36"/>
      <c r="C97" s="37"/>
      <c r="D97" s="192" t="s">
        <v>203</v>
      </c>
      <c r="E97" s="37"/>
      <c r="F97" s="193" t="s">
        <v>1997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203</v>
      </c>
      <c r="AU97" s="18" t="s">
        <v>84</v>
      </c>
    </row>
    <row r="98" spans="1:65" s="2" customFormat="1" ht="11.25">
      <c r="A98" s="35"/>
      <c r="B98" s="36"/>
      <c r="C98" s="37"/>
      <c r="D98" s="197" t="s">
        <v>205</v>
      </c>
      <c r="E98" s="37"/>
      <c r="F98" s="198" t="s">
        <v>1998</v>
      </c>
      <c r="G98" s="37"/>
      <c r="H98" s="37"/>
      <c r="I98" s="194"/>
      <c r="J98" s="37"/>
      <c r="K98" s="37"/>
      <c r="L98" s="40"/>
      <c r="M98" s="195"/>
      <c r="N98" s="19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205</v>
      </c>
      <c r="AU98" s="18" t="s">
        <v>84</v>
      </c>
    </row>
    <row r="99" spans="1:65" s="2" customFormat="1" ht="24.2" customHeight="1">
      <c r="A99" s="35"/>
      <c r="B99" s="36"/>
      <c r="C99" s="179" t="s">
        <v>100</v>
      </c>
      <c r="D99" s="179" t="s">
        <v>197</v>
      </c>
      <c r="E99" s="180" t="s">
        <v>1999</v>
      </c>
      <c r="F99" s="181" t="s">
        <v>2000</v>
      </c>
      <c r="G99" s="182" t="s">
        <v>319</v>
      </c>
      <c r="H99" s="183">
        <v>4</v>
      </c>
      <c r="I99" s="184"/>
      <c r="J99" s="185">
        <f>ROUND(I99*H99,2)</f>
        <v>0</v>
      </c>
      <c r="K99" s="181" t="s">
        <v>1995</v>
      </c>
      <c r="L99" s="40"/>
      <c r="M99" s="186" t="s">
        <v>19</v>
      </c>
      <c r="N99" s="187" t="s">
        <v>46</v>
      </c>
      <c r="O99" s="65"/>
      <c r="P99" s="188">
        <f>O99*H99</f>
        <v>0</v>
      </c>
      <c r="Q99" s="188">
        <v>0</v>
      </c>
      <c r="R99" s="188">
        <f>Q99*H99</f>
        <v>0</v>
      </c>
      <c r="S99" s="188">
        <v>0</v>
      </c>
      <c r="T99" s="18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90" t="s">
        <v>310</v>
      </c>
      <c r="AT99" s="190" t="s">
        <v>197</v>
      </c>
      <c r="AU99" s="190" t="s">
        <v>84</v>
      </c>
      <c r="AY99" s="18" t="s">
        <v>195</v>
      </c>
      <c r="BE99" s="191">
        <f>IF(N99="základní",J99,0)</f>
        <v>0</v>
      </c>
      <c r="BF99" s="191">
        <f>IF(N99="snížená",J99,0)</f>
        <v>0</v>
      </c>
      <c r="BG99" s="191">
        <f>IF(N99="zákl. přenesená",J99,0)</f>
        <v>0</v>
      </c>
      <c r="BH99" s="191">
        <f>IF(N99="sníž. přenesená",J99,0)</f>
        <v>0</v>
      </c>
      <c r="BI99" s="191">
        <f>IF(N99="nulová",J99,0)</f>
        <v>0</v>
      </c>
      <c r="BJ99" s="18" t="s">
        <v>84</v>
      </c>
      <c r="BK99" s="191">
        <f>ROUND(I99*H99,2)</f>
        <v>0</v>
      </c>
      <c r="BL99" s="18" t="s">
        <v>310</v>
      </c>
      <c r="BM99" s="190" t="s">
        <v>2001</v>
      </c>
    </row>
    <row r="100" spans="1:65" s="2" customFormat="1" ht="19.5">
      <c r="A100" s="35"/>
      <c r="B100" s="36"/>
      <c r="C100" s="37"/>
      <c r="D100" s="192" t="s">
        <v>203</v>
      </c>
      <c r="E100" s="37"/>
      <c r="F100" s="193" t="s">
        <v>2002</v>
      </c>
      <c r="G100" s="37"/>
      <c r="H100" s="37"/>
      <c r="I100" s="194"/>
      <c r="J100" s="37"/>
      <c r="K100" s="37"/>
      <c r="L100" s="40"/>
      <c r="M100" s="195"/>
      <c r="N100" s="19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203</v>
      </c>
      <c r="AU100" s="18" t="s">
        <v>84</v>
      </c>
    </row>
    <row r="101" spans="1:65" s="2" customFormat="1" ht="11.25">
      <c r="A101" s="35"/>
      <c r="B101" s="36"/>
      <c r="C101" s="37"/>
      <c r="D101" s="197" t="s">
        <v>205</v>
      </c>
      <c r="E101" s="37"/>
      <c r="F101" s="198" t="s">
        <v>2003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205</v>
      </c>
      <c r="AU101" s="18" t="s">
        <v>84</v>
      </c>
    </row>
    <row r="102" spans="1:65" s="2" customFormat="1" ht="24.2" customHeight="1">
      <c r="A102" s="35"/>
      <c r="B102" s="36"/>
      <c r="C102" s="179" t="s">
        <v>82</v>
      </c>
      <c r="D102" s="179" t="s">
        <v>197</v>
      </c>
      <c r="E102" s="180" t="s">
        <v>2004</v>
      </c>
      <c r="F102" s="181" t="s">
        <v>2005</v>
      </c>
      <c r="G102" s="182" t="s">
        <v>319</v>
      </c>
      <c r="H102" s="183">
        <v>3</v>
      </c>
      <c r="I102" s="184"/>
      <c r="J102" s="185">
        <f>ROUND(I102*H102,2)</f>
        <v>0</v>
      </c>
      <c r="K102" s="181" t="s">
        <v>1995</v>
      </c>
      <c r="L102" s="40"/>
      <c r="M102" s="186" t="s">
        <v>19</v>
      </c>
      <c r="N102" s="187" t="s">
        <v>46</v>
      </c>
      <c r="O102" s="65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310</v>
      </c>
      <c r="AT102" s="190" t="s">
        <v>197</v>
      </c>
      <c r="AU102" s="190" t="s">
        <v>84</v>
      </c>
      <c r="AY102" s="18" t="s">
        <v>195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84</v>
      </c>
      <c r="BK102" s="191">
        <f>ROUND(I102*H102,2)</f>
        <v>0</v>
      </c>
      <c r="BL102" s="18" t="s">
        <v>310</v>
      </c>
      <c r="BM102" s="190" t="s">
        <v>2006</v>
      </c>
    </row>
    <row r="103" spans="1:65" s="2" customFormat="1" ht="19.5">
      <c r="A103" s="35"/>
      <c r="B103" s="36"/>
      <c r="C103" s="37"/>
      <c r="D103" s="192" t="s">
        <v>203</v>
      </c>
      <c r="E103" s="37"/>
      <c r="F103" s="193" t="s">
        <v>2007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203</v>
      </c>
      <c r="AU103" s="18" t="s">
        <v>84</v>
      </c>
    </row>
    <row r="104" spans="1:65" s="2" customFormat="1" ht="11.25">
      <c r="A104" s="35"/>
      <c r="B104" s="36"/>
      <c r="C104" s="37"/>
      <c r="D104" s="197" t="s">
        <v>205</v>
      </c>
      <c r="E104" s="37"/>
      <c r="F104" s="198" t="s">
        <v>2008</v>
      </c>
      <c r="G104" s="37"/>
      <c r="H104" s="37"/>
      <c r="I104" s="194"/>
      <c r="J104" s="37"/>
      <c r="K104" s="37"/>
      <c r="L104" s="40"/>
      <c r="M104" s="231"/>
      <c r="N104" s="232"/>
      <c r="O104" s="233"/>
      <c r="P104" s="233"/>
      <c r="Q104" s="233"/>
      <c r="R104" s="233"/>
      <c r="S104" s="233"/>
      <c r="T104" s="234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205</v>
      </c>
      <c r="AU104" s="18" t="s">
        <v>84</v>
      </c>
    </row>
    <row r="105" spans="1:65" s="2" customFormat="1" ht="6.95" customHeight="1">
      <c r="A105" s="35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0"/>
      <c r="M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</sheetData>
  <sheetProtection algorithmName="SHA-512" hashValue="HJ13IRrtewFzm88JBUBAZgXw/IkI/dJ69VfVFpWr4FzvjvwLS0BpfgLG988xNHtlimWF6aHh4ceUkev6NIx6Zg==" saltValue="Ku4wsUqTzdhkz9XiOC+N79vykJBMLYYVYbhAMzhDjjehtydSeKnvhPq9x4SW7XnTYaIigtZmM2meZIul/0vnsQ==" spinCount="100000" sheet="1" objects="1" scenarios="1" formatColumns="0" formatRows="0" autoFilter="0"/>
  <autoFilter ref="C92:K104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98" r:id="rId1"/>
    <hyperlink ref="F101" r:id="rId2"/>
    <hyperlink ref="F104" r:id="rId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108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1984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1985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2009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ROUND((SUM(BE93:BE157)),  2)</f>
        <v>0</v>
      </c>
      <c r="G37" s="35"/>
      <c r="H37" s="35"/>
      <c r="I37" s="125">
        <v>0.21</v>
      </c>
      <c r="J37" s="124">
        <f>ROUND(((SUM(BE93:BE157))*I37),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ROUND((SUM(BF93:BF157)),  2)</f>
        <v>0</v>
      </c>
      <c r="G38" s="35"/>
      <c r="H38" s="35"/>
      <c r="I38" s="125">
        <v>0.12</v>
      </c>
      <c r="J38" s="124">
        <f>ROUND(((SUM(BF93:BF157))*I38),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ROUND((SUM(BG93:BG157)),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ROUND((SUM(BH93:BH157)),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ROUND((SUM(BI93:BI157)),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1984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1985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01-1.2 - Rozváděč ELMR2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J134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1991</v>
      </c>
      <c r="E69" s="149"/>
      <c r="F69" s="149"/>
      <c r="G69" s="149"/>
      <c r="H69" s="149"/>
      <c r="I69" s="149"/>
      <c r="J69" s="150">
        <f>J135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1984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1985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01-1.2 - Rozváděč ELMR2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P94+SUM(P95:P134)</f>
        <v>0</v>
      </c>
      <c r="Q93" s="73"/>
      <c r="R93" s="160">
        <f>R94+SUM(R95:R134)</f>
        <v>4.8309999999999992E-2</v>
      </c>
      <c r="S93" s="73"/>
      <c r="T93" s="161">
        <f>T94+SUM(T95:T134)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BK94+SUM(BK95:BK134)</f>
        <v>0</v>
      </c>
    </row>
    <row r="94" spans="1:65" s="2" customFormat="1" ht="16.5" customHeight="1">
      <c r="A94" s="35"/>
      <c r="B94" s="36"/>
      <c r="C94" s="221" t="s">
        <v>82</v>
      </c>
      <c r="D94" s="221" t="s">
        <v>324</v>
      </c>
      <c r="E94" s="222" t="s">
        <v>2010</v>
      </c>
      <c r="F94" s="223" t="s">
        <v>2011</v>
      </c>
      <c r="G94" s="224" t="s">
        <v>319</v>
      </c>
      <c r="H94" s="225">
        <v>1</v>
      </c>
      <c r="I94" s="226"/>
      <c r="J94" s="227">
        <f>ROUND(I94*H94,2)</f>
        <v>0</v>
      </c>
      <c r="K94" s="223" t="s">
        <v>19</v>
      </c>
      <c r="L94" s="228"/>
      <c r="M94" s="229" t="s">
        <v>19</v>
      </c>
      <c r="N94" s="230" t="s">
        <v>46</v>
      </c>
      <c r="O94" s="65"/>
      <c r="P94" s="188">
        <f>O94*H94</f>
        <v>0</v>
      </c>
      <c r="Q94" s="188">
        <v>1.5259999999999999E-2</v>
      </c>
      <c r="R94" s="188">
        <f>Q94*H94</f>
        <v>1.5259999999999999E-2</v>
      </c>
      <c r="S94" s="188">
        <v>0</v>
      </c>
      <c r="T94" s="18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255</v>
      </c>
      <c r="AT94" s="190" t="s">
        <v>324</v>
      </c>
      <c r="AU94" s="190" t="s">
        <v>74</v>
      </c>
      <c r="AY94" s="18" t="s">
        <v>195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84</v>
      </c>
      <c r="BK94" s="191">
        <f>ROUND(I94*H94,2)</f>
        <v>0</v>
      </c>
      <c r="BL94" s="18" t="s">
        <v>104</v>
      </c>
      <c r="BM94" s="190" t="s">
        <v>2012</v>
      </c>
    </row>
    <row r="95" spans="1:65" s="2" customFormat="1" ht="11.25">
      <c r="A95" s="35"/>
      <c r="B95" s="36"/>
      <c r="C95" s="37"/>
      <c r="D95" s="192" t="s">
        <v>203</v>
      </c>
      <c r="E95" s="37"/>
      <c r="F95" s="193" t="s">
        <v>2011</v>
      </c>
      <c r="G95" s="37"/>
      <c r="H95" s="37"/>
      <c r="I95" s="194"/>
      <c r="J95" s="37"/>
      <c r="K95" s="37"/>
      <c r="L95" s="40"/>
      <c r="M95" s="195"/>
      <c r="N95" s="19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203</v>
      </c>
      <c r="AU95" s="18" t="s">
        <v>74</v>
      </c>
    </row>
    <row r="96" spans="1:65" s="2" customFormat="1" ht="16.5" customHeight="1">
      <c r="A96" s="35"/>
      <c r="B96" s="36"/>
      <c r="C96" s="221" t="s">
        <v>84</v>
      </c>
      <c r="D96" s="221" t="s">
        <v>324</v>
      </c>
      <c r="E96" s="222" t="s">
        <v>2013</v>
      </c>
      <c r="F96" s="223" t="s">
        <v>2014</v>
      </c>
      <c r="G96" s="224" t="s">
        <v>319</v>
      </c>
      <c r="H96" s="225">
        <v>1</v>
      </c>
      <c r="I96" s="226"/>
      <c r="J96" s="227">
        <f>ROUND(I96*H96,2)</f>
        <v>0</v>
      </c>
      <c r="K96" s="223" t="s">
        <v>19</v>
      </c>
      <c r="L96" s="228"/>
      <c r="M96" s="229" t="s">
        <v>19</v>
      </c>
      <c r="N96" s="230" t="s">
        <v>46</v>
      </c>
      <c r="O96" s="65"/>
      <c r="P96" s="188">
        <f>O96*H96</f>
        <v>0</v>
      </c>
      <c r="Q96" s="188">
        <v>4.1799999999999997E-3</v>
      </c>
      <c r="R96" s="188">
        <f>Q96*H96</f>
        <v>4.1799999999999997E-3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255</v>
      </c>
      <c r="AT96" s="190" t="s">
        <v>324</v>
      </c>
      <c r="AU96" s="190" t="s">
        <v>74</v>
      </c>
      <c r="AY96" s="18" t="s">
        <v>195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84</v>
      </c>
      <c r="BK96" s="191">
        <f>ROUND(I96*H96,2)</f>
        <v>0</v>
      </c>
      <c r="BL96" s="18" t="s">
        <v>104</v>
      </c>
      <c r="BM96" s="190" t="s">
        <v>2015</v>
      </c>
    </row>
    <row r="97" spans="1:65" s="2" customFormat="1" ht="11.25">
      <c r="A97" s="35"/>
      <c r="B97" s="36"/>
      <c r="C97" s="37"/>
      <c r="D97" s="192" t="s">
        <v>203</v>
      </c>
      <c r="E97" s="37"/>
      <c r="F97" s="193" t="s">
        <v>2014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203</v>
      </c>
      <c r="AU97" s="18" t="s">
        <v>74</v>
      </c>
    </row>
    <row r="98" spans="1:65" s="2" customFormat="1" ht="16.5" customHeight="1">
      <c r="A98" s="35"/>
      <c r="B98" s="36"/>
      <c r="C98" s="221" t="s">
        <v>100</v>
      </c>
      <c r="D98" s="221" t="s">
        <v>324</v>
      </c>
      <c r="E98" s="222" t="s">
        <v>2016</v>
      </c>
      <c r="F98" s="223" t="s">
        <v>2017</v>
      </c>
      <c r="G98" s="224" t="s">
        <v>319</v>
      </c>
      <c r="H98" s="225">
        <v>1</v>
      </c>
      <c r="I98" s="226"/>
      <c r="J98" s="227">
        <f>ROUND(I98*H98,2)</f>
        <v>0</v>
      </c>
      <c r="K98" s="223" t="s">
        <v>19</v>
      </c>
      <c r="L98" s="228"/>
      <c r="M98" s="229" t="s">
        <v>19</v>
      </c>
      <c r="N98" s="230" t="s">
        <v>46</v>
      </c>
      <c r="O98" s="65"/>
      <c r="P98" s="188">
        <f>O98*H98</f>
        <v>0</v>
      </c>
      <c r="Q98" s="188">
        <v>1.04E-2</v>
      </c>
      <c r="R98" s="188">
        <f>Q98*H98</f>
        <v>1.04E-2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255</v>
      </c>
      <c r="AT98" s="190" t="s">
        <v>324</v>
      </c>
      <c r="AU98" s="190" t="s">
        <v>74</v>
      </c>
      <c r="AY98" s="18" t="s">
        <v>195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84</v>
      </c>
      <c r="BK98" s="191">
        <f>ROUND(I98*H98,2)</f>
        <v>0</v>
      </c>
      <c r="BL98" s="18" t="s">
        <v>104</v>
      </c>
      <c r="BM98" s="190" t="s">
        <v>2018</v>
      </c>
    </row>
    <row r="99" spans="1:65" s="2" customFormat="1" ht="11.25">
      <c r="A99" s="35"/>
      <c r="B99" s="36"/>
      <c r="C99" s="37"/>
      <c r="D99" s="192" t="s">
        <v>203</v>
      </c>
      <c r="E99" s="37"/>
      <c r="F99" s="193" t="s">
        <v>2017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203</v>
      </c>
      <c r="AU99" s="18" t="s">
        <v>74</v>
      </c>
    </row>
    <row r="100" spans="1:65" s="2" customFormat="1" ht="16.5" customHeight="1">
      <c r="A100" s="35"/>
      <c r="B100" s="36"/>
      <c r="C100" s="221" t="s">
        <v>104</v>
      </c>
      <c r="D100" s="221" t="s">
        <v>324</v>
      </c>
      <c r="E100" s="222" t="s">
        <v>2019</v>
      </c>
      <c r="F100" s="223" t="s">
        <v>2020</v>
      </c>
      <c r="G100" s="224" t="s">
        <v>319</v>
      </c>
      <c r="H100" s="225">
        <v>1</v>
      </c>
      <c r="I100" s="226"/>
      <c r="J100" s="227">
        <f>ROUND(I100*H100,2)</f>
        <v>0</v>
      </c>
      <c r="K100" s="223" t="s">
        <v>19</v>
      </c>
      <c r="L100" s="228"/>
      <c r="M100" s="229" t="s">
        <v>19</v>
      </c>
      <c r="N100" s="230" t="s">
        <v>46</v>
      </c>
      <c r="O100" s="65"/>
      <c r="P100" s="188">
        <f>O100*H100</f>
        <v>0</v>
      </c>
      <c r="Q100" s="188">
        <v>1E-4</v>
      </c>
      <c r="R100" s="188">
        <f>Q100*H100</f>
        <v>1E-4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255</v>
      </c>
      <c r="AT100" s="190" t="s">
        <v>324</v>
      </c>
      <c r="AU100" s="190" t="s">
        <v>74</v>
      </c>
      <c r="AY100" s="18" t="s">
        <v>195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84</v>
      </c>
      <c r="BK100" s="191">
        <f>ROUND(I100*H100,2)</f>
        <v>0</v>
      </c>
      <c r="BL100" s="18" t="s">
        <v>104</v>
      </c>
      <c r="BM100" s="190" t="s">
        <v>2021</v>
      </c>
    </row>
    <row r="101" spans="1:65" s="2" customFormat="1" ht="11.25">
      <c r="A101" s="35"/>
      <c r="B101" s="36"/>
      <c r="C101" s="37"/>
      <c r="D101" s="192" t="s">
        <v>203</v>
      </c>
      <c r="E101" s="37"/>
      <c r="F101" s="193" t="s">
        <v>2020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203</v>
      </c>
      <c r="AU101" s="18" t="s">
        <v>74</v>
      </c>
    </row>
    <row r="102" spans="1:65" s="2" customFormat="1" ht="16.5" customHeight="1">
      <c r="A102" s="35"/>
      <c r="B102" s="36"/>
      <c r="C102" s="221" t="s">
        <v>232</v>
      </c>
      <c r="D102" s="221" t="s">
        <v>324</v>
      </c>
      <c r="E102" s="222" t="s">
        <v>2022</v>
      </c>
      <c r="F102" s="223" t="s">
        <v>2023</v>
      </c>
      <c r="G102" s="224" t="s">
        <v>319</v>
      </c>
      <c r="H102" s="225">
        <v>2</v>
      </c>
      <c r="I102" s="226"/>
      <c r="J102" s="227">
        <f>ROUND(I102*H102,2)</f>
        <v>0</v>
      </c>
      <c r="K102" s="223" t="s">
        <v>19</v>
      </c>
      <c r="L102" s="228"/>
      <c r="M102" s="229" t="s">
        <v>19</v>
      </c>
      <c r="N102" s="230" t="s">
        <v>46</v>
      </c>
      <c r="O102" s="65"/>
      <c r="P102" s="188">
        <f>O102*H102</f>
        <v>0</v>
      </c>
      <c r="Q102" s="188">
        <v>3.3E-4</v>
      </c>
      <c r="R102" s="188">
        <f>Q102*H102</f>
        <v>6.6E-4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255</v>
      </c>
      <c r="AT102" s="190" t="s">
        <v>324</v>
      </c>
      <c r="AU102" s="190" t="s">
        <v>74</v>
      </c>
      <c r="AY102" s="18" t="s">
        <v>195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84</v>
      </c>
      <c r="BK102" s="191">
        <f>ROUND(I102*H102,2)</f>
        <v>0</v>
      </c>
      <c r="BL102" s="18" t="s">
        <v>104</v>
      </c>
      <c r="BM102" s="190" t="s">
        <v>2024</v>
      </c>
    </row>
    <row r="103" spans="1:65" s="2" customFormat="1" ht="11.25">
      <c r="A103" s="35"/>
      <c r="B103" s="36"/>
      <c r="C103" s="37"/>
      <c r="D103" s="192" t="s">
        <v>203</v>
      </c>
      <c r="E103" s="37"/>
      <c r="F103" s="193" t="s">
        <v>2023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203</v>
      </c>
      <c r="AU103" s="18" t="s">
        <v>74</v>
      </c>
    </row>
    <row r="104" spans="1:65" s="2" customFormat="1" ht="16.5" customHeight="1">
      <c r="A104" s="35"/>
      <c r="B104" s="36"/>
      <c r="C104" s="221" t="s">
        <v>240</v>
      </c>
      <c r="D104" s="221" t="s">
        <v>324</v>
      </c>
      <c r="E104" s="222" t="s">
        <v>2025</v>
      </c>
      <c r="F104" s="223" t="s">
        <v>2026</v>
      </c>
      <c r="G104" s="224" t="s">
        <v>2027</v>
      </c>
      <c r="H104" s="225">
        <v>1</v>
      </c>
      <c r="I104" s="226"/>
      <c r="J104" s="227">
        <f>ROUND(I104*H104,2)</f>
        <v>0</v>
      </c>
      <c r="K104" s="223" t="s">
        <v>19</v>
      </c>
      <c r="L104" s="228"/>
      <c r="M104" s="229" t="s">
        <v>19</v>
      </c>
      <c r="N104" s="230" t="s">
        <v>46</v>
      </c>
      <c r="O104" s="65"/>
      <c r="P104" s="188">
        <f>O104*H104</f>
        <v>0</v>
      </c>
      <c r="Q104" s="188">
        <v>4.0000000000000002E-4</v>
      </c>
      <c r="R104" s="188">
        <f>Q104*H104</f>
        <v>4.0000000000000002E-4</v>
      </c>
      <c r="S104" s="188">
        <v>0</v>
      </c>
      <c r="T104" s="18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255</v>
      </c>
      <c r="AT104" s="190" t="s">
        <v>324</v>
      </c>
      <c r="AU104" s="190" t="s">
        <v>74</v>
      </c>
      <c r="AY104" s="18" t="s">
        <v>195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18" t="s">
        <v>84</v>
      </c>
      <c r="BK104" s="191">
        <f>ROUND(I104*H104,2)</f>
        <v>0</v>
      </c>
      <c r="BL104" s="18" t="s">
        <v>104</v>
      </c>
      <c r="BM104" s="190" t="s">
        <v>2028</v>
      </c>
    </row>
    <row r="105" spans="1:65" s="2" customFormat="1" ht="11.25">
      <c r="A105" s="35"/>
      <c r="B105" s="36"/>
      <c r="C105" s="37"/>
      <c r="D105" s="192" t="s">
        <v>203</v>
      </c>
      <c r="E105" s="37"/>
      <c r="F105" s="193" t="s">
        <v>2026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203</v>
      </c>
      <c r="AU105" s="18" t="s">
        <v>74</v>
      </c>
    </row>
    <row r="106" spans="1:65" s="2" customFormat="1" ht="16.5" customHeight="1">
      <c r="A106" s="35"/>
      <c r="B106" s="36"/>
      <c r="C106" s="221" t="s">
        <v>248</v>
      </c>
      <c r="D106" s="221" t="s">
        <v>324</v>
      </c>
      <c r="E106" s="222" t="s">
        <v>2029</v>
      </c>
      <c r="F106" s="223" t="s">
        <v>2030</v>
      </c>
      <c r="G106" s="224" t="s">
        <v>2027</v>
      </c>
      <c r="H106" s="225">
        <v>1</v>
      </c>
      <c r="I106" s="226"/>
      <c r="J106" s="227">
        <f>ROUND(I106*H106,2)</f>
        <v>0</v>
      </c>
      <c r="K106" s="223" t="s">
        <v>19</v>
      </c>
      <c r="L106" s="228"/>
      <c r="M106" s="229" t="s">
        <v>19</v>
      </c>
      <c r="N106" s="230" t="s">
        <v>46</v>
      </c>
      <c r="O106" s="65"/>
      <c r="P106" s="188">
        <f>O106*H106</f>
        <v>0</v>
      </c>
      <c r="Q106" s="188">
        <v>9.0000000000000006E-5</v>
      </c>
      <c r="R106" s="188">
        <f>Q106*H106</f>
        <v>9.0000000000000006E-5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255</v>
      </c>
      <c r="AT106" s="190" t="s">
        <v>324</v>
      </c>
      <c r="AU106" s="190" t="s">
        <v>74</v>
      </c>
      <c r="AY106" s="18" t="s">
        <v>195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84</v>
      </c>
      <c r="BK106" s="191">
        <f>ROUND(I106*H106,2)</f>
        <v>0</v>
      </c>
      <c r="BL106" s="18" t="s">
        <v>104</v>
      </c>
      <c r="BM106" s="190" t="s">
        <v>2031</v>
      </c>
    </row>
    <row r="107" spans="1:65" s="2" customFormat="1" ht="11.25">
      <c r="A107" s="35"/>
      <c r="B107" s="36"/>
      <c r="C107" s="37"/>
      <c r="D107" s="192" t="s">
        <v>203</v>
      </c>
      <c r="E107" s="37"/>
      <c r="F107" s="193" t="s">
        <v>2030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203</v>
      </c>
      <c r="AU107" s="18" t="s">
        <v>74</v>
      </c>
    </row>
    <row r="108" spans="1:65" s="2" customFormat="1" ht="16.5" customHeight="1">
      <c r="A108" s="35"/>
      <c r="B108" s="36"/>
      <c r="C108" s="221" t="s">
        <v>255</v>
      </c>
      <c r="D108" s="221" t="s">
        <v>324</v>
      </c>
      <c r="E108" s="222" t="s">
        <v>2032</v>
      </c>
      <c r="F108" s="223" t="s">
        <v>2033</v>
      </c>
      <c r="G108" s="224" t="s">
        <v>2027</v>
      </c>
      <c r="H108" s="225">
        <v>1</v>
      </c>
      <c r="I108" s="226"/>
      <c r="J108" s="227">
        <f>ROUND(I108*H108,2)</f>
        <v>0</v>
      </c>
      <c r="K108" s="223" t="s">
        <v>19</v>
      </c>
      <c r="L108" s="228"/>
      <c r="M108" s="229" t="s">
        <v>19</v>
      </c>
      <c r="N108" s="230" t="s">
        <v>46</v>
      </c>
      <c r="O108" s="65"/>
      <c r="P108" s="188">
        <f>O108*H108</f>
        <v>0</v>
      </c>
      <c r="Q108" s="188">
        <v>4.0000000000000003E-5</v>
      </c>
      <c r="R108" s="188">
        <f>Q108*H108</f>
        <v>4.0000000000000003E-5</v>
      </c>
      <c r="S108" s="188">
        <v>0</v>
      </c>
      <c r="T108" s="18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255</v>
      </c>
      <c r="AT108" s="190" t="s">
        <v>324</v>
      </c>
      <c r="AU108" s="190" t="s">
        <v>74</v>
      </c>
      <c r="AY108" s="18" t="s">
        <v>195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18" t="s">
        <v>84</v>
      </c>
      <c r="BK108" s="191">
        <f>ROUND(I108*H108,2)</f>
        <v>0</v>
      </c>
      <c r="BL108" s="18" t="s">
        <v>104</v>
      </c>
      <c r="BM108" s="190" t="s">
        <v>2034</v>
      </c>
    </row>
    <row r="109" spans="1:65" s="2" customFormat="1" ht="11.25">
      <c r="A109" s="35"/>
      <c r="B109" s="36"/>
      <c r="C109" s="37"/>
      <c r="D109" s="192" t="s">
        <v>203</v>
      </c>
      <c r="E109" s="37"/>
      <c r="F109" s="193" t="s">
        <v>2033</v>
      </c>
      <c r="G109" s="37"/>
      <c r="H109" s="37"/>
      <c r="I109" s="194"/>
      <c r="J109" s="37"/>
      <c r="K109" s="37"/>
      <c r="L109" s="40"/>
      <c r="M109" s="195"/>
      <c r="N109" s="19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203</v>
      </c>
      <c r="AU109" s="18" t="s">
        <v>74</v>
      </c>
    </row>
    <row r="110" spans="1:65" s="2" customFormat="1" ht="16.5" customHeight="1">
      <c r="A110" s="35"/>
      <c r="B110" s="36"/>
      <c r="C110" s="221" t="s">
        <v>264</v>
      </c>
      <c r="D110" s="221" t="s">
        <v>324</v>
      </c>
      <c r="E110" s="222" t="s">
        <v>2035</v>
      </c>
      <c r="F110" s="223" t="s">
        <v>2036</v>
      </c>
      <c r="G110" s="224" t="s">
        <v>319</v>
      </c>
      <c r="H110" s="225">
        <v>1</v>
      </c>
      <c r="I110" s="226"/>
      <c r="J110" s="227">
        <f>ROUND(I110*H110,2)</f>
        <v>0</v>
      </c>
      <c r="K110" s="223" t="s">
        <v>19</v>
      </c>
      <c r="L110" s="228"/>
      <c r="M110" s="229" t="s">
        <v>19</v>
      </c>
      <c r="N110" s="230" t="s">
        <v>46</v>
      </c>
      <c r="O110" s="65"/>
      <c r="P110" s="188">
        <f>O110*H110</f>
        <v>0</v>
      </c>
      <c r="Q110" s="188">
        <v>4.4000000000000003E-3</v>
      </c>
      <c r="R110" s="188">
        <f>Q110*H110</f>
        <v>4.4000000000000003E-3</v>
      </c>
      <c r="S110" s="188">
        <v>0</v>
      </c>
      <c r="T110" s="18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90" t="s">
        <v>255</v>
      </c>
      <c r="AT110" s="190" t="s">
        <v>324</v>
      </c>
      <c r="AU110" s="190" t="s">
        <v>74</v>
      </c>
      <c r="AY110" s="18" t="s">
        <v>195</v>
      </c>
      <c r="BE110" s="191">
        <f>IF(N110="základní",J110,0)</f>
        <v>0</v>
      </c>
      <c r="BF110" s="191">
        <f>IF(N110="snížená",J110,0)</f>
        <v>0</v>
      </c>
      <c r="BG110" s="191">
        <f>IF(N110="zákl. přenesená",J110,0)</f>
        <v>0</v>
      </c>
      <c r="BH110" s="191">
        <f>IF(N110="sníž. přenesená",J110,0)</f>
        <v>0</v>
      </c>
      <c r="BI110" s="191">
        <f>IF(N110="nulová",J110,0)</f>
        <v>0</v>
      </c>
      <c r="BJ110" s="18" t="s">
        <v>84</v>
      </c>
      <c r="BK110" s="191">
        <f>ROUND(I110*H110,2)</f>
        <v>0</v>
      </c>
      <c r="BL110" s="18" t="s">
        <v>104</v>
      </c>
      <c r="BM110" s="190" t="s">
        <v>2037</v>
      </c>
    </row>
    <row r="111" spans="1:65" s="2" customFormat="1" ht="11.25">
      <c r="A111" s="35"/>
      <c r="B111" s="36"/>
      <c r="C111" s="37"/>
      <c r="D111" s="192" t="s">
        <v>203</v>
      </c>
      <c r="E111" s="37"/>
      <c r="F111" s="193" t="s">
        <v>2036</v>
      </c>
      <c r="G111" s="37"/>
      <c r="H111" s="37"/>
      <c r="I111" s="194"/>
      <c r="J111" s="37"/>
      <c r="K111" s="37"/>
      <c r="L111" s="40"/>
      <c r="M111" s="195"/>
      <c r="N111" s="19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203</v>
      </c>
      <c r="AU111" s="18" t="s">
        <v>74</v>
      </c>
    </row>
    <row r="112" spans="1:65" s="2" customFormat="1" ht="16.5" customHeight="1">
      <c r="A112" s="35"/>
      <c r="B112" s="36"/>
      <c r="C112" s="221" t="s">
        <v>270</v>
      </c>
      <c r="D112" s="221" t="s">
        <v>324</v>
      </c>
      <c r="E112" s="222" t="s">
        <v>2038</v>
      </c>
      <c r="F112" s="223" t="s">
        <v>2039</v>
      </c>
      <c r="G112" s="224" t="s">
        <v>319</v>
      </c>
      <c r="H112" s="225">
        <v>1</v>
      </c>
      <c r="I112" s="226"/>
      <c r="J112" s="227">
        <f>ROUND(I112*H112,2)</f>
        <v>0</v>
      </c>
      <c r="K112" s="223" t="s">
        <v>19</v>
      </c>
      <c r="L112" s="228"/>
      <c r="M112" s="229" t="s">
        <v>19</v>
      </c>
      <c r="N112" s="230" t="s">
        <v>46</v>
      </c>
      <c r="O112" s="65"/>
      <c r="P112" s="188">
        <f>O112*H112</f>
        <v>0</v>
      </c>
      <c r="Q112" s="188">
        <v>5.1700000000000001E-3</v>
      </c>
      <c r="R112" s="188">
        <f>Q112*H112</f>
        <v>5.1700000000000001E-3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255</v>
      </c>
      <c r="AT112" s="190" t="s">
        <v>324</v>
      </c>
      <c r="AU112" s="190" t="s">
        <v>74</v>
      </c>
      <c r="AY112" s="18" t="s">
        <v>195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84</v>
      </c>
      <c r="BK112" s="191">
        <f>ROUND(I112*H112,2)</f>
        <v>0</v>
      </c>
      <c r="BL112" s="18" t="s">
        <v>104</v>
      </c>
      <c r="BM112" s="190" t="s">
        <v>2040</v>
      </c>
    </row>
    <row r="113" spans="1:65" s="2" customFormat="1" ht="11.25">
      <c r="A113" s="35"/>
      <c r="B113" s="36"/>
      <c r="C113" s="37"/>
      <c r="D113" s="192" t="s">
        <v>203</v>
      </c>
      <c r="E113" s="37"/>
      <c r="F113" s="193" t="s">
        <v>2039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203</v>
      </c>
      <c r="AU113" s="18" t="s">
        <v>74</v>
      </c>
    </row>
    <row r="114" spans="1:65" s="2" customFormat="1" ht="16.5" customHeight="1">
      <c r="A114" s="35"/>
      <c r="B114" s="36"/>
      <c r="C114" s="221" t="s">
        <v>276</v>
      </c>
      <c r="D114" s="221" t="s">
        <v>324</v>
      </c>
      <c r="E114" s="222" t="s">
        <v>2041</v>
      </c>
      <c r="F114" s="223" t="s">
        <v>2042</v>
      </c>
      <c r="G114" s="224" t="s">
        <v>319</v>
      </c>
      <c r="H114" s="225">
        <v>4</v>
      </c>
      <c r="I114" s="226"/>
      <c r="J114" s="227">
        <f>ROUND(I114*H114,2)</f>
        <v>0</v>
      </c>
      <c r="K114" s="223" t="s">
        <v>19</v>
      </c>
      <c r="L114" s="228"/>
      <c r="M114" s="229" t="s">
        <v>19</v>
      </c>
      <c r="N114" s="230" t="s">
        <v>46</v>
      </c>
      <c r="O114" s="65"/>
      <c r="P114" s="188">
        <f>O114*H114</f>
        <v>0</v>
      </c>
      <c r="Q114" s="188">
        <v>3.8999999999999999E-4</v>
      </c>
      <c r="R114" s="188">
        <f>Q114*H114</f>
        <v>1.56E-3</v>
      </c>
      <c r="S114" s="188">
        <v>0</v>
      </c>
      <c r="T114" s="189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90" t="s">
        <v>255</v>
      </c>
      <c r="AT114" s="190" t="s">
        <v>324</v>
      </c>
      <c r="AU114" s="190" t="s">
        <v>74</v>
      </c>
      <c r="AY114" s="18" t="s">
        <v>195</v>
      </c>
      <c r="BE114" s="191">
        <f>IF(N114="základní",J114,0)</f>
        <v>0</v>
      </c>
      <c r="BF114" s="191">
        <f>IF(N114="snížená",J114,0)</f>
        <v>0</v>
      </c>
      <c r="BG114" s="191">
        <f>IF(N114="zákl. přenesená",J114,0)</f>
        <v>0</v>
      </c>
      <c r="BH114" s="191">
        <f>IF(N114="sníž. přenesená",J114,0)</f>
        <v>0</v>
      </c>
      <c r="BI114" s="191">
        <f>IF(N114="nulová",J114,0)</f>
        <v>0</v>
      </c>
      <c r="BJ114" s="18" t="s">
        <v>84</v>
      </c>
      <c r="BK114" s="191">
        <f>ROUND(I114*H114,2)</f>
        <v>0</v>
      </c>
      <c r="BL114" s="18" t="s">
        <v>104</v>
      </c>
      <c r="BM114" s="190" t="s">
        <v>2043</v>
      </c>
    </row>
    <row r="115" spans="1:65" s="2" customFormat="1" ht="11.25">
      <c r="A115" s="35"/>
      <c r="B115" s="36"/>
      <c r="C115" s="37"/>
      <c r="D115" s="192" t="s">
        <v>203</v>
      </c>
      <c r="E115" s="37"/>
      <c r="F115" s="193" t="s">
        <v>2042</v>
      </c>
      <c r="G115" s="37"/>
      <c r="H115" s="37"/>
      <c r="I115" s="194"/>
      <c r="J115" s="37"/>
      <c r="K115" s="37"/>
      <c r="L115" s="40"/>
      <c r="M115" s="195"/>
      <c r="N115" s="19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203</v>
      </c>
      <c r="AU115" s="18" t="s">
        <v>74</v>
      </c>
    </row>
    <row r="116" spans="1:65" s="2" customFormat="1" ht="16.5" customHeight="1">
      <c r="A116" s="35"/>
      <c r="B116" s="36"/>
      <c r="C116" s="221" t="s">
        <v>8</v>
      </c>
      <c r="D116" s="221" t="s">
        <v>324</v>
      </c>
      <c r="E116" s="222" t="s">
        <v>2044</v>
      </c>
      <c r="F116" s="223" t="s">
        <v>2045</v>
      </c>
      <c r="G116" s="224" t="s">
        <v>319</v>
      </c>
      <c r="H116" s="225">
        <v>1</v>
      </c>
      <c r="I116" s="226"/>
      <c r="J116" s="227">
        <f>ROUND(I116*H116,2)</f>
        <v>0</v>
      </c>
      <c r="K116" s="223" t="s">
        <v>19</v>
      </c>
      <c r="L116" s="228"/>
      <c r="M116" s="229" t="s">
        <v>19</v>
      </c>
      <c r="N116" s="230" t="s">
        <v>46</v>
      </c>
      <c r="O116" s="65"/>
      <c r="P116" s="188">
        <f>O116*H116</f>
        <v>0</v>
      </c>
      <c r="Q116" s="188">
        <v>6.9999999999999999E-4</v>
      </c>
      <c r="R116" s="188">
        <f>Q116*H116</f>
        <v>6.9999999999999999E-4</v>
      </c>
      <c r="S116" s="188">
        <v>0</v>
      </c>
      <c r="T116" s="18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90" t="s">
        <v>255</v>
      </c>
      <c r="AT116" s="190" t="s">
        <v>324</v>
      </c>
      <c r="AU116" s="190" t="s">
        <v>74</v>
      </c>
      <c r="AY116" s="18" t="s">
        <v>195</v>
      </c>
      <c r="BE116" s="191">
        <f>IF(N116="základní",J116,0)</f>
        <v>0</v>
      </c>
      <c r="BF116" s="191">
        <f>IF(N116="snížená",J116,0)</f>
        <v>0</v>
      </c>
      <c r="BG116" s="191">
        <f>IF(N116="zákl. přenesená",J116,0)</f>
        <v>0</v>
      </c>
      <c r="BH116" s="191">
        <f>IF(N116="sníž. přenesená",J116,0)</f>
        <v>0</v>
      </c>
      <c r="BI116" s="191">
        <f>IF(N116="nulová",J116,0)</f>
        <v>0</v>
      </c>
      <c r="BJ116" s="18" t="s">
        <v>84</v>
      </c>
      <c r="BK116" s="191">
        <f>ROUND(I116*H116,2)</f>
        <v>0</v>
      </c>
      <c r="BL116" s="18" t="s">
        <v>104</v>
      </c>
      <c r="BM116" s="190" t="s">
        <v>2046</v>
      </c>
    </row>
    <row r="117" spans="1:65" s="2" customFormat="1" ht="11.25">
      <c r="A117" s="35"/>
      <c r="B117" s="36"/>
      <c r="C117" s="37"/>
      <c r="D117" s="192" t="s">
        <v>203</v>
      </c>
      <c r="E117" s="37"/>
      <c r="F117" s="193" t="s">
        <v>2045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203</v>
      </c>
      <c r="AU117" s="18" t="s">
        <v>74</v>
      </c>
    </row>
    <row r="118" spans="1:65" s="2" customFormat="1" ht="16.5" customHeight="1">
      <c r="A118" s="35"/>
      <c r="B118" s="36"/>
      <c r="C118" s="221" t="s">
        <v>291</v>
      </c>
      <c r="D118" s="221" t="s">
        <v>324</v>
      </c>
      <c r="E118" s="222" t="s">
        <v>2047</v>
      </c>
      <c r="F118" s="223" t="s">
        <v>2048</v>
      </c>
      <c r="G118" s="224" t="s">
        <v>319</v>
      </c>
      <c r="H118" s="225">
        <v>1</v>
      </c>
      <c r="I118" s="226"/>
      <c r="J118" s="227">
        <f>ROUND(I118*H118,2)</f>
        <v>0</v>
      </c>
      <c r="K118" s="223" t="s">
        <v>19</v>
      </c>
      <c r="L118" s="228"/>
      <c r="M118" s="229" t="s">
        <v>19</v>
      </c>
      <c r="N118" s="230" t="s">
        <v>46</v>
      </c>
      <c r="O118" s="65"/>
      <c r="P118" s="188">
        <f>O118*H118</f>
        <v>0</v>
      </c>
      <c r="Q118" s="188">
        <v>1.9499999999999999E-3</v>
      </c>
      <c r="R118" s="188">
        <f>Q118*H118</f>
        <v>1.9499999999999999E-3</v>
      </c>
      <c r="S118" s="188">
        <v>0</v>
      </c>
      <c r="T118" s="18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255</v>
      </c>
      <c r="AT118" s="190" t="s">
        <v>324</v>
      </c>
      <c r="AU118" s="190" t="s">
        <v>74</v>
      </c>
      <c r="AY118" s="18" t="s">
        <v>195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18" t="s">
        <v>84</v>
      </c>
      <c r="BK118" s="191">
        <f>ROUND(I118*H118,2)</f>
        <v>0</v>
      </c>
      <c r="BL118" s="18" t="s">
        <v>104</v>
      </c>
      <c r="BM118" s="190" t="s">
        <v>2049</v>
      </c>
    </row>
    <row r="119" spans="1:65" s="2" customFormat="1" ht="11.25">
      <c r="A119" s="35"/>
      <c r="B119" s="36"/>
      <c r="C119" s="37"/>
      <c r="D119" s="192" t="s">
        <v>203</v>
      </c>
      <c r="E119" s="37"/>
      <c r="F119" s="193" t="s">
        <v>2048</v>
      </c>
      <c r="G119" s="37"/>
      <c r="H119" s="37"/>
      <c r="I119" s="194"/>
      <c r="J119" s="37"/>
      <c r="K119" s="37"/>
      <c r="L119" s="40"/>
      <c r="M119" s="195"/>
      <c r="N119" s="19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203</v>
      </c>
      <c r="AU119" s="18" t="s">
        <v>74</v>
      </c>
    </row>
    <row r="120" spans="1:65" s="2" customFormat="1" ht="16.5" customHeight="1">
      <c r="A120" s="35"/>
      <c r="B120" s="36"/>
      <c r="C120" s="221" t="s">
        <v>298</v>
      </c>
      <c r="D120" s="221" t="s">
        <v>324</v>
      </c>
      <c r="E120" s="222" t="s">
        <v>2050</v>
      </c>
      <c r="F120" s="223" t="s">
        <v>2051</v>
      </c>
      <c r="G120" s="224" t="s">
        <v>319</v>
      </c>
      <c r="H120" s="225">
        <v>4</v>
      </c>
      <c r="I120" s="226"/>
      <c r="J120" s="227">
        <f>ROUND(I120*H120,2)</f>
        <v>0</v>
      </c>
      <c r="K120" s="223" t="s">
        <v>19</v>
      </c>
      <c r="L120" s="228"/>
      <c r="M120" s="229" t="s">
        <v>19</v>
      </c>
      <c r="N120" s="230" t="s">
        <v>46</v>
      </c>
      <c r="O120" s="65"/>
      <c r="P120" s="188">
        <f>O120*H120</f>
        <v>0</v>
      </c>
      <c r="Q120" s="188">
        <v>4.0000000000000003E-5</v>
      </c>
      <c r="R120" s="188">
        <f>Q120*H120</f>
        <v>1.6000000000000001E-4</v>
      </c>
      <c r="S120" s="188">
        <v>0</v>
      </c>
      <c r="T120" s="189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0" t="s">
        <v>255</v>
      </c>
      <c r="AT120" s="190" t="s">
        <v>324</v>
      </c>
      <c r="AU120" s="190" t="s">
        <v>74</v>
      </c>
      <c r="AY120" s="18" t="s">
        <v>195</v>
      </c>
      <c r="BE120" s="191">
        <f>IF(N120="základní",J120,0)</f>
        <v>0</v>
      </c>
      <c r="BF120" s="191">
        <f>IF(N120="snížená",J120,0)</f>
        <v>0</v>
      </c>
      <c r="BG120" s="191">
        <f>IF(N120="zákl. přenesená",J120,0)</f>
        <v>0</v>
      </c>
      <c r="BH120" s="191">
        <f>IF(N120="sníž. přenesená",J120,0)</f>
        <v>0</v>
      </c>
      <c r="BI120" s="191">
        <f>IF(N120="nulová",J120,0)</f>
        <v>0</v>
      </c>
      <c r="BJ120" s="18" t="s">
        <v>84</v>
      </c>
      <c r="BK120" s="191">
        <f>ROUND(I120*H120,2)</f>
        <v>0</v>
      </c>
      <c r="BL120" s="18" t="s">
        <v>104</v>
      </c>
      <c r="BM120" s="190" t="s">
        <v>2052</v>
      </c>
    </row>
    <row r="121" spans="1:65" s="2" customFormat="1" ht="11.25">
      <c r="A121" s="35"/>
      <c r="B121" s="36"/>
      <c r="C121" s="37"/>
      <c r="D121" s="192" t="s">
        <v>203</v>
      </c>
      <c r="E121" s="37"/>
      <c r="F121" s="193" t="s">
        <v>2051</v>
      </c>
      <c r="G121" s="37"/>
      <c r="H121" s="37"/>
      <c r="I121" s="194"/>
      <c r="J121" s="37"/>
      <c r="K121" s="37"/>
      <c r="L121" s="40"/>
      <c r="M121" s="195"/>
      <c r="N121" s="19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203</v>
      </c>
      <c r="AU121" s="18" t="s">
        <v>74</v>
      </c>
    </row>
    <row r="122" spans="1:65" s="2" customFormat="1" ht="24.2" customHeight="1">
      <c r="A122" s="35"/>
      <c r="B122" s="36"/>
      <c r="C122" s="221" t="s">
        <v>304</v>
      </c>
      <c r="D122" s="221" t="s">
        <v>324</v>
      </c>
      <c r="E122" s="222" t="s">
        <v>2053</v>
      </c>
      <c r="F122" s="223" t="s">
        <v>2054</v>
      </c>
      <c r="G122" s="224" t="s">
        <v>319</v>
      </c>
      <c r="H122" s="225">
        <v>4</v>
      </c>
      <c r="I122" s="226"/>
      <c r="J122" s="227">
        <f>ROUND(I122*H122,2)</f>
        <v>0</v>
      </c>
      <c r="K122" s="223" t="s">
        <v>19</v>
      </c>
      <c r="L122" s="228"/>
      <c r="M122" s="229" t="s">
        <v>19</v>
      </c>
      <c r="N122" s="230" t="s">
        <v>46</v>
      </c>
      <c r="O122" s="65"/>
      <c r="P122" s="188">
        <f>O122*H122</f>
        <v>0</v>
      </c>
      <c r="Q122" s="188">
        <v>0</v>
      </c>
      <c r="R122" s="188">
        <f>Q122*H122</f>
        <v>0</v>
      </c>
      <c r="S122" s="188">
        <v>0</v>
      </c>
      <c r="T122" s="18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0" t="s">
        <v>255</v>
      </c>
      <c r="AT122" s="190" t="s">
        <v>324</v>
      </c>
      <c r="AU122" s="190" t="s">
        <v>74</v>
      </c>
      <c r="AY122" s="18" t="s">
        <v>195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18" t="s">
        <v>84</v>
      </c>
      <c r="BK122" s="191">
        <f>ROUND(I122*H122,2)</f>
        <v>0</v>
      </c>
      <c r="BL122" s="18" t="s">
        <v>104</v>
      </c>
      <c r="BM122" s="190" t="s">
        <v>2055</v>
      </c>
    </row>
    <row r="123" spans="1:65" s="2" customFormat="1" ht="19.5">
      <c r="A123" s="35"/>
      <c r="B123" s="36"/>
      <c r="C123" s="37"/>
      <c r="D123" s="192" t="s">
        <v>203</v>
      </c>
      <c r="E123" s="37"/>
      <c r="F123" s="193" t="s">
        <v>2054</v>
      </c>
      <c r="G123" s="37"/>
      <c r="H123" s="37"/>
      <c r="I123" s="194"/>
      <c r="J123" s="37"/>
      <c r="K123" s="37"/>
      <c r="L123" s="40"/>
      <c r="M123" s="195"/>
      <c r="N123" s="19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203</v>
      </c>
      <c r="AU123" s="18" t="s">
        <v>74</v>
      </c>
    </row>
    <row r="124" spans="1:65" s="2" customFormat="1" ht="24.2" customHeight="1">
      <c r="A124" s="35"/>
      <c r="B124" s="36"/>
      <c r="C124" s="221" t="s">
        <v>310</v>
      </c>
      <c r="D124" s="221" t="s">
        <v>324</v>
      </c>
      <c r="E124" s="222" t="s">
        <v>2056</v>
      </c>
      <c r="F124" s="223" t="s">
        <v>2057</v>
      </c>
      <c r="G124" s="224" t="s">
        <v>319</v>
      </c>
      <c r="H124" s="225">
        <v>4</v>
      </c>
      <c r="I124" s="226"/>
      <c r="J124" s="227">
        <f>ROUND(I124*H124,2)</f>
        <v>0</v>
      </c>
      <c r="K124" s="223" t="s">
        <v>19</v>
      </c>
      <c r="L124" s="228"/>
      <c r="M124" s="229" t="s">
        <v>19</v>
      </c>
      <c r="N124" s="230" t="s">
        <v>46</v>
      </c>
      <c r="O124" s="65"/>
      <c r="P124" s="188">
        <f>O124*H124</f>
        <v>0</v>
      </c>
      <c r="Q124" s="188">
        <v>0</v>
      </c>
      <c r="R124" s="188">
        <f>Q124*H124</f>
        <v>0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255</v>
      </c>
      <c r="AT124" s="190" t="s">
        <v>324</v>
      </c>
      <c r="AU124" s="190" t="s">
        <v>74</v>
      </c>
      <c r="AY124" s="18" t="s">
        <v>195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84</v>
      </c>
      <c r="BK124" s="191">
        <f>ROUND(I124*H124,2)</f>
        <v>0</v>
      </c>
      <c r="BL124" s="18" t="s">
        <v>104</v>
      </c>
      <c r="BM124" s="190" t="s">
        <v>2058</v>
      </c>
    </row>
    <row r="125" spans="1:65" s="2" customFormat="1" ht="19.5">
      <c r="A125" s="35"/>
      <c r="B125" s="36"/>
      <c r="C125" s="37"/>
      <c r="D125" s="192" t="s">
        <v>203</v>
      </c>
      <c r="E125" s="37"/>
      <c r="F125" s="193" t="s">
        <v>2057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203</v>
      </c>
      <c r="AU125" s="18" t="s">
        <v>74</v>
      </c>
    </row>
    <row r="126" spans="1:65" s="2" customFormat="1" ht="16.5" customHeight="1">
      <c r="A126" s="35"/>
      <c r="B126" s="36"/>
      <c r="C126" s="221" t="s">
        <v>316</v>
      </c>
      <c r="D126" s="221" t="s">
        <v>324</v>
      </c>
      <c r="E126" s="222" t="s">
        <v>2059</v>
      </c>
      <c r="F126" s="223" t="s">
        <v>2060</v>
      </c>
      <c r="G126" s="224" t="s">
        <v>319</v>
      </c>
      <c r="H126" s="225">
        <v>2</v>
      </c>
      <c r="I126" s="226"/>
      <c r="J126" s="227">
        <f>ROUND(I126*H126,2)</f>
        <v>0</v>
      </c>
      <c r="K126" s="223" t="s">
        <v>19</v>
      </c>
      <c r="L126" s="228"/>
      <c r="M126" s="229" t="s">
        <v>19</v>
      </c>
      <c r="N126" s="230" t="s">
        <v>46</v>
      </c>
      <c r="O126" s="65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0" t="s">
        <v>255</v>
      </c>
      <c r="AT126" s="190" t="s">
        <v>324</v>
      </c>
      <c r="AU126" s="190" t="s">
        <v>74</v>
      </c>
      <c r="AY126" s="18" t="s">
        <v>195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84</v>
      </c>
      <c r="BK126" s="191">
        <f>ROUND(I126*H126,2)</f>
        <v>0</v>
      </c>
      <c r="BL126" s="18" t="s">
        <v>104</v>
      </c>
      <c r="BM126" s="190" t="s">
        <v>2061</v>
      </c>
    </row>
    <row r="127" spans="1:65" s="2" customFormat="1" ht="11.25">
      <c r="A127" s="35"/>
      <c r="B127" s="36"/>
      <c r="C127" s="37"/>
      <c r="D127" s="192" t="s">
        <v>203</v>
      </c>
      <c r="E127" s="37"/>
      <c r="F127" s="193" t="s">
        <v>2060</v>
      </c>
      <c r="G127" s="37"/>
      <c r="H127" s="37"/>
      <c r="I127" s="194"/>
      <c r="J127" s="37"/>
      <c r="K127" s="37"/>
      <c r="L127" s="40"/>
      <c r="M127" s="195"/>
      <c r="N127" s="196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203</v>
      </c>
      <c r="AU127" s="18" t="s">
        <v>74</v>
      </c>
    </row>
    <row r="128" spans="1:65" s="2" customFormat="1" ht="16.5" customHeight="1">
      <c r="A128" s="35"/>
      <c r="B128" s="36"/>
      <c r="C128" s="221" t="s">
        <v>323</v>
      </c>
      <c r="D128" s="221" t="s">
        <v>324</v>
      </c>
      <c r="E128" s="222" t="s">
        <v>2062</v>
      </c>
      <c r="F128" s="223" t="s">
        <v>2063</v>
      </c>
      <c r="G128" s="224" t="s">
        <v>319</v>
      </c>
      <c r="H128" s="225">
        <v>3</v>
      </c>
      <c r="I128" s="226"/>
      <c r="J128" s="227">
        <f>ROUND(I128*H128,2)</f>
        <v>0</v>
      </c>
      <c r="K128" s="223" t="s">
        <v>19</v>
      </c>
      <c r="L128" s="228"/>
      <c r="M128" s="229" t="s">
        <v>19</v>
      </c>
      <c r="N128" s="230" t="s">
        <v>46</v>
      </c>
      <c r="O128" s="65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0" t="s">
        <v>255</v>
      </c>
      <c r="AT128" s="190" t="s">
        <v>324</v>
      </c>
      <c r="AU128" s="190" t="s">
        <v>74</v>
      </c>
      <c r="AY128" s="18" t="s">
        <v>195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84</v>
      </c>
      <c r="BK128" s="191">
        <f>ROUND(I128*H128,2)</f>
        <v>0</v>
      </c>
      <c r="BL128" s="18" t="s">
        <v>104</v>
      </c>
      <c r="BM128" s="190" t="s">
        <v>2064</v>
      </c>
    </row>
    <row r="129" spans="1:65" s="2" customFormat="1" ht="11.25">
      <c r="A129" s="35"/>
      <c r="B129" s="36"/>
      <c r="C129" s="37"/>
      <c r="D129" s="192" t="s">
        <v>203</v>
      </c>
      <c r="E129" s="37"/>
      <c r="F129" s="193" t="s">
        <v>2063</v>
      </c>
      <c r="G129" s="37"/>
      <c r="H129" s="37"/>
      <c r="I129" s="194"/>
      <c r="J129" s="37"/>
      <c r="K129" s="37"/>
      <c r="L129" s="40"/>
      <c r="M129" s="195"/>
      <c r="N129" s="19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203</v>
      </c>
      <c r="AU129" s="18" t="s">
        <v>74</v>
      </c>
    </row>
    <row r="130" spans="1:65" s="2" customFormat="1" ht="16.5" customHeight="1">
      <c r="A130" s="35"/>
      <c r="B130" s="36"/>
      <c r="C130" s="221" t="s">
        <v>329</v>
      </c>
      <c r="D130" s="221" t="s">
        <v>324</v>
      </c>
      <c r="E130" s="222" t="s">
        <v>2065</v>
      </c>
      <c r="F130" s="223" t="s">
        <v>2066</v>
      </c>
      <c r="G130" s="224" t="s">
        <v>319</v>
      </c>
      <c r="H130" s="225">
        <v>12</v>
      </c>
      <c r="I130" s="226"/>
      <c r="J130" s="227">
        <f>ROUND(I130*H130,2)</f>
        <v>0</v>
      </c>
      <c r="K130" s="223" t="s">
        <v>19</v>
      </c>
      <c r="L130" s="228"/>
      <c r="M130" s="229" t="s">
        <v>19</v>
      </c>
      <c r="N130" s="230" t="s">
        <v>46</v>
      </c>
      <c r="O130" s="65"/>
      <c r="P130" s="188">
        <f>O130*H130</f>
        <v>0</v>
      </c>
      <c r="Q130" s="188">
        <v>1.0000000000000001E-5</v>
      </c>
      <c r="R130" s="188">
        <f>Q130*H130</f>
        <v>1.2000000000000002E-4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255</v>
      </c>
      <c r="AT130" s="190" t="s">
        <v>324</v>
      </c>
      <c r="AU130" s="190" t="s">
        <v>74</v>
      </c>
      <c r="AY130" s="18" t="s">
        <v>195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84</v>
      </c>
      <c r="BK130" s="191">
        <f>ROUND(I130*H130,2)</f>
        <v>0</v>
      </c>
      <c r="BL130" s="18" t="s">
        <v>104</v>
      </c>
      <c r="BM130" s="190" t="s">
        <v>2067</v>
      </c>
    </row>
    <row r="131" spans="1:65" s="2" customFormat="1" ht="11.25">
      <c r="A131" s="35"/>
      <c r="B131" s="36"/>
      <c r="C131" s="37"/>
      <c r="D131" s="192" t="s">
        <v>203</v>
      </c>
      <c r="E131" s="37"/>
      <c r="F131" s="193" t="s">
        <v>2066</v>
      </c>
      <c r="G131" s="37"/>
      <c r="H131" s="37"/>
      <c r="I131" s="194"/>
      <c r="J131" s="37"/>
      <c r="K131" s="37"/>
      <c r="L131" s="40"/>
      <c r="M131" s="195"/>
      <c r="N131" s="19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203</v>
      </c>
      <c r="AU131" s="18" t="s">
        <v>74</v>
      </c>
    </row>
    <row r="132" spans="1:65" s="2" customFormat="1" ht="16.5" customHeight="1">
      <c r="A132" s="35"/>
      <c r="B132" s="36"/>
      <c r="C132" s="221" t="s">
        <v>335</v>
      </c>
      <c r="D132" s="221" t="s">
        <v>324</v>
      </c>
      <c r="E132" s="222" t="s">
        <v>2068</v>
      </c>
      <c r="F132" s="223" t="s">
        <v>2069</v>
      </c>
      <c r="G132" s="224" t="s">
        <v>319</v>
      </c>
      <c r="H132" s="225">
        <v>2</v>
      </c>
      <c r="I132" s="226"/>
      <c r="J132" s="227">
        <f>ROUND(I132*H132,2)</f>
        <v>0</v>
      </c>
      <c r="K132" s="223" t="s">
        <v>19</v>
      </c>
      <c r="L132" s="228"/>
      <c r="M132" s="229" t="s">
        <v>19</v>
      </c>
      <c r="N132" s="230" t="s">
        <v>46</v>
      </c>
      <c r="O132" s="65"/>
      <c r="P132" s="188">
        <f>O132*H132</f>
        <v>0</v>
      </c>
      <c r="Q132" s="188">
        <v>6.0000000000000002E-5</v>
      </c>
      <c r="R132" s="188">
        <f>Q132*H132</f>
        <v>1.2E-4</v>
      </c>
      <c r="S132" s="188">
        <v>0</v>
      </c>
      <c r="T132" s="18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0" t="s">
        <v>255</v>
      </c>
      <c r="AT132" s="190" t="s">
        <v>324</v>
      </c>
      <c r="AU132" s="190" t="s">
        <v>74</v>
      </c>
      <c r="AY132" s="18" t="s">
        <v>195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84</v>
      </c>
      <c r="BK132" s="191">
        <f>ROUND(I132*H132,2)</f>
        <v>0</v>
      </c>
      <c r="BL132" s="18" t="s">
        <v>104</v>
      </c>
      <c r="BM132" s="190" t="s">
        <v>2070</v>
      </c>
    </row>
    <row r="133" spans="1:65" s="2" customFormat="1" ht="11.25">
      <c r="A133" s="35"/>
      <c r="B133" s="36"/>
      <c r="C133" s="37"/>
      <c r="D133" s="192" t="s">
        <v>203</v>
      </c>
      <c r="E133" s="37"/>
      <c r="F133" s="193" t="s">
        <v>2069</v>
      </c>
      <c r="G133" s="37"/>
      <c r="H133" s="37"/>
      <c r="I133" s="194"/>
      <c r="J133" s="37"/>
      <c r="K133" s="37"/>
      <c r="L133" s="40"/>
      <c r="M133" s="195"/>
      <c r="N133" s="196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203</v>
      </c>
      <c r="AU133" s="18" t="s">
        <v>74</v>
      </c>
    </row>
    <row r="134" spans="1:65" s="12" customFormat="1" ht="25.9" customHeight="1">
      <c r="B134" s="163"/>
      <c r="C134" s="164"/>
      <c r="D134" s="165" t="s">
        <v>73</v>
      </c>
      <c r="E134" s="166" t="s">
        <v>485</v>
      </c>
      <c r="F134" s="166" t="s">
        <v>486</v>
      </c>
      <c r="G134" s="164"/>
      <c r="H134" s="164"/>
      <c r="I134" s="167"/>
      <c r="J134" s="168">
        <f>BK134</f>
        <v>0</v>
      </c>
      <c r="K134" s="164"/>
      <c r="L134" s="169"/>
      <c r="M134" s="170"/>
      <c r="N134" s="171"/>
      <c r="O134" s="171"/>
      <c r="P134" s="172">
        <f>P135</f>
        <v>0</v>
      </c>
      <c r="Q134" s="171"/>
      <c r="R134" s="172">
        <f>R135</f>
        <v>3.0000000000000001E-3</v>
      </c>
      <c r="S134" s="171"/>
      <c r="T134" s="173">
        <f>T135</f>
        <v>0</v>
      </c>
      <c r="AR134" s="174" t="s">
        <v>84</v>
      </c>
      <c r="AT134" s="175" t="s">
        <v>73</v>
      </c>
      <c r="AU134" s="175" t="s">
        <v>74</v>
      </c>
      <c r="AY134" s="174" t="s">
        <v>195</v>
      </c>
      <c r="BK134" s="176">
        <f>BK135</f>
        <v>0</v>
      </c>
    </row>
    <row r="135" spans="1:65" s="12" customFormat="1" ht="22.9" customHeight="1">
      <c r="B135" s="163"/>
      <c r="C135" s="164"/>
      <c r="D135" s="165" t="s">
        <v>73</v>
      </c>
      <c r="E135" s="177" t="s">
        <v>1992</v>
      </c>
      <c r="F135" s="177" t="s">
        <v>95</v>
      </c>
      <c r="G135" s="164"/>
      <c r="H135" s="164"/>
      <c r="I135" s="167"/>
      <c r="J135" s="178">
        <f>BK135</f>
        <v>0</v>
      </c>
      <c r="K135" s="164"/>
      <c r="L135" s="169"/>
      <c r="M135" s="170"/>
      <c r="N135" s="171"/>
      <c r="O135" s="171"/>
      <c r="P135" s="172">
        <f>SUM(P136:P157)</f>
        <v>0</v>
      </c>
      <c r="Q135" s="171"/>
      <c r="R135" s="172">
        <f>SUM(R136:R157)</f>
        <v>3.0000000000000001E-3</v>
      </c>
      <c r="S135" s="171"/>
      <c r="T135" s="173">
        <f>SUM(T136:T157)</f>
        <v>0</v>
      </c>
      <c r="AR135" s="174" t="s">
        <v>84</v>
      </c>
      <c r="AT135" s="175" t="s">
        <v>73</v>
      </c>
      <c r="AU135" s="175" t="s">
        <v>82</v>
      </c>
      <c r="AY135" s="174" t="s">
        <v>195</v>
      </c>
      <c r="BK135" s="176">
        <f>SUM(BK136:BK157)</f>
        <v>0</v>
      </c>
    </row>
    <row r="136" spans="1:65" s="2" customFormat="1" ht="24.2" customHeight="1">
      <c r="A136" s="35"/>
      <c r="B136" s="36"/>
      <c r="C136" s="179" t="s">
        <v>377</v>
      </c>
      <c r="D136" s="179" t="s">
        <v>197</v>
      </c>
      <c r="E136" s="180" t="s">
        <v>2071</v>
      </c>
      <c r="F136" s="181" t="s">
        <v>2072</v>
      </c>
      <c r="G136" s="182" t="s">
        <v>570</v>
      </c>
      <c r="H136" s="183">
        <v>60</v>
      </c>
      <c r="I136" s="184"/>
      <c r="J136" s="185">
        <f>ROUND(I136*H136,2)</f>
        <v>0</v>
      </c>
      <c r="K136" s="181" t="s">
        <v>1995</v>
      </c>
      <c r="L136" s="40"/>
      <c r="M136" s="186" t="s">
        <v>19</v>
      </c>
      <c r="N136" s="187" t="s">
        <v>46</v>
      </c>
      <c r="O136" s="65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0" t="s">
        <v>310</v>
      </c>
      <c r="AT136" s="190" t="s">
        <v>197</v>
      </c>
      <c r="AU136" s="190" t="s">
        <v>84</v>
      </c>
      <c r="AY136" s="18" t="s">
        <v>195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84</v>
      </c>
      <c r="BK136" s="191">
        <f>ROUND(I136*H136,2)</f>
        <v>0</v>
      </c>
      <c r="BL136" s="18" t="s">
        <v>310</v>
      </c>
      <c r="BM136" s="190" t="s">
        <v>2073</v>
      </c>
    </row>
    <row r="137" spans="1:65" s="2" customFormat="1" ht="29.25">
      <c r="A137" s="35"/>
      <c r="B137" s="36"/>
      <c r="C137" s="37"/>
      <c r="D137" s="192" t="s">
        <v>203</v>
      </c>
      <c r="E137" s="37"/>
      <c r="F137" s="193" t="s">
        <v>2074</v>
      </c>
      <c r="G137" s="37"/>
      <c r="H137" s="37"/>
      <c r="I137" s="194"/>
      <c r="J137" s="37"/>
      <c r="K137" s="37"/>
      <c r="L137" s="40"/>
      <c r="M137" s="195"/>
      <c r="N137" s="19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203</v>
      </c>
      <c r="AU137" s="18" t="s">
        <v>84</v>
      </c>
    </row>
    <row r="138" spans="1:65" s="2" customFormat="1" ht="11.25">
      <c r="A138" s="35"/>
      <c r="B138" s="36"/>
      <c r="C138" s="37"/>
      <c r="D138" s="197" t="s">
        <v>205</v>
      </c>
      <c r="E138" s="37"/>
      <c r="F138" s="198" t="s">
        <v>2075</v>
      </c>
      <c r="G138" s="37"/>
      <c r="H138" s="37"/>
      <c r="I138" s="194"/>
      <c r="J138" s="37"/>
      <c r="K138" s="37"/>
      <c r="L138" s="40"/>
      <c r="M138" s="195"/>
      <c r="N138" s="196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205</v>
      </c>
      <c r="AU138" s="18" t="s">
        <v>84</v>
      </c>
    </row>
    <row r="139" spans="1:65" s="2" customFormat="1" ht="24.2" customHeight="1">
      <c r="A139" s="35"/>
      <c r="B139" s="36"/>
      <c r="C139" s="179" t="s">
        <v>391</v>
      </c>
      <c r="D139" s="179" t="s">
        <v>197</v>
      </c>
      <c r="E139" s="180" t="s">
        <v>1993</v>
      </c>
      <c r="F139" s="181" t="s">
        <v>1994</v>
      </c>
      <c r="G139" s="182" t="s">
        <v>319</v>
      </c>
      <c r="H139" s="183">
        <v>24</v>
      </c>
      <c r="I139" s="184"/>
      <c r="J139" s="185">
        <f>ROUND(I139*H139,2)</f>
        <v>0</v>
      </c>
      <c r="K139" s="181" t="s">
        <v>1995</v>
      </c>
      <c r="L139" s="40"/>
      <c r="M139" s="186" t="s">
        <v>19</v>
      </c>
      <c r="N139" s="187" t="s">
        <v>46</v>
      </c>
      <c r="O139" s="65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0" t="s">
        <v>310</v>
      </c>
      <c r="AT139" s="190" t="s">
        <v>197</v>
      </c>
      <c r="AU139" s="190" t="s">
        <v>84</v>
      </c>
      <c r="AY139" s="18" t="s">
        <v>195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84</v>
      </c>
      <c r="BK139" s="191">
        <f>ROUND(I139*H139,2)</f>
        <v>0</v>
      </c>
      <c r="BL139" s="18" t="s">
        <v>310</v>
      </c>
      <c r="BM139" s="190" t="s">
        <v>2076</v>
      </c>
    </row>
    <row r="140" spans="1:65" s="2" customFormat="1" ht="19.5">
      <c r="A140" s="35"/>
      <c r="B140" s="36"/>
      <c r="C140" s="37"/>
      <c r="D140" s="192" t="s">
        <v>203</v>
      </c>
      <c r="E140" s="37"/>
      <c r="F140" s="193" t="s">
        <v>1997</v>
      </c>
      <c r="G140" s="37"/>
      <c r="H140" s="37"/>
      <c r="I140" s="194"/>
      <c r="J140" s="37"/>
      <c r="K140" s="37"/>
      <c r="L140" s="40"/>
      <c r="M140" s="195"/>
      <c r="N140" s="196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203</v>
      </c>
      <c r="AU140" s="18" t="s">
        <v>84</v>
      </c>
    </row>
    <row r="141" spans="1:65" s="2" customFormat="1" ht="11.25">
      <c r="A141" s="35"/>
      <c r="B141" s="36"/>
      <c r="C141" s="37"/>
      <c r="D141" s="197" t="s">
        <v>205</v>
      </c>
      <c r="E141" s="37"/>
      <c r="F141" s="198" t="s">
        <v>1998</v>
      </c>
      <c r="G141" s="37"/>
      <c r="H141" s="37"/>
      <c r="I141" s="194"/>
      <c r="J141" s="37"/>
      <c r="K141" s="37"/>
      <c r="L141" s="40"/>
      <c r="M141" s="195"/>
      <c r="N141" s="196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205</v>
      </c>
      <c r="AU141" s="18" t="s">
        <v>84</v>
      </c>
    </row>
    <row r="142" spans="1:65" s="2" customFormat="1" ht="24.2" customHeight="1">
      <c r="A142" s="35"/>
      <c r="B142" s="36"/>
      <c r="C142" s="179" t="s">
        <v>357</v>
      </c>
      <c r="D142" s="179" t="s">
        <v>197</v>
      </c>
      <c r="E142" s="180" t="s">
        <v>2077</v>
      </c>
      <c r="F142" s="181" t="s">
        <v>2078</v>
      </c>
      <c r="G142" s="182" t="s">
        <v>319</v>
      </c>
      <c r="H142" s="183">
        <v>24</v>
      </c>
      <c r="I142" s="184"/>
      <c r="J142" s="185">
        <f>ROUND(I142*H142,2)</f>
        <v>0</v>
      </c>
      <c r="K142" s="181" t="s">
        <v>1995</v>
      </c>
      <c r="L142" s="40"/>
      <c r="M142" s="186" t="s">
        <v>19</v>
      </c>
      <c r="N142" s="187" t="s">
        <v>46</v>
      </c>
      <c r="O142" s="65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0" t="s">
        <v>310</v>
      </c>
      <c r="AT142" s="190" t="s">
        <v>197</v>
      </c>
      <c r="AU142" s="190" t="s">
        <v>84</v>
      </c>
      <c r="AY142" s="18" t="s">
        <v>195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84</v>
      </c>
      <c r="BK142" s="191">
        <f>ROUND(I142*H142,2)</f>
        <v>0</v>
      </c>
      <c r="BL142" s="18" t="s">
        <v>310</v>
      </c>
      <c r="BM142" s="190" t="s">
        <v>2079</v>
      </c>
    </row>
    <row r="143" spans="1:65" s="2" customFormat="1" ht="19.5">
      <c r="A143" s="35"/>
      <c r="B143" s="36"/>
      <c r="C143" s="37"/>
      <c r="D143" s="192" t="s">
        <v>203</v>
      </c>
      <c r="E143" s="37"/>
      <c r="F143" s="193" t="s">
        <v>2080</v>
      </c>
      <c r="G143" s="37"/>
      <c r="H143" s="37"/>
      <c r="I143" s="194"/>
      <c r="J143" s="37"/>
      <c r="K143" s="37"/>
      <c r="L143" s="40"/>
      <c r="M143" s="195"/>
      <c r="N143" s="196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203</v>
      </c>
      <c r="AU143" s="18" t="s">
        <v>84</v>
      </c>
    </row>
    <row r="144" spans="1:65" s="2" customFormat="1" ht="11.25">
      <c r="A144" s="35"/>
      <c r="B144" s="36"/>
      <c r="C144" s="37"/>
      <c r="D144" s="197" t="s">
        <v>205</v>
      </c>
      <c r="E144" s="37"/>
      <c r="F144" s="198" t="s">
        <v>2081</v>
      </c>
      <c r="G144" s="37"/>
      <c r="H144" s="37"/>
      <c r="I144" s="194"/>
      <c r="J144" s="37"/>
      <c r="K144" s="37"/>
      <c r="L144" s="40"/>
      <c r="M144" s="195"/>
      <c r="N144" s="196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205</v>
      </c>
      <c r="AU144" s="18" t="s">
        <v>84</v>
      </c>
    </row>
    <row r="145" spans="1:65" s="2" customFormat="1" ht="24.2" customHeight="1">
      <c r="A145" s="35"/>
      <c r="B145" s="36"/>
      <c r="C145" s="179" t="s">
        <v>349</v>
      </c>
      <c r="D145" s="179" t="s">
        <v>197</v>
      </c>
      <c r="E145" s="180" t="s">
        <v>2082</v>
      </c>
      <c r="F145" s="181" t="s">
        <v>2083</v>
      </c>
      <c r="G145" s="182" t="s">
        <v>319</v>
      </c>
      <c r="H145" s="183">
        <v>1</v>
      </c>
      <c r="I145" s="184"/>
      <c r="J145" s="185">
        <f>ROUND(I145*H145,2)</f>
        <v>0</v>
      </c>
      <c r="K145" s="181" t="s">
        <v>1995</v>
      </c>
      <c r="L145" s="40"/>
      <c r="M145" s="186" t="s">
        <v>19</v>
      </c>
      <c r="N145" s="187" t="s">
        <v>46</v>
      </c>
      <c r="O145" s="65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0" t="s">
        <v>310</v>
      </c>
      <c r="AT145" s="190" t="s">
        <v>197</v>
      </c>
      <c r="AU145" s="190" t="s">
        <v>84</v>
      </c>
      <c r="AY145" s="18" t="s">
        <v>195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84</v>
      </c>
      <c r="BK145" s="191">
        <f>ROUND(I145*H145,2)</f>
        <v>0</v>
      </c>
      <c r="BL145" s="18" t="s">
        <v>310</v>
      </c>
      <c r="BM145" s="190" t="s">
        <v>2084</v>
      </c>
    </row>
    <row r="146" spans="1:65" s="2" customFormat="1" ht="19.5">
      <c r="A146" s="35"/>
      <c r="B146" s="36"/>
      <c r="C146" s="37"/>
      <c r="D146" s="192" t="s">
        <v>203</v>
      </c>
      <c r="E146" s="37"/>
      <c r="F146" s="193" t="s">
        <v>2085</v>
      </c>
      <c r="G146" s="37"/>
      <c r="H146" s="37"/>
      <c r="I146" s="194"/>
      <c r="J146" s="37"/>
      <c r="K146" s="37"/>
      <c r="L146" s="40"/>
      <c r="M146" s="195"/>
      <c r="N146" s="196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203</v>
      </c>
      <c r="AU146" s="18" t="s">
        <v>84</v>
      </c>
    </row>
    <row r="147" spans="1:65" s="2" customFormat="1" ht="11.25">
      <c r="A147" s="35"/>
      <c r="B147" s="36"/>
      <c r="C147" s="37"/>
      <c r="D147" s="197" t="s">
        <v>205</v>
      </c>
      <c r="E147" s="37"/>
      <c r="F147" s="198" t="s">
        <v>2086</v>
      </c>
      <c r="G147" s="37"/>
      <c r="H147" s="37"/>
      <c r="I147" s="194"/>
      <c r="J147" s="37"/>
      <c r="K147" s="37"/>
      <c r="L147" s="40"/>
      <c r="M147" s="195"/>
      <c r="N147" s="196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205</v>
      </c>
      <c r="AU147" s="18" t="s">
        <v>84</v>
      </c>
    </row>
    <row r="148" spans="1:65" s="2" customFormat="1" ht="16.5" customHeight="1">
      <c r="A148" s="35"/>
      <c r="B148" s="36"/>
      <c r="C148" s="179" t="s">
        <v>7</v>
      </c>
      <c r="D148" s="179" t="s">
        <v>197</v>
      </c>
      <c r="E148" s="180" t="s">
        <v>2087</v>
      </c>
      <c r="F148" s="181" t="s">
        <v>2088</v>
      </c>
      <c r="G148" s="182" t="s">
        <v>319</v>
      </c>
      <c r="H148" s="183">
        <v>8</v>
      </c>
      <c r="I148" s="184"/>
      <c r="J148" s="185">
        <f>ROUND(I148*H148,2)</f>
        <v>0</v>
      </c>
      <c r="K148" s="181" t="s">
        <v>1995</v>
      </c>
      <c r="L148" s="40"/>
      <c r="M148" s="186" t="s">
        <v>19</v>
      </c>
      <c r="N148" s="187" t="s">
        <v>46</v>
      </c>
      <c r="O148" s="65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0" t="s">
        <v>310</v>
      </c>
      <c r="AT148" s="190" t="s">
        <v>197</v>
      </c>
      <c r="AU148" s="190" t="s">
        <v>84</v>
      </c>
      <c r="AY148" s="18" t="s">
        <v>195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84</v>
      </c>
      <c r="BK148" s="191">
        <f>ROUND(I148*H148,2)</f>
        <v>0</v>
      </c>
      <c r="BL148" s="18" t="s">
        <v>310</v>
      </c>
      <c r="BM148" s="190" t="s">
        <v>2089</v>
      </c>
    </row>
    <row r="149" spans="1:65" s="2" customFormat="1" ht="19.5">
      <c r="A149" s="35"/>
      <c r="B149" s="36"/>
      <c r="C149" s="37"/>
      <c r="D149" s="192" t="s">
        <v>203</v>
      </c>
      <c r="E149" s="37"/>
      <c r="F149" s="193" t="s">
        <v>2090</v>
      </c>
      <c r="G149" s="37"/>
      <c r="H149" s="37"/>
      <c r="I149" s="194"/>
      <c r="J149" s="37"/>
      <c r="K149" s="37"/>
      <c r="L149" s="40"/>
      <c r="M149" s="195"/>
      <c r="N149" s="196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203</v>
      </c>
      <c r="AU149" s="18" t="s">
        <v>84</v>
      </c>
    </row>
    <row r="150" spans="1:65" s="2" customFormat="1" ht="11.25">
      <c r="A150" s="35"/>
      <c r="B150" s="36"/>
      <c r="C150" s="37"/>
      <c r="D150" s="197" t="s">
        <v>205</v>
      </c>
      <c r="E150" s="37"/>
      <c r="F150" s="198" t="s">
        <v>2091</v>
      </c>
      <c r="G150" s="37"/>
      <c r="H150" s="37"/>
      <c r="I150" s="194"/>
      <c r="J150" s="37"/>
      <c r="K150" s="37"/>
      <c r="L150" s="40"/>
      <c r="M150" s="195"/>
      <c r="N150" s="196"/>
      <c r="O150" s="65"/>
      <c r="P150" s="65"/>
      <c r="Q150" s="65"/>
      <c r="R150" s="65"/>
      <c r="S150" s="65"/>
      <c r="T150" s="66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205</v>
      </c>
      <c r="AU150" s="18" t="s">
        <v>84</v>
      </c>
    </row>
    <row r="151" spans="1:65" s="2" customFormat="1" ht="24.2" customHeight="1">
      <c r="A151" s="35"/>
      <c r="B151" s="36"/>
      <c r="C151" s="179" t="s">
        <v>361</v>
      </c>
      <c r="D151" s="179" t="s">
        <v>197</v>
      </c>
      <c r="E151" s="180" t="s">
        <v>2004</v>
      </c>
      <c r="F151" s="181" t="s">
        <v>2005</v>
      </c>
      <c r="G151" s="182" t="s">
        <v>319</v>
      </c>
      <c r="H151" s="183">
        <v>8</v>
      </c>
      <c r="I151" s="184"/>
      <c r="J151" s="185">
        <f>ROUND(I151*H151,2)</f>
        <v>0</v>
      </c>
      <c r="K151" s="181" t="s">
        <v>1995</v>
      </c>
      <c r="L151" s="40"/>
      <c r="M151" s="186" t="s">
        <v>19</v>
      </c>
      <c r="N151" s="187" t="s">
        <v>46</v>
      </c>
      <c r="O151" s="65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0" t="s">
        <v>310</v>
      </c>
      <c r="AT151" s="190" t="s">
        <v>197</v>
      </c>
      <c r="AU151" s="190" t="s">
        <v>84</v>
      </c>
      <c r="AY151" s="18" t="s">
        <v>195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84</v>
      </c>
      <c r="BK151" s="191">
        <f>ROUND(I151*H151,2)</f>
        <v>0</v>
      </c>
      <c r="BL151" s="18" t="s">
        <v>310</v>
      </c>
      <c r="BM151" s="190" t="s">
        <v>2092</v>
      </c>
    </row>
    <row r="152" spans="1:65" s="2" customFormat="1" ht="19.5">
      <c r="A152" s="35"/>
      <c r="B152" s="36"/>
      <c r="C152" s="37"/>
      <c r="D152" s="192" t="s">
        <v>203</v>
      </c>
      <c r="E152" s="37"/>
      <c r="F152" s="193" t="s">
        <v>2007</v>
      </c>
      <c r="G152" s="37"/>
      <c r="H152" s="37"/>
      <c r="I152" s="194"/>
      <c r="J152" s="37"/>
      <c r="K152" s="37"/>
      <c r="L152" s="40"/>
      <c r="M152" s="195"/>
      <c r="N152" s="196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203</v>
      </c>
      <c r="AU152" s="18" t="s">
        <v>84</v>
      </c>
    </row>
    <row r="153" spans="1:65" s="2" customFormat="1" ht="11.25">
      <c r="A153" s="35"/>
      <c r="B153" s="36"/>
      <c r="C153" s="37"/>
      <c r="D153" s="197" t="s">
        <v>205</v>
      </c>
      <c r="E153" s="37"/>
      <c r="F153" s="198" t="s">
        <v>2008</v>
      </c>
      <c r="G153" s="37"/>
      <c r="H153" s="37"/>
      <c r="I153" s="194"/>
      <c r="J153" s="37"/>
      <c r="K153" s="37"/>
      <c r="L153" s="40"/>
      <c r="M153" s="195"/>
      <c r="N153" s="196"/>
      <c r="O153" s="65"/>
      <c r="P153" s="65"/>
      <c r="Q153" s="65"/>
      <c r="R153" s="65"/>
      <c r="S153" s="65"/>
      <c r="T153" s="66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205</v>
      </c>
      <c r="AU153" s="18" t="s">
        <v>84</v>
      </c>
    </row>
    <row r="154" spans="1:65" s="2" customFormat="1" ht="24.2" customHeight="1">
      <c r="A154" s="35"/>
      <c r="B154" s="36"/>
      <c r="C154" s="221" t="s">
        <v>370</v>
      </c>
      <c r="D154" s="221" t="s">
        <v>324</v>
      </c>
      <c r="E154" s="222" t="s">
        <v>2093</v>
      </c>
      <c r="F154" s="223" t="s">
        <v>2094</v>
      </c>
      <c r="G154" s="224" t="s">
        <v>570</v>
      </c>
      <c r="H154" s="225">
        <v>30</v>
      </c>
      <c r="I154" s="226"/>
      <c r="J154" s="227">
        <f>ROUND(I154*H154,2)</f>
        <v>0</v>
      </c>
      <c r="K154" s="223" t="s">
        <v>1995</v>
      </c>
      <c r="L154" s="228"/>
      <c r="M154" s="229" t="s">
        <v>19</v>
      </c>
      <c r="N154" s="230" t="s">
        <v>46</v>
      </c>
      <c r="O154" s="65"/>
      <c r="P154" s="188">
        <f>O154*H154</f>
        <v>0</v>
      </c>
      <c r="Q154" s="188">
        <v>3.0000000000000001E-5</v>
      </c>
      <c r="R154" s="188">
        <f>Q154*H154</f>
        <v>8.9999999999999998E-4</v>
      </c>
      <c r="S154" s="188">
        <v>0</v>
      </c>
      <c r="T154" s="18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0" t="s">
        <v>416</v>
      </c>
      <c r="AT154" s="190" t="s">
        <v>324</v>
      </c>
      <c r="AU154" s="190" t="s">
        <v>84</v>
      </c>
      <c r="AY154" s="18" t="s">
        <v>195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84</v>
      </c>
      <c r="BK154" s="191">
        <f>ROUND(I154*H154,2)</f>
        <v>0</v>
      </c>
      <c r="BL154" s="18" t="s">
        <v>310</v>
      </c>
      <c r="BM154" s="190" t="s">
        <v>2095</v>
      </c>
    </row>
    <row r="155" spans="1:65" s="2" customFormat="1" ht="19.5">
      <c r="A155" s="35"/>
      <c r="B155" s="36"/>
      <c r="C155" s="37"/>
      <c r="D155" s="192" t="s">
        <v>203</v>
      </c>
      <c r="E155" s="37"/>
      <c r="F155" s="193" t="s">
        <v>2094</v>
      </c>
      <c r="G155" s="37"/>
      <c r="H155" s="37"/>
      <c r="I155" s="194"/>
      <c r="J155" s="37"/>
      <c r="K155" s="37"/>
      <c r="L155" s="40"/>
      <c r="M155" s="195"/>
      <c r="N155" s="196"/>
      <c r="O155" s="65"/>
      <c r="P155" s="65"/>
      <c r="Q155" s="65"/>
      <c r="R155" s="65"/>
      <c r="S155" s="65"/>
      <c r="T155" s="66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203</v>
      </c>
      <c r="AU155" s="18" t="s">
        <v>84</v>
      </c>
    </row>
    <row r="156" spans="1:65" s="2" customFormat="1" ht="24.2" customHeight="1">
      <c r="A156" s="35"/>
      <c r="B156" s="36"/>
      <c r="C156" s="221" t="s">
        <v>384</v>
      </c>
      <c r="D156" s="221" t="s">
        <v>324</v>
      </c>
      <c r="E156" s="222" t="s">
        <v>2096</v>
      </c>
      <c r="F156" s="223" t="s">
        <v>2097</v>
      </c>
      <c r="G156" s="224" t="s">
        <v>570</v>
      </c>
      <c r="H156" s="225">
        <v>30</v>
      </c>
      <c r="I156" s="226"/>
      <c r="J156" s="227">
        <f>ROUND(I156*H156,2)</f>
        <v>0</v>
      </c>
      <c r="K156" s="223" t="s">
        <v>1995</v>
      </c>
      <c r="L156" s="228"/>
      <c r="M156" s="229" t="s">
        <v>19</v>
      </c>
      <c r="N156" s="230" t="s">
        <v>46</v>
      </c>
      <c r="O156" s="65"/>
      <c r="P156" s="188">
        <f>O156*H156</f>
        <v>0</v>
      </c>
      <c r="Q156" s="188">
        <v>6.9999999999999994E-5</v>
      </c>
      <c r="R156" s="188">
        <f>Q156*H156</f>
        <v>2.0999999999999999E-3</v>
      </c>
      <c r="S156" s="188">
        <v>0</v>
      </c>
      <c r="T156" s="18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0" t="s">
        <v>416</v>
      </c>
      <c r="AT156" s="190" t="s">
        <v>324</v>
      </c>
      <c r="AU156" s="190" t="s">
        <v>84</v>
      </c>
      <c r="AY156" s="18" t="s">
        <v>195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18" t="s">
        <v>84</v>
      </c>
      <c r="BK156" s="191">
        <f>ROUND(I156*H156,2)</f>
        <v>0</v>
      </c>
      <c r="BL156" s="18" t="s">
        <v>310</v>
      </c>
      <c r="BM156" s="190" t="s">
        <v>2098</v>
      </c>
    </row>
    <row r="157" spans="1:65" s="2" customFormat="1" ht="19.5">
      <c r="A157" s="35"/>
      <c r="B157" s="36"/>
      <c r="C157" s="37"/>
      <c r="D157" s="192" t="s">
        <v>203</v>
      </c>
      <c r="E157" s="37"/>
      <c r="F157" s="193" t="s">
        <v>2097</v>
      </c>
      <c r="G157" s="37"/>
      <c r="H157" s="37"/>
      <c r="I157" s="194"/>
      <c r="J157" s="37"/>
      <c r="K157" s="37"/>
      <c r="L157" s="40"/>
      <c r="M157" s="231"/>
      <c r="N157" s="232"/>
      <c r="O157" s="233"/>
      <c r="P157" s="233"/>
      <c r="Q157" s="233"/>
      <c r="R157" s="233"/>
      <c r="S157" s="233"/>
      <c r="T157" s="234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203</v>
      </c>
      <c r="AU157" s="18" t="s">
        <v>84</v>
      </c>
    </row>
    <row r="158" spans="1:65" s="2" customFormat="1" ht="6.95" customHeight="1">
      <c r="A158" s="35"/>
      <c r="B158" s="48"/>
      <c r="C158" s="49"/>
      <c r="D158" s="49"/>
      <c r="E158" s="49"/>
      <c r="F158" s="49"/>
      <c r="G158" s="49"/>
      <c r="H158" s="49"/>
      <c r="I158" s="49"/>
      <c r="J158" s="49"/>
      <c r="K158" s="49"/>
      <c r="L158" s="40"/>
      <c r="M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</row>
  </sheetData>
  <sheetProtection algorithmName="SHA-512" hashValue="SBjlXOvciC2m0yRyfE9srnNAP7kI+92wdqbDxmTRs1J4gXKiI78Rc4yrr8nzh47j6+a6Qyn6kVxRrwmINmE+JQ==" saltValue="yD65OEJKZdeQXw5qJCMp7GApa01BJmcGojfkMkuR6mSj39rpp2pYbkISwv3igaXLIX0NYsnP+n6HuE0QEyx5iA==" spinCount="100000" sheet="1" objects="1" scenarios="1" formatColumns="0" formatRows="0" autoFilter="0"/>
  <autoFilter ref="C92:K157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38" r:id="rId1"/>
    <hyperlink ref="F141" r:id="rId2"/>
    <hyperlink ref="F144" r:id="rId3"/>
    <hyperlink ref="F147" r:id="rId4"/>
    <hyperlink ref="F150" r:id="rId5"/>
    <hyperlink ref="F153" r:id="rId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111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1984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1985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2099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ROUND((SUM(BE93:BE110)),  2)</f>
        <v>0</v>
      </c>
      <c r="G37" s="35"/>
      <c r="H37" s="35"/>
      <c r="I37" s="125">
        <v>0.21</v>
      </c>
      <c r="J37" s="124">
        <f>ROUND(((SUM(BE93:BE110))*I37),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ROUND((SUM(BF93:BF110)),  2)</f>
        <v>0</v>
      </c>
      <c r="G38" s="35"/>
      <c r="H38" s="35"/>
      <c r="I38" s="125">
        <v>0.12</v>
      </c>
      <c r="J38" s="124">
        <f>ROUND(((SUM(BF93:BF110))*I38),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ROUND((SUM(BG93:BG110)),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ROUND((SUM(BH93:BH110)),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ROUND((SUM(BI93:BI110)),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1984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1985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01-1.3 - Doplnění a úpravy rozváděče RM1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J98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1991</v>
      </c>
      <c r="E69" s="149"/>
      <c r="F69" s="149"/>
      <c r="G69" s="149"/>
      <c r="H69" s="149"/>
      <c r="I69" s="149"/>
      <c r="J69" s="150">
        <f>J99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1984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1985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01-1.3 - Doplnění a úpravy rozváděče RM1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P94+SUM(P95:P98)</f>
        <v>0</v>
      </c>
      <c r="Q93" s="73"/>
      <c r="R93" s="160">
        <f>R94+SUM(R95:R98)</f>
        <v>3.5E-4</v>
      </c>
      <c r="S93" s="73"/>
      <c r="T93" s="161">
        <f>T94+SUM(T95:T98)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BK94+SUM(BK95:BK98)</f>
        <v>0</v>
      </c>
    </row>
    <row r="94" spans="1:65" s="2" customFormat="1" ht="16.5" customHeight="1">
      <c r="A94" s="35"/>
      <c r="B94" s="36"/>
      <c r="C94" s="221" t="s">
        <v>82</v>
      </c>
      <c r="D94" s="221" t="s">
        <v>324</v>
      </c>
      <c r="E94" s="222" t="s">
        <v>2100</v>
      </c>
      <c r="F94" s="223" t="s">
        <v>2101</v>
      </c>
      <c r="G94" s="224" t="s">
        <v>319</v>
      </c>
      <c r="H94" s="225">
        <v>1</v>
      </c>
      <c r="I94" s="226"/>
      <c r="J94" s="227">
        <f>ROUND(I94*H94,2)</f>
        <v>0</v>
      </c>
      <c r="K94" s="223" t="s">
        <v>19</v>
      </c>
      <c r="L94" s="228"/>
      <c r="M94" s="229" t="s">
        <v>19</v>
      </c>
      <c r="N94" s="230" t="s">
        <v>46</v>
      </c>
      <c r="O94" s="65"/>
      <c r="P94" s="188">
        <f>O94*H94</f>
        <v>0</v>
      </c>
      <c r="Q94" s="188">
        <v>1.3999999999999999E-4</v>
      </c>
      <c r="R94" s="188">
        <f>Q94*H94</f>
        <v>1.3999999999999999E-4</v>
      </c>
      <c r="S94" s="188">
        <v>0</v>
      </c>
      <c r="T94" s="18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255</v>
      </c>
      <c r="AT94" s="190" t="s">
        <v>324</v>
      </c>
      <c r="AU94" s="190" t="s">
        <v>74</v>
      </c>
      <c r="AY94" s="18" t="s">
        <v>195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84</v>
      </c>
      <c r="BK94" s="191">
        <f>ROUND(I94*H94,2)</f>
        <v>0</v>
      </c>
      <c r="BL94" s="18" t="s">
        <v>104</v>
      </c>
      <c r="BM94" s="190" t="s">
        <v>2102</v>
      </c>
    </row>
    <row r="95" spans="1:65" s="2" customFormat="1" ht="11.25">
      <c r="A95" s="35"/>
      <c r="B95" s="36"/>
      <c r="C95" s="37"/>
      <c r="D95" s="192" t="s">
        <v>203</v>
      </c>
      <c r="E95" s="37"/>
      <c r="F95" s="193" t="s">
        <v>2101</v>
      </c>
      <c r="G95" s="37"/>
      <c r="H95" s="37"/>
      <c r="I95" s="194"/>
      <c r="J95" s="37"/>
      <c r="K95" s="37"/>
      <c r="L95" s="40"/>
      <c r="M95" s="195"/>
      <c r="N95" s="19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203</v>
      </c>
      <c r="AU95" s="18" t="s">
        <v>74</v>
      </c>
    </row>
    <row r="96" spans="1:65" s="2" customFormat="1" ht="16.5" customHeight="1">
      <c r="A96" s="35"/>
      <c r="B96" s="36"/>
      <c r="C96" s="221" t="s">
        <v>84</v>
      </c>
      <c r="D96" s="221" t="s">
        <v>324</v>
      </c>
      <c r="E96" s="222" t="s">
        <v>2103</v>
      </c>
      <c r="F96" s="223" t="s">
        <v>2104</v>
      </c>
      <c r="G96" s="224" t="s">
        <v>319</v>
      </c>
      <c r="H96" s="225">
        <v>1</v>
      </c>
      <c r="I96" s="226"/>
      <c r="J96" s="227">
        <f>ROUND(I96*H96,2)</f>
        <v>0</v>
      </c>
      <c r="K96" s="223" t="s">
        <v>19</v>
      </c>
      <c r="L96" s="228"/>
      <c r="M96" s="229" t="s">
        <v>19</v>
      </c>
      <c r="N96" s="230" t="s">
        <v>46</v>
      </c>
      <c r="O96" s="65"/>
      <c r="P96" s="188">
        <f>O96*H96</f>
        <v>0</v>
      </c>
      <c r="Q96" s="188">
        <v>1.2E-4</v>
      </c>
      <c r="R96" s="188">
        <f>Q96*H96</f>
        <v>1.2E-4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255</v>
      </c>
      <c r="AT96" s="190" t="s">
        <v>324</v>
      </c>
      <c r="AU96" s="190" t="s">
        <v>74</v>
      </c>
      <c r="AY96" s="18" t="s">
        <v>195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84</v>
      </c>
      <c r="BK96" s="191">
        <f>ROUND(I96*H96,2)</f>
        <v>0</v>
      </c>
      <c r="BL96" s="18" t="s">
        <v>104</v>
      </c>
      <c r="BM96" s="190" t="s">
        <v>2105</v>
      </c>
    </row>
    <row r="97" spans="1:65" s="2" customFormat="1" ht="11.25">
      <c r="A97" s="35"/>
      <c r="B97" s="36"/>
      <c r="C97" s="37"/>
      <c r="D97" s="192" t="s">
        <v>203</v>
      </c>
      <c r="E97" s="37"/>
      <c r="F97" s="193" t="s">
        <v>2104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203</v>
      </c>
      <c r="AU97" s="18" t="s">
        <v>74</v>
      </c>
    </row>
    <row r="98" spans="1:65" s="12" customFormat="1" ht="25.9" customHeight="1">
      <c r="B98" s="163"/>
      <c r="C98" s="164"/>
      <c r="D98" s="165" t="s">
        <v>73</v>
      </c>
      <c r="E98" s="166" t="s">
        <v>485</v>
      </c>
      <c r="F98" s="166" t="s">
        <v>486</v>
      </c>
      <c r="G98" s="164"/>
      <c r="H98" s="164"/>
      <c r="I98" s="167"/>
      <c r="J98" s="168">
        <f>BK98</f>
        <v>0</v>
      </c>
      <c r="K98" s="164"/>
      <c r="L98" s="169"/>
      <c r="M98" s="170"/>
      <c r="N98" s="171"/>
      <c r="O98" s="171"/>
      <c r="P98" s="172">
        <f>P99</f>
        <v>0</v>
      </c>
      <c r="Q98" s="171"/>
      <c r="R98" s="172">
        <f>R99</f>
        <v>9.0000000000000006E-5</v>
      </c>
      <c r="S98" s="171"/>
      <c r="T98" s="173">
        <f>T99</f>
        <v>0</v>
      </c>
      <c r="AR98" s="174" t="s">
        <v>84</v>
      </c>
      <c r="AT98" s="175" t="s">
        <v>73</v>
      </c>
      <c r="AU98" s="175" t="s">
        <v>74</v>
      </c>
      <c r="AY98" s="174" t="s">
        <v>195</v>
      </c>
      <c r="BK98" s="176">
        <f>BK99</f>
        <v>0</v>
      </c>
    </row>
    <row r="99" spans="1:65" s="12" customFormat="1" ht="22.9" customHeight="1">
      <c r="B99" s="163"/>
      <c r="C99" s="164"/>
      <c r="D99" s="165" t="s">
        <v>73</v>
      </c>
      <c r="E99" s="177" t="s">
        <v>1992</v>
      </c>
      <c r="F99" s="177" t="s">
        <v>95</v>
      </c>
      <c r="G99" s="164"/>
      <c r="H99" s="164"/>
      <c r="I99" s="167"/>
      <c r="J99" s="178">
        <f>BK99</f>
        <v>0</v>
      </c>
      <c r="K99" s="164"/>
      <c r="L99" s="169"/>
      <c r="M99" s="170"/>
      <c r="N99" s="171"/>
      <c r="O99" s="171"/>
      <c r="P99" s="172">
        <f>SUM(P100:P110)</f>
        <v>0</v>
      </c>
      <c r="Q99" s="171"/>
      <c r="R99" s="172">
        <f>SUM(R100:R110)</f>
        <v>9.0000000000000006E-5</v>
      </c>
      <c r="S99" s="171"/>
      <c r="T99" s="173">
        <f>SUM(T100:T110)</f>
        <v>0</v>
      </c>
      <c r="AR99" s="174" t="s">
        <v>84</v>
      </c>
      <c r="AT99" s="175" t="s">
        <v>73</v>
      </c>
      <c r="AU99" s="175" t="s">
        <v>82</v>
      </c>
      <c r="AY99" s="174" t="s">
        <v>195</v>
      </c>
      <c r="BK99" s="176">
        <f>SUM(BK100:BK110)</f>
        <v>0</v>
      </c>
    </row>
    <row r="100" spans="1:65" s="2" customFormat="1" ht="24.2" customHeight="1">
      <c r="A100" s="35"/>
      <c r="B100" s="36"/>
      <c r="C100" s="179" t="s">
        <v>100</v>
      </c>
      <c r="D100" s="179" t="s">
        <v>197</v>
      </c>
      <c r="E100" s="180" t="s">
        <v>1993</v>
      </c>
      <c r="F100" s="181" t="s">
        <v>1994</v>
      </c>
      <c r="G100" s="182" t="s">
        <v>319</v>
      </c>
      <c r="H100" s="183">
        <v>6</v>
      </c>
      <c r="I100" s="184"/>
      <c r="J100" s="185">
        <f>ROUND(I100*H100,2)</f>
        <v>0</v>
      </c>
      <c r="K100" s="181" t="s">
        <v>1995</v>
      </c>
      <c r="L100" s="40"/>
      <c r="M100" s="186" t="s">
        <v>19</v>
      </c>
      <c r="N100" s="187" t="s">
        <v>46</v>
      </c>
      <c r="O100" s="65"/>
      <c r="P100" s="188">
        <f>O100*H100</f>
        <v>0</v>
      </c>
      <c r="Q100" s="188">
        <v>0</v>
      </c>
      <c r="R100" s="188">
        <f>Q100*H100</f>
        <v>0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310</v>
      </c>
      <c r="AT100" s="190" t="s">
        <v>197</v>
      </c>
      <c r="AU100" s="190" t="s">
        <v>84</v>
      </c>
      <c r="AY100" s="18" t="s">
        <v>195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84</v>
      </c>
      <c r="BK100" s="191">
        <f>ROUND(I100*H100,2)</f>
        <v>0</v>
      </c>
      <c r="BL100" s="18" t="s">
        <v>310</v>
      </c>
      <c r="BM100" s="190" t="s">
        <v>2106</v>
      </c>
    </row>
    <row r="101" spans="1:65" s="2" customFormat="1" ht="19.5">
      <c r="A101" s="35"/>
      <c r="B101" s="36"/>
      <c r="C101" s="37"/>
      <c r="D101" s="192" t="s">
        <v>203</v>
      </c>
      <c r="E101" s="37"/>
      <c r="F101" s="193" t="s">
        <v>1997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203</v>
      </c>
      <c r="AU101" s="18" t="s">
        <v>84</v>
      </c>
    </row>
    <row r="102" spans="1:65" s="2" customFormat="1" ht="11.25">
      <c r="A102" s="35"/>
      <c r="B102" s="36"/>
      <c r="C102" s="37"/>
      <c r="D102" s="197" t="s">
        <v>205</v>
      </c>
      <c r="E102" s="37"/>
      <c r="F102" s="198" t="s">
        <v>1998</v>
      </c>
      <c r="G102" s="37"/>
      <c r="H102" s="37"/>
      <c r="I102" s="194"/>
      <c r="J102" s="37"/>
      <c r="K102" s="37"/>
      <c r="L102" s="40"/>
      <c r="M102" s="195"/>
      <c r="N102" s="19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205</v>
      </c>
      <c r="AU102" s="18" t="s">
        <v>84</v>
      </c>
    </row>
    <row r="103" spans="1:65" s="2" customFormat="1" ht="24.2" customHeight="1">
      <c r="A103" s="35"/>
      <c r="B103" s="36"/>
      <c r="C103" s="179" t="s">
        <v>104</v>
      </c>
      <c r="D103" s="179" t="s">
        <v>197</v>
      </c>
      <c r="E103" s="180" t="s">
        <v>2004</v>
      </c>
      <c r="F103" s="181" t="s">
        <v>2005</v>
      </c>
      <c r="G103" s="182" t="s">
        <v>319</v>
      </c>
      <c r="H103" s="183">
        <v>1</v>
      </c>
      <c r="I103" s="184"/>
      <c r="J103" s="185">
        <f>ROUND(I103*H103,2)</f>
        <v>0</v>
      </c>
      <c r="K103" s="181" t="s">
        <v>1995</v>
      </c>
      <c r="L103" s="40"/>
      <c r="M103" s="186" t="s">
        <v>19</v>
      </c>
      <c r="N103" s="187" t="s">
        <v>46</v>
      </c>
      <c r="O103" s="65"/>
      <c r="P103" s="188">
        <f>O103*H103</f>
        <v>0</v>
      </c>
      <c r="Q103" s="188">
        <v>0</v>
      </c>
      <c r="R103" s="188">
        <f>Q103*H103</f>
        <v>0</v>
      </c>
      <c r="S103" s="188">
        <v>0</v>
      </c>
      <c r="T103" s="189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90" t="s">
        <v>310</v>
      </c>
      <c r="AT103" s="190" t="s">
        <v>197</v>
      </c>
      <c r="AU103" s="190" t="s">
        <v>84</v>
      </c>
      <c r="AY103" s="18" t="s">
        <v>195</v>
      </c>
      <c r="BE103" s="191">
        <f>IF(N103="základní",J103,0)</f>
        <v>0</v>
      </c>
      <c r="BF103" s="191">
        <f>IF(N103="snížená",J103,0)</f>
        <v>0</v>
      </c>
      <c r="BG103" s="191">
        <f>IF(N103="zákl. přenesená",J103,0)</f>
        <v>0</v>
      </c>
      <c r="BH103" s="191">
        <f>IF(N103="sníž. přenesená",J103,0)</f>
        <v>0</v>
      </c>
      <c r="BI103" s="191">
        <f>IF(N103="nulová",J103,0)</f>
        <v>0</v>
      </c>
      <c r="BJ103" s="18" t="s">
        <v>84</v>
      </c>
      <c r="BK103" s="191">
        <f>ROUND(I103*H103,2)</f>
        <v>0</v>
      </c>
      <c r="BL103" s="18" t="s">
        <v>310</v>
      </c>
      <c r="BM103" s="190" t="s">
        <v>2107</v>
      </c>
    </row>
    <row r="104" spans="1:65" s="2" customFormat="1" ht="19.5">
      <c r="A104" s="35"/>
      <c r="B104" s="36"/>
      <c r="C104" s="37"/>
      <c r="D104" s="192" t="s">
        <v>203</v>
      </c>
      <c r="E104" s="37"/>
      <c r="F104" s="193" t="s">
        <v>2007</v>
      </c>
      <c r="G104" s="37"/>
      <c r="H104" s="37"/>
      <c r="I104" s="194"/>
      <c r="J104" s="37"/>
      <c r="K104" s="37"/>
      <c r="L104" s="40"/>
      <c r="M104" s="195"/>
      <c r="N104" s="19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203</v>
      </c>
      <c r="AU104" s="18" t="s">
        <v>84</v>
      </c>
    </row>
    <row r="105" spans="1:65" s="2" customFormat="1" ht="11.25">
      <c r="A105" s="35"/>
      <c r="B105" s="36"/>
      <c r="C105" s="37"/>
      <c r="D105" s="197" t="s">
        <v>205</v>
      </c>
      <c r="E105" s="37"/>
      <c r="F105" s="198" t="s">
        <v>2008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205</v>
      </c>
      <c r="AU105" s="18" t="s">
        <v>84</v>
      </c>
    </row>
    <row r="106" spans="1:65" s="2" customFormat="1" ht="24.2" customHeight="1">
      <c r="A106" s="35"/>
      <c r="B106" s="36"/>
      <c r="C106" s="221" t="s">
        <v>232</v>
      </c>
      <c r="D106" s="221" t="s">
        <v>324</v>
      </c>
      <c r="E106" s="222" t="s">
        <v>2093</v>
      </c>
      <c r="F106" s="223" t="s">
        <v>2094</v>
      </c>
      <c r="G106" s="224" t="s">
        <v>570</v>
      </c>
      <c r="H106" s="225">
        <v>3</v>
      </c>
      <c r="I106" s="226"/>
      <c r="J106" s="227">
        <f>ROUND(I106*H106,2)</f>
        <v>0</v>
      </c>
      <c r="K106" s="223" t="s">
        <v>1995</v>
      </c>
      <c r="L106" s="228"/>
      <c r="M106" s="229" t="s">
        <v>19</v>
      </c>
      <c r="N106" s="230" t="s">
        <v>46</v>
      </c>
      <c r="O106" s="65"/>
      <c r="P106" s="188">
        <f>O106*H106</f>
        <v>0</v>
      </c>
      <c r="Q106" s="188">
        <v>3.0000000000000001E-5</v>
      </c>
      <c r="R106" s="188">
        <f>Q106*H106</f>
        <v>9.0000000000000006E-5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416</v>
      </c>
      <c r="AT106" s="190" t="s">
        <v>324</v>
      </c>
      <c r="AU106" s="190" t="s">
        <v>84</v>
      </c>
      <c r="AY106" s="18" t="s">
        <v>195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84</v>
      </c>
      <c r="BK106" s="191">
        <f>ROUND(I106*H106,2)</f>
        <v>0</v>
      </c>
      <c r="BL106" s="18" t="s">
        <v>310</v>
      </c>
      <c r="BM106" s="190" t="s">
        <v>2108</v>
      </c>
    </row>
    <row r="107" spans="1:65" s="2" customFormat="1" ht="19.5">
      <c r="A107" s="35"/>
      <c r="B107" s="36"/>
      <c r="C107" s="37"/>
      <c r="D107" s="192" t="s">
        <v>203</v>
      </c>
      <c r="E107" s="37"/>
      <c r="F107" s="193" t="s">
        <v>2094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203</v>
      </c>
      <c r="AU107" s="18" t="s">
        <v>84</v>
      </c>
    </row>
    <row r="108" spans="1:65" s="2" customFormat="1" ht="24.2" customHeight="1">
      <c r="A108" s="35"/>
      <c r="B108" s="36"/>
      <c r="C108" s="179" t="s">
        <v>248</v>
      </c>
      <c r="D108" s="179" t="s">
        <v>197</v>
      </c>
      <c r="E108" s="180" t="s">
        <v>2109</v>
      </c>
      <c r="F108" s="181" t="s">
        <v>2110</v>
      </c>
      <c r="G108" s="182" t="s">
        <v>319</v>
      </c>
      <c r="H108" s="183">
        <v>1</v>
      </c>
      <c r="I108" s="184"/>
      <c r="J108" s="185">
        <f>ROUND(I108*H108,2)</f>
        <v>0</v>
      </c>
      <c r="K108" s="181" t="s">
        <v>1995</v>
      </c>
      <c r="L108" s="40"/>
      <c r="M108" s="186" t="s">
        <v>19</v>
      </c>
      <c r="N108" s="187" t="s">
        <v>46</v>
      </c>
      <c r="O108" s="65"/>
      <c r="P108" s="188">
        <f>O108*H108</f>
        <v>0</v>
      </c>
      <c r="Q108" s="188">
        <v>0</v>
      </c>
      <c r="R108" s="188">
        <f>Q108*H108</f>
        <v>0</v>
      </c>
      <c r="S108" s="188">
        <v>0</v>
      </c>
      <c r="T108" s="18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310</v>
      </c>
      <c r="AT108" s="190" t="s">
        <v>197</v>
      </c>
      <c r="AU108" s="190" t="s">
        <v>84</v>
      </c>
      <c r="AY108" s="18" t="s">
        <v>195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18" t="s">
        <v>84</v>
      </c>
      <c r="BK108" s="191">
        <f>ROUND(I108*H108,2)</f>
        <v>0</v>
      </c>
      <c r="BL108" s="18" t="s">
        <v>310</v>
      </c>
      <c r="BM108" s="190" t="s">
        <v>2111</v>
      </c>
    </row>
    <row r="109" spans="1:65" s="2" customFormat="1" ht="19.5">
      <c r="A109" s="35"/>
      <c r="B109" s="36"/>
      <c r="C109" s="37"/>
      <c r="D109" s="192" t="s">
        <v>203</v>
      </c>
      <c r="E109" s="37"/>
      <c r="F109" s="193" t="s">
        <v>2112</v>
      </c>
      <c r="G109" s="37"/>
      <c r="H109" s="37"/>
      <c r="I109" s="194"/>
      <c r="J109" s="37"/>
      <c r="K109" s="37"/>
      <c r="L109" s="40"/>
      <c r="M109" s="195"/>
      <c r="N109" s="19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203</v>
      </c>
      <c r="AU109" s="18" t="s">
        <v>84</v>
      </c>
    </row>
    <row r="110" spans="1:65" s="2" customFormat="1" ht="11.25">
      <c r="A110" s="35"/>
      <c r="B110" s="36"/>
      <c r="C110" s="37"/>
      <c r="D110" s="197" t="s">
        <v>205</v>
      </c>
      <c r="E110" s="37"/>
      <c r="F110" s="198" t="s">
        <v>2113</v>
      </c>
      <c r="G110" s="37"/>
      <c r="H110" s="37"/>
      <c r="I110" s="194"/>
      <c r="J110" s="37"/>
      <c r="K110" s="37"/>
      <c r="L110" s="40"/>
      <c r="M110" s="231"/>
      <c r="N110" s="232"/>
      <c r="O110" s="233"/>
      <c r="P110" s="233"/>
      <c r="Q110" s="233"/>
      <c r="R110" s="233"/>
      <c r="S110" s="233"/>
      <c r="T110" s="234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205</v>
      </c>
      <c r="AU110" s="18" t="s">
        <v>84</v>
      </c>
    </row>
    <row r="111" spans="1:65" s="2" customFormat="1" ht="6.95" customHeight="1">
      <c r="A111" s="35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0"/>
      <c r="M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</sheetData>
  <sheetProtection algorithmName="SHA-512" hashValue="3kIgJ9es7nQMQMDk09jjO7bdJBEYCNCKcC892iqHEnl3IcIqzKTOEUa8vzJKoO7JrozKJwswXKFnIglRQ3NNbw==" saltValue="UeQOTZcNoa2s03OpWTuaVeZO8owBVUDje8NfjjBZP9G+FJaKc1NxkwuA2WAF3omJBzW9tIF6gpDKCv+YV7L7KQ==" spinCount="100000" sheet="1" objects="1" scenarios="1" formatColumns="0" formatRows="0" autoFilter="0"/>
  <autoFilter ref="C92:K110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02" r:id="rId1"/>
    <hyperlink ref="F105" r:id="rId2"/>
    <hyperlink ref="F110" r:id="rId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114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1984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1985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2114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ROUND((SUM(BE93:BE135)),  2)</f>
        <v>0</v>
      </c>
      <c r="G37" s="35"/>
      <c r="H37" s="35"/>
      <c r="I37" s="125">
        <v>0.21</v>
      </c>
      <c r="J37" s="124">
        <f>ROUND(((SUM(BE93:BE135))*I37),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ROUND((SUM(BF93:BF135)),  2)</f>
        <v>0</v>
      </c>
      <c r="G38" s="35"/>
      <c r="H38" s="35"/>
      <c r="I38" s="125">
        <v>0.12</v>
      </c>
      <c r="J38" s="124">
        <f>ROUND(((SUM(BF93:BF135))*I38),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ROUND((SUM(BG93:BG135)),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ROUND((SUM(BH93:BH135)),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ROUND((SUM(BI93:BI135)),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1984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1985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01-1.4 - Rozváděč R2.1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J110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1991</v>
      </c>
      <c r="E69" s="149"/>
      <c r="F69" s="149"/>
      <c r="G69" s="149"/>
      <c r="H69" s="149"/>
      <c r="I69" s="149"/>
      <c r="J69" s="150">
        <f>J111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1984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1985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01-1.4 - Rozváděč R2.1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P94+SUM(P95:P110)</f>
        <v>0</v>
      </c>
      <c r="Q93" s="73"/>
      <c r="R93" s="160">
        <f>R94+SUM(R95:R110)</f>
        <v>2.7200000000000002E-3</v>
      </c>
      <c r="S93" s="73"/>
      <c r="T93" s="161">
        <f>T94+SUM(T95:T110)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BK94+SUM(BK95:BK110)</f>
        <v>0</v>
      </c>
    </row>
    <row r="94" spans="1:65" s="2" customFormat="1" ht="16.5" customHeight="1">
      <c r="A94" s="35"/>
      <c r="B94" s="36"/>
      <c r="C94" s="221" t="s">
        <v>82</v>
      </c>
      <c r="D94" s="221" t="s">
        <v>324</v>
      </c>
      <c r="E94" s="222" t="s">
        <v>2115</v>
      </c>
      <c r="F94" s="223" t="s">
        <v>2116</v>
      </c>
      <c r="G94" s="224" t="s">
        <v>319</v>
      </c>
      <c r="H94" s="225">
        <v>1</v>
      </c>
      <c r="I94" s="226"/>
      <c r="J94" s="227">
        <f>ROUND(I94*H94,2)</f>
        <v>0</v>
      </c>
      <c r="K94" s="223" t="s">
        <v>19</v>
      </c>
      <c r="L94" s="228"/>
      <c r="M94" s="229" t="s">
        <v>19</v>
      </c>
      <c r="N94" s="230" t="s">
        <v>46</v>
      </c>
      <c r="O94" s="65"/>
      <c r="P94" s="188">
        <f>O94*H94</f>
        <v>0</v>
      </c>
      <c r="Q94" s="188">
        <v>2.2000000000000001E-3</v>
      </c>
      <c r="R94" s="188">
        <f>Q94*H94</f>
        <v>2.2000000000000001E-3</v>
      </c>
      <c r="S94" s="188">
        <v>0</v>
      </c>
      <c r="T94" s="18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255</v>
      </c>
      <c r="AT94" s="190" t="s">
        <v>324</v>
      </c>
      <c r="AU94" s="190" t="s">
        <v>74</v>
      </c>
      <c r="AY94" s="18" t="s">
        <v>195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84</v>
      </c>
      <c r="BK94" s="191">
        <f>ROUND(I94*H94,2)</f>
        <v>0</v>
      </c>
      <c r="BL94" s="18" t="s">
        <v>104</v>
      </c>
      <c r="BM94" s="190" t="s">
        <v>2117</v>
      </c>
    </row>
    <row r="95" spans="1:65" s="2" customFormat="1" ht="11.25">
      <c r="A95" s="35"/>
      <c r="B95" s="36"/>
      <c r="C95" s="37"/>
      <c r="D95" s="192" t="s">
        <v>203</v>
      </c>
      <c r="E95" s="37"/>
      <c r="F95" s="193" t="s">
        <v>2116</v>
      </c>
      <c r="G95" s="37"/>
      <c r="H95" s="37"/>
      <c r="I95" s="194"/>
      <c r="J95" s="37"/>
      <c r="K95" s="37"/>
      <c r="L95" s="40"/>
      <c r="M95" s="195"/>
      <c r="N95" s="19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203</v>
      </c>
      <c r="AU95" s="18" t="s">
        <v>74</v>
      </c>
    </row>
    <row r="96" spans="1:65" s="2" customFormat="1" ht="16.5" customHeight="1">
      <c r="A96" s="35"/>
      <c r="B96" s="36"/>
      <c r="C96" s="221" t="s">
        <v>84</v>
      </c>
      <c r="D96" s="221" t="s">
        <v>324</v>
      </c>
      <c r="E96" s="222" t="s">
        <v>2118</v>
      </c>
      <c r="F96" s="223" t="s">
        <v>2119</v>
      </c>
      <c r="G96" s="224" t="s">
        <v>319</v>
      </c>
      <c r="H96" s="225">
        <v>2</v>
      </c>
      <c r="I96" s="226"/>
      <c r="J96" s="227">
        <f>ROUND(I96*H96,2)</f>
        <v>0</v>
      </c>
      <c r="K96" s="223" t="s">
        <v>19</v>
      </c>
      <c r="L96" s="228"/>
      <c r="M96" s="229" t="s">
        <v>19</v>
      </c>
      <c r="N96" s="230" t="s">
        <v>46</v>
      </c>
      <c r="O96" s="65"/>
      <c r="P96" s="188">
        <f>O96*H96</f>
        <v>0</v>
      </c>
      <c r="Q96" s="188">
        <v>2.0000000000000002E-5</v>
      </c>
      <c r="R96" s="188">
        <f>Q96*H96</f>
        <v>4.0000000000000003E-5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255</v>
      </c>
      <c r="AT96" s="190" t="s">
        <v>324</v>
      </c>
      <c r="AU96" s="190" t="s">
        <v>74</v>
      </c>
      <c r="AY96" s="18" t="s">
        <v>195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84</v>
      </c>
      <c r="BK96" s="191">
        <f>ROUND(I96*H96,2)</f>
        <v>0</v>
      </c>
      <c r="BL96" s="18" t="s">
        <v>104</v>
      </c>
      <c r="BM96" s="190" t="s">
        <v>2120</v>
      </c>
    </row>
    <row r="97" spans="1:65" s="2" customFormat="1" ht="11.25">
      <c r="A97" s="35"/>
      <c r="B97" s="36"/>
      <c r="C97" s="37"/>
      <c r="D97" s="192" t="s">
        <v>203</v>
      </c>
      <c r="E97" s="37"/>
      <c r="F97" s="193" t="s">
        <v>2119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203</v>
      </c>
      <c r="AU97" s="18" t="s">
        <v>74</v>
      </c>
    </row>
    <row r="98" spans="1:65" s="2" customFormat="1" ht="16.5" customHeight="1">
      <c r="A98" s="35"/>
      <c r="B98" s="36"/>
      <c r="C98" s="221" t="s">
        <v>100</v>
      </c>
      <c r="D98" s="221" t="s">
        <v>324</v>
      </c>
      <c r="E98" s="222" t="s">
        <v>2121</v>
      </c>
      <c r="F98" s="223" t="s">
        <v>2122</v>
      </c>
      <c r="G98" s="224" t="s">
        <v>319</v>
      </c>
      <c r="H98" s="225">
        <v>1</v>
      </c>
      <c r="I98" s="226"/>
      <c r="J98" s="227">
        <f>ROUND(I98*H98,2)</f>
        <v>0</v>
      </c>
      <c r="K98" s="223" t="s">
        <v>19</v>
      </c>
      <c r="L98" s="228"/>
      <c r="M98" s="229" t="s">
        <v>19</v>
      </c>
      <c r="N98" s="230" t="s">
        <v>46</v>
      </c>
      <c r="O98" s="65"/>
      <c r="P98" s="188">
        <f>O98*H98</f>
        <v>0</v>
      </c>
      <c r="Q98" s="188">
        <v>2.2000000000000001E-4</v>
      </c>
      <c r="R98" s="188">
        <f>Q98*H98</f>
        <v>2.2000000000000001E-4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255</v>
      </c>
      <c r="AT98" s="190" t="s">
        <v>324</v>
      </c>
      <c r="AU98" s="190" t="s">
        <v>74</v>
      </c>
      <c r="AY98" s="18" t="s">
        <v>195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84</v>
      </c>
      <c r="BK98" s="191">
        <f>ROUND(I98*H98,2)</f>
        <v>0</v>
      </c>
      <c r="BL98" s="18" t="s">
        <v>104</v>
      </c>
      <c r="BM98" s="190" t="s">
        <v>2123</v>
      </c>
    </row>
    <row r="99" spans="1:65" s="2" customFormat="1" ht="11.25">
      <c r="A99" s="35"/>
      <c r="B99" s="36"/>
      <c r="C99" s="37"/>
      <c r="D99" s="192" t="s">
        <v>203</v>
      </c>
      <c r="E99" s="37"/>
      <c r="F99" s="193" t="s">
        <v>2122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203</v>
      </c>
      <c r="AU99" s="18" t="s">
        <v>74</v>
      </c>
    </row>
    <row r="100" spans="1:65" s="2" customFormat="1" ht="16.5" customHeight="1">
      <c r="A100" s="35"/>
      <c r="B100" s="36"/>
      <c r="C100" s="221" t="s">
        <v>104</v>
      </c>
      <c r="D100" s="221" t="s">
        <v>324</v>
      </c>
      <c r="E100" s="222" t="s">
        <v>2103</v>
      </c>
      <c r="F100" s="223" t="s">
        <v>2104</v>
      </c>
      <c r="G100" s="224" t="s">
        <v>319</v>
      </c>
      <c r="H100" s="225">
        <v>1</v>
      </c>
      <c r="I100" s="226"/>
      <c r="J100" s="227">
        <f>ROUND(I100*H100,2)</f>
        <v>0</v>
      </c>
      <c r="K100" s="223" t="s">
        <v>19</v>
      </c>
      <c r="L100" s="228"/>
      <c r="M100" s="229" t="s">
        <v>19</v>
      </c>
      <c r="N100" s="230" t="s">
        <v>46</v>
      </c>
      <c r="O100" s="65"/>
      <c r="P100" s="188">
        <f>O100*H100</f>
        <v>0</v>
      </c>
      <c r="Q100" s="188">
        <v>1.2E-4</v>
      </c>
      <c r="R100" s="188">
        <f>Q100*H100</f>
        <v>1.2E-4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255</v>
      </c>
      <c r="AT100" s="190" t="s">
        <v>324</v>
      </c>
      <c r="AU100" s="190" t="s">
        <v>74</v>
      </c>
      <c r="AY100" s="18" t="s">
        <v>195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84</v>
      </c>
      <c r="BK100" s="191">
        <f>ROUND(I100*H100,2)</f>
        <v>0</v>
      </c>
      <c r="BL100" s="18" t="s">
        <v>104</v>
      </c>
      <c r="BM100" s="190" t="s">
        <v>2124</v>
      </c>
    </row>
    <row r="101" spans="1:65" s="2" customFormat="1" ht="11.25">
      <c r="A101" s="35"/>
      <c r="B101" s="36"/>
      <c r="C101" s="37"/>
      <c r="D101" s="192" t="s">
        <v>203</v>
      </c>
      <c r="E101" s="37"/>
      <c r="F101" s="193" t="s">
        <v>2104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203</v>
      </c>
      <c r="AU101" s="18" t="s">
        <v>74</v>
      </c>
    </row>
    <row r="102" spans="1:65" s="2" customFormat="1" ht="24.2" customHeight="1">
      <c r="A102" s="35"/>
      <c r="B102" s="36"/>
      <c r="C102" s="221" t="s">
        <v>248</v>
      </c>
      <c r="D102" s="221" t="s">
        <v>324</v>
      </c>
      <c r="E102" s="222" t="s">
        <v>2125</v>
      </c>
      <c r="F102" s="223" t="s">
        <v>2126</v>
      </c>
      <c r="G102" s="224" t="s">
        <v>319</v>
      </c>
      <c r="H102" s="225">
        <v>1</v>
      </c>
      <c r="I102" s="226"/>
      <c r="J102" s="227">
        <f>ROUND(I102*H102,2)</f>
        <v>0</v>
      </c>
      <c r="K102" s="223" t="s">
        <v>19</v>
      </c>
      <c r="L102" s="228"/>
      <c r="M102" s="229" t="s">
        <v>19</v>
      </c>
      <c r="N102" s="230" t="s">
        <v>46</v>
      </c>
      <c r="O102" s="65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255</v>
      </c>
      <c r="AT102" s="190" t="s">
        <v>324</v>
      </c>
      <c r="AU102" s="190" t="s">
        <v>74</v>
      </c>
      <c r="AY102" s="18" t="s">
        <v>195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84</v>
      </c>
      <c r="BK102" s="191">
        <f>ROUND(I102*H102,2)</f>
        <v>0</v>
      </c>
      <c r="BL102" s="18" t="s">
        <v>104</v>
      </c>
      <c r="BM102" s="190" t="s">
        <v>2127</v>
      </c>
    </row>
    <row r="103" spans="1:65" s="2" customFormat="1" ht="19.5">
      <c r="A103" s="35"/>
      <c r="B103" s="36"/>
      <c r="C103" s="37"/>
      <c r="D103" s="192" t="s">
        <v>203</v>
      </c>
      <c r="E103" s="37"/>
      <c r="F103" s="193" t="s">
        <v>2126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203</v>
      </c>
      <c r="AU103" s="18" t="s">
        <v>74</v>
      </c>
    </row>
    <row r="104" spans="1:65" s="2" customFormat="1" ht="24.2" customHeight="1">
      <c r="A104" s="35"/>
      <c r="B104" s="36"/>
      <c r="C104" s="221" t="s">
        <v>240</v>
      </c>
      <c r="D104" s="221" t="s">
        <v>324</v>
      </c>
      <c r="E104" s="222" t="s">
        <v>2128</v>
      </c>
      <c r="F104" s="223" t="s">
        <v>2129</v>
      </c>
      <c r="G104" s="224" t="s">
        <v>319</v>
      </c>
      <c r="H104" s="225">
        <v>11</v>
      </c>
      <c r="I104" s="226"/>
      <c r="J104" s="227">
        <f>ROUND(I104*H104,2)</f>
        <v>0</v>
      </c>
      <c r="K104" s="223" t="s">
        <v>19</v>
      </c>
      <c r="L104" s="228"/>
      <c r="M104" s="229" t="s">
        <v>19</v>
      </c>
      <c r="N104" s="230" t="s">
        <v>46</v>
      </c>
      <c r="O104" s="65"/>
      <c r="P104" s="188">
        <f>O104*H104</f>
        <v>0</v>
      </c>
      <c r="Q104" s="188">
        <v>0</v>
      </c>
      <c r="R104" s="188">
        <f>Q104*H104</f>
        <v>0</v>
      </c>
      <c r="S104" s="188">
        <v>0</v>
      </c>
      <c r="T104" s="18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255</v>
      </c>
      <c r="AT104" s="190" t="s">
        <v>324</v>
      </c>
      <c r="AU104" s="190" t="s">
        <v>74</v>
      </c>
      <c r="AY104" s="18" t="s">
        <v>195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18" t="s">
        <v>84</v>
      </c>
      <c r="BK104" s="191">
        <f>ROUND(I104*H104,2)</f>
        <v>0</v>
      </c>
      <c r="BL104" s="18" t="s">
        <v>104</v>
      </c>
      <c r="BM104" s="190" t="s">
        <v>2130</v>
      </c>
    </row>
    <row r="105" spans="1:65" s="2" customFormat="1" ht="19.5">
      <c r="A105" s="35"/>
      <c r="B105" s="36"/>
      <c r="C105" s="37"/>
      <c r="D105" s="192" t="s">
        <v>203</v>
      </c>
      <c r="E105" s="37"/>
      <c r="F105" s="193" t="s">
        <v>2131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203</v>
      </c>
      <c r="AU105" s="18" t="s">
        <v>74</v>
      </c>
    </row>
    <row r="106" spans="1:65" s="2" customFormat="1" ht="16.5" customHeight="1">
      <c r="A106" s="35"/>
      <c r="B106" s="36"/>
      <c r="C106" s="221" t="s">
        <v>255</v>
      </c>
      <c r="D106" s="221" t="s">
        <v>324</v>
      </c>
      <c r="E106" s="222" t="s">
        <v>2100</v>
      </c>
      <c r="F106" s="223" t="s">
        <v>2101</v>
      </c>
      <c r="G106" s="224" t="s">
        <v>319</v>
      </c>
      <c r="H106" s="225">
        <v>1</v>
      </c>
      <c r="I106" s="226"/>
      <c r="J106" s="227">
        <f>ROUND(I106*H106,2)</f>
        <v>0</v>
      </c>
      <c r="K106" s="223" t="s">
        <v>19</v>
      </c>
      <c r="L106" s="228"/>
      <c r="M106" s="229" t="s">
        <v>19</v>
      </c>
      <c r="N106" s="230" t="s">
        <v>46</v>
      </c>
      <c r="O106" s="65"/>
      <c r="P106" s="188">
        <f>O106*H106</f>
        <v>0</v>
      </c>
      <c r="Q106" s="188">
        <v>1.3999999999999999E-4</v>
      </c>
      <c r="R106" s="188">
        <f>Q106*H106</f>
        <v>1.3999999999999999E-4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255</v>
      </c>
      <c r="AT106" s="190" t="s">
        <v>324</v>
      </c>
      <c r="AU106" s="190" t="s">
        <v>74</v>
      </c>
      <c r="AY106" s="18" t="s">
        <v>195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84</v>
      </c>
      <c r="BK106" s="191">
        <f>ROUND(I106*H106,2)</f>
        <v>0</v>
      </c>
      <c r="BL106" s="18" t="s">
        <v>104</v>
      </c>
      <c r="BM106" s="190" t="s">
        <v>2132</v>
      </c>
    </row>
    <row r="107" spans="1:65" s="2" customFormat="1" ht="11.25">
      <c r="A107" s="35"/>
      <c r="B107" s="36"/>
      <c r="C107" s="37"/>
      <c r="D107" s="192" t="s">
        <v>203</v>
      </c>
      <c r="E107" s="37"/>
      <c r="F107" s="193" t="s">
        <v>2101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203</v>
      </c>
      <c r="AU107" s="18" t="s">
        <v>74</v>
      </c>
    </row>
    <row r="108" spans="1:65" s="2" customFormat="1" ht="24.2" customHeight="1">
      <c r="A108" s="35"/>
      <c r="B108" s="36"/>
      <c r="C108" s="221" t="s">
        <v>264</v>
      </c>
      <c r="D108" s="221" t="s">
        <v>324</v>
      </c>
      <c r="E108" s="222" t="s">
        <v>2133</v>
      </c>
      <c r="F108" s="223" t="s">
        <v>2134</v>
      </c>
      <c r="G108" s="224" t="s">
        <v>319</v>
      </c>
      <c r="H108" s="225">
        <v>1</v>
      </c>
      <c r="I108" s="226"/>
      <c r="J108" s="227">
        <f>ROUND(I108*H108,2)</f>
        <v>0</v>
      </c>
      <c r="K108" s="223" t="s">
        <v>19</v>
      </c>
      <c r="L108" s="228"/>
      <c r="M108" s="229" t="s">
        <v>19</v>
      </c>
      <c r="N108" s="230" t="s">
        <v>46</v>
      </c>
      <c r="O108" s="65"/>
      <c r="P108" s="188">
        <f>O108*H108</f>
        <v>0</v>
      </c>
      <c r="Q108" s="188">
        <v>0</v>
      </c>
      <c r="R108" s="188">
        <f>Q108*H108</f>
        <v>0</v>
      </c>
      <c r="S108" s="188">
        <v>0</v>
      </c>
      <c r="T108" s="18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255</v>
      </c>
      <c r="AT108" s="190" t="s">
        <v>324</v>
      </c>
      <c r="AU108" s="190" t="s">
        <v>74</v>
      </c>
      <c r="AY108" s="18" t="s">
        <v>195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18" t="s">
        <v>84</v>
      </c>
      <c r="BK108" s="191">
        <f>ROUND(I108*H108,2)</f>
        <v>0</v>
      </c>
      <c r="BL108" s="18" t="s">
        <v>104</v>
      </c>
      <c r="BM108" s="190" t="s">
        <v>2135</v>
      </c>
    </row>
    <row r="109" spans="1:65" s="2" customFormat="1" ht="19.5">
      <c r="A109" s="35"/>
      <c r="B109" s="36"/>
      <c r="C109" s="37"/>
      <c r="D109" s="192" t="s">
        <v>203</v>
      </c>
      <c r="E109" s="37"/>
      <c r="F109" s="193" t="s">
        <v>2134</v>
      </c>
      <c r="G109" s="37"/>
      <c r="H109" s="37"/>
      <c r="I109" s="194"/>
      <c r="J109" s="37"/>
      <c r="K109" s="37"/>
      <c r="L109" s="40"/>
      <c r="M109" s="195"/>
      <c r="N109" s="19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203</v>
      </c>
      <c r="AU109" s="18" t="s">
        <v>74</v>
      </c>
    </row>
    <row r="110" spans="1:65" s="12" customFormat="1" ht="25.9" customHeight="1">
      <c r="B110" s="163"/>
      <c r="C110" s="164"/>
      <c r="D110" s="165" t="s">
        <v>73</v>
      </c>
      <c r="E110" s="166" t="s">
        <v>485</v>
      </c>
      <c r="F110" s="166" t="s">
        <v>486</v>
      </c>
      <c r="G110" s="164"/>
      <c r="H110" s="164"/>
      <c r="I110" s="167"/>
      <c r="J110" s="168">
        <f>BK110</f>
        <v>0</v>
      </c>
      <c r="K110" s="164"/>
      <c r="L110" s="169"/>
      <c r="M110" s="170"/>
      <c r="N110" s="171"/>
      <c r="O110" s="171"/>
      <c r="P110" s="172">
        <f>P111</f>
        <v>0</v>
      </c>
      <c r="Q110" s="171"/>
      <c r="R110" s="172">
        <f>R111</f>
        <v>0</v>
      </c>
      <c r="S110" s="171"/>
      <c r="T110" s="173">
        <f>T111</f>
        <v>0</v>
      </c>
      <c r="AR110" s="174" t="s">
        <v>84</v>
      </c>
      <c r="AT110" s="175" t="s">
        <v>73</v>
      </c>
      <c r="AU110" s="175" t="s">
        <v>74</v>
      </c>
      <c r="AY110" s="174" t="s">
        <v>195</v>
      </c>
      <c r="BK110" s="176">
        <f>BK111</f>
        <v>0</v>
      </c>
    </row>
    <row r="111" spans="1:65" s="12" customFormat="1" ht="22.9" customHeight="1">
      <c r="B111" s="163"/>
      <c r="C111" s="164"/>
      <c r="D111" s="165" t="s">
        <v>73</v>
      </c>
      <c r="E111" s="177" t="s">
        <v>1992</v>
      </c>
      <c r="F111" s="177" t="s">
        <v>95</v>
      </c>
      <c r="G111" s="164"/>
      <c r="H111" s="164"/>
      <c r="I111" s="167"/>
      <c r="J111" s="178">
        <f>BK111</f>
        <v>0</v>
      </c>
      <c r="K111" s="164"/>
      <c r="L111" s="169"/>
      <c r="M111" s="170"/>
      <c r="N111" s="171"/>
      <c r="O111" s="171"/>
      <c r="P111" s="172">
        <f>SUM(P112:P135)</f>
        <v>0</v>
      </c>
      <c r="Q111" s="171"/>
      <c r="R111" s="172">
        <f>SUM(R112:R135)</f>
        <v>0</v>
      </c>
      <c r="S111" s="171"/>
      <c r="T111" s="173">
        <f>SUM(T112:T135)</f>
        <v>0</v>
      </c>
      <c r="AR111" s="174" t="s">
        <v>84</v>
      </c>
      <c r="AT111" s="175" t="s">
        <v>73</v>
      </c>
      <c r="AU111" s="175" t="s">
        <v>82</v>
      </c>
      <c r="AY111" s="174" t="s">
        <v>195</v>
      </c>
      <c r="BK111" s="176">
        <f>SUM(BK112:BK135)</f>
        <v>0</v>
      </c>
    </row>
    <row r="112" spans="1:65" s="2" customFormat="1" ht="24.2" customHeight="1">
      <c r="A112" s="35"/>
      <c r="B112" s="36"/>
      <c r="C112" s="179" t="s">
        <v>310</v>
      </c>
      <c r="D112" s="179" t="s">
        <v>197</v>
      </c>
      <c r="E112" s="180" t="s">
        <v>1993</v>
      </c>
      <c r="F112" s="181" t="s">
        <v>1994</v>
      </c>
      <c r="G112" s="182" t="s">
        <v>319</v>
      </c>
      <c r="H112" s="183">
        <v>28</v>
      </c>
      <c r="I112" s="184"/>
      <c r="J112" s="185">
        <f>ROUND(I112*H112,2)</f>
        <v>0</v>
      </c>
      <c r="K112" s="181" t="s">
        <v>1995</v>
      </c>
      <c r="L112" s="40"/>
      <c r="M112" s="186" t="s">
        <v>19</v>
      </c>
      <c r="N112" s="187" t="s">
        <v>46</v>
      </c>
      <c r="O112" s="65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310</v>
      </c>
      <c r="AT112" s="190" t="s">
        <v>197</v>
      </c>
      <c r="AU112" s="190" t="s">
        <v>84</v>
      </c>
      <c r="AY112" s="18" t="s">
        <v>195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84</v>
      </c>
      <c r="BK112" s="191">
        <f>ROUND(I112*H112,2)</f>
        <v>0</v>
      </c>
      <c r="BL112" s="18" t="s">
        <v>310</v>
      </c>
      <c r="BM112" s="190" t="s">
        <v>2136</v>
      </c>
    </row>
    <row r="113" spans="1:65" s="2" customFormat="1" ht="19.5">
      <c r="A113" s="35"/>
      <c r="B113" s="36"/>
      <c r="C113" s="37"/>
      <c r="D113" s="192" t="s">
        <v>203</v>
      </c>
      <c r="E113" s="37"/>
      <c r="F113" s="193" t="s">
        <v>1997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203</v>
      </c>
      <c r="AU113" s="18" t="s">
        <v>84</v>
      </c>
    </row>
    <row r="114" spans="1:65" s="2" customFormat="1" ht="11.25">
      <c r="A114" s="35"/>
      <c r="B114" s="36"/>
      <c r="C114" s="37"/>
      <c r="D114" s="197" t="s">
        <v>205</v>
      </c>
      <c r="E114" s="37"/>
      <c r="F114" s="198" t="s">
        <v>1998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205</v>
      </c>
      <c r="AU114" s="18" t="s">
        <v>84</v>
      </c>
    </row>
    <row r="115" spans="1:65" s="2" customFormat="1" ht="24.2" customHeight="1">
      <c r="A115" s="35"/>
      <c r="B115" s="36"/>
      <c r="C115" s="179" t="s">
        <v>316</v>
      </c>
      <c r="D115" s="179" t="s">
        <v>197</v>
      </c>
      <c r="E115" s="180" t="s">
        <v>2077</v>
      </c>
      <c r="F115" s="181" t="s">
        <v>2078</v>
      </c>
      <c r="G115" s="182" t="s">
        <v>319</v>
      </c>
      <c r="H115" s="183">
        <v>2</v>
      </c>
      <c r="I115" s="184"/>
      <c r="J115" s="185">
        <f>ROUND(I115*H115,2)</f>
        <v>0</v>
      </c>
      <c r="K115" s="181" t="s">
        <v>1995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310</v>
      </c>
      <c r="AT115" s="190" t="s">
        <v>197</v>
      </c>
      <c r="AU115" s="190" t="s">
        <v>84</v>
      </c>
      <c r="AY115" s="18" t="s">
        <v>195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84</v>
      </c>
      <c r="BK115" s="191">
        <f>ROUND(I115*H115,2)</f>
        <v>0</v>
      </c>
      <c r="BL115" s="18" t="s">
        <v>310</v>
      </c>
      <c r="BM115" s="190" t="s">
        <v>2137</v>
      </c>
    </row>
    <row r="116" spans="1:65" s="2" customFormat="1" ht="19.5">
      <c r="A116" s="35"/>
      <c r="B116" s="36"/>
      <c r="C116" s="37"/>
      <c r="D116" s="192" t="s">
        <v>203</v>
      </c>
      <c r="E116" s="37"/>
      <c r="F116" s="193" t="s">
        <v>2080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203</v>
      </c>
      <c r="AU116" s="18" t="s">
        <v>84</v>
      </c>
    </row>
    <row r="117" spans="1:65" s="2" customFormat="1" ht="11.25">
      <c r="A117" s="35"/>
      <c r="B117" s="36"/>
      <c r="C117" s="37"/>
      <c r="D117" s="197" t="s">
        <v>205</v>
      </c>
      <c r="E117" s="37"/>
      <c r="F117" s="198" t="s">
        <v>2081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205</v>
      </c>
      <c r="AU117" s="18" t="s">
        <v>84</v>
      </c>
    </row>
    <row r="118" spans="1:65" s="2" customFormat="1" ht="24.2" customHeight="1">
      <c r="A118" s="35"/>
      <c r="B118" s="36"/>
      <c r="C118" s="179" t="s">
        <v>270</v>
      </c>
      <c r="D118" s="179" t="s">
        <v>197</v>
      </c>
      <c r="E118" s="180" t="s">
        <v>2138</v>
      </c>
      <c r="F118" s="181" t="s">
        <v>2139</v>
      </c>
      <c r="G118" s="182" t="s">
        <v>319</v>
      </c>
      <c r="H118" s="183">
        <v>1</v>
      </c>
      <c r="I118" s="184"/>
      <c r="J118" s="185">
        <f>ROUND(I118*H118,2)</f>
        <v>0</v>
      </c>
      <c r="K118" s="181" t="s">
        <v>1995</v>
      </c>
      <c r="L118" s="40"/>
      <c r="M118" s="186" t="s">
        <v>19</v>
      </c>
      <c r="N118" s="187" t="s">
        <v>46</v>
      </c>
      <c r="O118" s="65"/>
      <c r="P118" s="188">
        <f>O118*H118</f>
        <v>0</v>
      </c>
      <c r="Q118" s="188">
        <v>0</v>
      </c>
      <c r="R118" s="188">
        <f>Q118*H118</f>
        <v>0</v>
      </c>
      <c r="S118" s="188">
        <v>0</v>
      </c>
      <c r="T118" s="18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310</v>
      </c>
      <c r="AT118" s="190" t="s">
        <v>197</v>
      </c>
      <c r="AU118" s="190" t="s">
        <v>84</v>
      </c>
      <c r="AY118" s="18" t="s">
        <v>195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18" t="s">
        <v>84</v>
      </c>
      <c r="BK118" s="191">
        <f>ROUND(I118*H118,2)</f>
        <v>0</v>
      </c>
      <c r="BL118" s="18" t="s">
        <v>310</v>
      </c>
      <c r="BM118" s="190" t="s">
        <v>2140</v>
      </c>
    </row>
    <row r="119" spans="1:65" s="2" customFormat="1" ht="19.5">
      <c r="A119" s="35"/>
      <c r="B119" s="36"/>
      <c r="C119" s="37"/>
      <c r="D119" s="192" t="s">
        <v>203</v>
      </c>
      <c r="E119" s="37"/>
      <c r="F119" s="193" t="s">
        <v>2141</v>
      </c>
      <c r="G119" s="37"/>
      <c r="H119" s="37"/>
      <c r="I119" s="194"/>
      <c r="J119" s="37"/>
      <c r="K119" s="37"/>
      <c r="L119" s="40"/>
      <c r="M119" s="195"/>
      <c r="N119" s="19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203</v>
      </c>
      <c r="AU119" s="18" t="s">
        <v>84</v>
      </c>
    </row>
    <row r="120" spans="1:65" s="2" customFormat="1" ht="11.25">
      <c r="A120" s="35"/>
      <c r="B120" s="36"/>
      <c r="C120" s="37"/>
      <c r="D120" s="197" t="s">
        <v>205</v>
      </c>
      <c r="E120" s="37"/>
      <c r="F120" s="198" t="s">
        <v>2142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205</v>
      </c>
      <c r="AU120" s="18" t="s">
        <v>84</v>
      </c>
    </row>
    <row r="121" spans="1:65" s="2" customFormat="1" ht="24.2" customHeight="1">
      <c r="A121" s="35"/>
      <c r="B121" s="36"/>
      <c r="C121" s="179" t="s">
        <v>276</v>
      </c>
      <c r="D121" s="179" t="s">
        <v>197</v>
      </c>
      <c r="E121" s="180" t="s">
        <v>2143</v>
      </c>
      <c r="F121" s="181" t="s">
        <v>2144</v>
      </c>
      <c r="G121" s="182" t="s">
        <v>319</v>
      </c>
      <c r="H121" s="183">
        <v>1</v>
      </c>
      <c r="I121" s="184"/>
      <c r="J121" s="185">
        <f>ROUND(I121*H121,2)</f>
        <v>0</v>
      </c>
      <c r="K121" s="181" t="s">
        <v>1995</v>
      </c>
      <c r="L121" s="40"/>
      <c r="M121" s="186" t="s">
        <v>19</v>
      </c>
      <c r="N121" s="187" t="s">
        <v>46</v>
      </c>
      <c r="O121" s="65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310</v>
      </c>
      <c r="AT121" s="190" t="s">
        <v>197</v>
      </c>
      <c r="AU121" s="190" t="s">
        <v>84</v>
      </c>
      <c r="AY121" s="18" t="s">
        <v>195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84</v>
      </c>
      <c r="BK121" s="191">
        <f>ROUND(I121*H121,2)</f>
        <v>0</v>
      </c>
      <c r="BL121" s="18" t="s">
        <v>310</v>
      </c>
      <c r="BM121" s="190" t="s">
        <v>2145</v>
      </c>
    </row>
    <row r="122" spans="1:65" s="2" customFormat="1" ht="19.5">
      <c r="A122" s="35"/>
      <c r="B122" s="36"/>
      <c r="C122" s="37"/>
      <c r="D122" s="192" t="s">
        <v>203</v>
      </c>
      <c r="E122" s="37"/>
      <c r="F122" s="193" t="s">
        <v>2146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203</v>
      </c>
      <c r="AU122" s="18" t="s">
        <v>84</v>
      </c>
    </row>
    <row r="123" spans="1:65" s="2" customFormat="1" ht="11.25">
      <c r="A123" s="35"/>
      <c r="B123" s="36"/>
      <c r="C123" s="37"/>
      <c r="D123" s="197" t="s">
        <v>205</v>
      </c>
      <c r="E123" s="37"/>
      <c r="F123" s="198" t="s">
        <v>2147</v>
      </c>
      <c r="G123" s="37"/>
      <c r="H123" s="37"/>
      <c r="I123" s="194"/>
      <c r="J123" s="37"/>
      <c r="K123" s="37"/>
      <c r="L123" s="40"/>
      <c r="M123" s="195"/>
      <c r="N123" s="19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205</v>
      </c>
      <c r="AU123" s="18" t="s">
        <v>84</v>
      </c>
    </row>
    <row r="124" spans="1:65" s="2" customFormat="1" ht="24.2" customHeight="1">
      <c r="A124" s="35"/>
      <c r="B124" s="36"/>
      <c r="C124" s="179" t="s">
        <v>8</v>
      </c>
      <c r="D124" s="179" t="s">
        <v>197</v>
      </c>
      <c r="E124" s="180" t="s">
        <v>2148</v>
      </c>
      <c r="F124" s="181" t="s">
        <v>2149</v>
      </c>
      <c r="G124" s="182" t="s">
        <v>319</v>
      </c>
      <c r="H124" s="183">
        <v>1</v>
      </c>
      <c r="I124" s="184"/>
      <c r="J124" s="185">
        <f>ROUND(I124*H124,2)</f>
        <v>0</v>
      </c>
      <c r="K124" s="181" t="s">
        <v>1995</v>
      </c>
      <c r="L124" s="40"/>
      <c r="M124" s="186" t="s">
        <v>19</v>
      </c>
      <c r="N124" s="187" t="s">
        <v>46</v>
      </c>
      <c r="O124" s="65"/>
      <c r="P124" s="188">
        <f>O124*H124</f>
        <v>0</v>
      </c>
      <c r="Q124" s="188">
        <v>0</v>
      </c>
      <c r="R124" s="188">
        <f>Q124*H124</f>
        <v>0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310</v>
      </c>
      <c r="AT124" s="190" t="s">
        <v>197</v>
      </c>
      <c r="AU124" s="190" t="s">
        <v>84</v>
      </c>
      <c r="AY124" s="18" t="s">
        <v>195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84</v>
      </c>
      <c r="BK124" s="191">
        <f>ROUND(I124*H124,2)</f>
        <v>0</v>
      </c>
      <c r="BL124" s="18" t="s">
        <v>310</v>
      </c>
      <c r="BM124" s="190" t="s">
        <v>2150</v>
      </c>
    </row>
    <row r="125" spans="1:65" s="2" customFormat="1" ht="19.5">
      <c r="A125" s="35"/>
      <c r="B125" s="36"/>
      <c r="C125" s="37"/>
      <c r="D125" s="192" t="s">
        <v>203</v>
      </c>
      <c r="E125" s="37"/>
      <c r="F125" s="193" t="s">
        <v>2151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203</v>
      </c>
      <c r="AU125" s="18" t="s">
        <v>84</v>
      </c>
    </row>
    <row r="126" spans="1:65" s="2" customFormat="1" ht="11.25">
      <c r="A126" s="35"/>
      <c r="B126" s="36"/>
      <c r="C126" s="37"/>
      <c r="D126" s="197" t="s">
        <v>205</v>
      </c>
      <c r="E126" s="37"/>
      <c r="F126" s="198" t="s">
        <v>2152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205</v>
      </c>
      <c r="AU126" s="18" t="s">
        <v>84</v>
      </c>
    </row>
    <row r="127" spans="1:65" s="2" customFormat="1" ht="24.2" customHeight="1">
      <c r="A127" s="35"/>
      <c r="B127" s="36"/>
      <c r="C127" s="179" t="s">
        <v>291</v>
      </c>
      <c r="D127" s="179" t="s">
        <v>197</v>
      </c>
      <c r="E127" s="180" t="s">
        <v>2153</v>
      </c>
      <c r="F127" s="181" t="s">
        <v>2154</v>
      </c>
      <c r="G127" s="182" t="s">
        <v>319</v>
      </c>
      <c r="H127" s="183">
        <v>12</v>
      </c>
      <c r="I127" s="184"/>
      <c r="J127" s="185">
        <f>ROUND(I127*H127,2)</f>
        <v>0</v>
      </c>
      <c r="K127" s="181" t="s">
        <v>1995</v>
      </c>
      <c r="L127" s="40"/>
      <c r="M127" s="186" t="s">
        <v>19</v>
      </c>
      <c r="N127" s="187" t="s">
        <v>46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310</v>
      </c>
      <c r="AT127" s="190" t="s">
        <v>197</v>
      </c>
      <c r="AU127" s="190" t="s">
        <v>84</v>
      </c>
      <c r="AY127" s="18" t="s">
        <v>195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84</v>
      </c>
      <c r="BK127" s="191">
        <f>ROUND(I127*H127,2)</f>
        <v>0</v>
      </c>
      <c r="BL127" s="18" t="s">
        <v>310</v>
      </c>
      <c r="BM127" s="190" t="s">
        <v>2155</v>
      </c>
    </row>
    <row r="128" spans="1:65" s="2" customFormat="1" ht="19.5">
      <c r="A128" s="35"/>
      <c r="B128" s="36"/>
      <c r="C128" s="37"/>
      <c r="D128" s="192" t="s">
        <v>203</v>
      </c>
      <c r="E128" s="37"/>
      <c r="F128" s="193" t="s">
        <v>2156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203</v>
      </c>
      <c r="AU128" s="18" t="s">
        <v>84</v>
      </c>
    </row>
    <row r="129" spans="1:65" s="2" customFormat="1" ht="11.25">
      <c r="A129" s="35"/>
      <c r="B129" s="36"/>
      <c r="C129" s="37"/>
      <c r="D129" s="197" t="s">
        <v>205</v>
      </c>
      <c r="E129" s="37"/>
      <c r="F129" s="198" t="s">
        <v>2157</v>
      </c>
      <c r="G129" s="37"/>
      <c r="H129" s="37"/>
      <c r="I129" s="194"/>
      <c r="J129" s="37"/>
      <c r="K129" s="37"/>
      <c r="L129" s="40"/>
      <c r="M129" s="195"/>
      <c r="N129" s="19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205</v>
      </c>
      <c r="AU129" s="18" t="s">
        <v>84</v>
      </c>
    </row>
    <row r="130" spans="1:65" s="2" customFormat="1" ht="24.2" customHeight="1">
      <c r="A130" s="35"/>
      <c r="B130" s="36"/>
      <c r="C130" s="179" t="s">
        <v>304</v>
      </c>
      <c r="D130" s="179" t="s">
        <v>197</v>
      </c>
      <c r="E130" s="180" t="s">
        <v>2158</v>
      </c>
      <c r="F130" s="181" t="s">
        <v>2159</v>
      </c>
      <c r="G130" s="182" t="s">
        <v>319</v>
      </c>
      <c r="H130" s="183">
        <v>1</v>
      </c>
      <c r="I130" s="184"/>
      <c r="J130" s="185">
        <f>ROUND(I130*H130,2)</f>
        <v>0</v>
      </c>
      <c r="K130" s="181" t="s">
        <v>1995</v>
      </c>
      <c r="L130" s="40"/>
      <c r="M130" s="186" t="s">
        <v>19</v>
      </c>
      <c r="N130" s="187" t="s">
        <v>46</v>
      </c>
      <c r="O130" s="65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310</v>
      </c>
      <c r="AT130" s="190" t="s">
        <v>197</v>
      </c>
      <c r="AU130" s="190" t="s">
        <v>84</v>
      </c>
      <c r="AY130" s="18" t="s">
        <v>195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84</v>
      </c>
      <c r="BK130" s="191">
        <f>ROUND(I130*H130,2)</f>
        <v>0</v>
      </c>
      <c r="BL130" s="18" t="s">
        <v>310</v>
      </c>
      <c r="BM130" s="190" t="s">
        <v>2160</v>
      </c>
    </row>
    <row r="131" spans="1:65" s="2" customFormat="1" ht="19.5">
      <c r="A131" s="35"/>
      <c r="B131" s="36"/>
      <c r="C131" s="37"/>
      <c r="D131" s="192" t="s">
        <v>203</v>
      </c>
      <c r="E131" s="37"/>
      <c r="F131" s="193" t="s">
        <v>2161</v>
      </c>
      <c r="G131" s="37"/>
      <c r="H131" s="37"/>
      <c r="I131" s="194"/>
      <c r="J131" s="37"/>
      <c r="K131" s="37"/>
      <c r="L131" s="40"/>
      <c r="M131" s="195"/>
      <c r="N131" s="19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203</v>
      </c>
      <c r="AU131" s="18" t="s">
        <v>84</v>
      </c>
    </row>
    <row r="132" spans="1:65" s="2" customFormat="1" ht="11.25">
      <c r="A132" s="35"/>
      <c r="B132" s="36"/>
      <c r="C132" s="37"/>
      <c r="D132" s="197" t="s">
        <v>205</v>
      </c>
      <c r="E132" s="37"/>
      <c r="F132" s="198" t="s">
        <v>2162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205</v>
      </c>
      <c r="AU132" s="18" t="s">
        <v>84</v>
      </c>
    </row>
    <row r="133" spans="1:65" s="2" customFormat="1" ht="24.2" customHeight="1">
      <c r="A133" s="35"/>
      <c r="B133" s="36"/>
      <c r="C133" s="179" t="s">
        <v>298</v>
      </c>
      <c r="D133" s="179" t="s">
        <v>197</v>
      </c>
      <c r="E133" s="180" t="s">
        <v>2109</v>
      </c>
      <c r="F133" s="181" t="s">
        <v>2110</v>
      </c>
      <c r="G133" s="182" t="s">
        <v>319</v>
      </c>
      <c r="H133" s="183">
        <v>1</v>
      </c>
      <c r="I133" s="184"/>
      <c r="J133" s="185">
        <f>ROUND(I133*H133,2)</f>
        <v>0</v>
      </c>
      <c r="K133" s="181" t="s">
        <v>1995</v>
      </c>
      <c r="L133" s="40"/>
      <c r="M133" s="186" t="s">
        <v>19</v>
      </c>
      <c r="N133" s="187" t="s">
        <v>46</v>
      </c>
      <c r="O133" s="65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310</v>
      </c>
      <c r="AT133" s="190" t="s">
        <v>197</v>
      </c>
      <c r="AU133" s="190" t="s">
        <v>84</v>
      </c>
      <c r="AY133" s="18" t="s">
        <v>195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84</v>
      </c>
      <c r="BK133" s="191">
        <f>ROUND(I133*H133,2)</f>
        <v>0</v>
      </c>
      <c r="BL133" s="18" t="s">
        <v>310</v>
      </c>
      <c r="BM133" s="190" t="s">
        <v>2163</v>
      </c>
    </row>
    <row r="134" spans="1:65" s="2" customFormat="1" ht="19.5">
      <c r="A134" s="35"/>
      <c r="B134" s="36"/>
      <c r="C134" s="37"/>
      <c r="D134" s="192" t="s">
        <v>203</v>
      </c>
      <c r="E134" s="37"/>
      <c r="F134" s="193" t="s">
        <v>2112</v>
      </c>
      <c r="G134" s="37"/>
      <c r="H134" s="37"/>
      <c r="I134" s="194"/>
      <c r="J134" s="37"/>
      <c r="K134" s="37"/>
      <c r="L134" s="40"/>
      <c r="M134" s="195"/>
      <c r="N134" s="19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203</v>
      </c>
      <c r="AU134" s="18" t="s">
        <v>84</v>
      </c>
    </row>
    <row r="135" spans="1:65" s="2" customFormat="1" ht="11.25">
      <c r="A135" s="35"/>
      <c r="B135" s="36"/>
      <c r="C135" s="37"/>
      <c r="D135" s="197" t="s">
        <v>205</v>
      </c>
      <c r="E135" s="37"/>
      <c r="F135" s="198" t="s">
        <v>2113</v>
      </c>
      <c r="G135" s="37"/>
      <c r="H135" s="37"/>
      <c r="I135" s="194"/>
      <c r="J135" s="37"/>
      <c r="K135" s="37"/>
      <c r="L135" s="40"/>
      <c r="M135" s="231"/>
      <c r="N135" s="232"/>
      <c r="O135" s="233"/>
      <c r="P135" s="233"/>
      <c r="Q135" s="233"/>
      <c r="R135" s="233"/>
      <c r="S135" s="233"/>
      <c r="T135" s="234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205</v>
      </c>
      <c r="AU135" s="18" t="s">
        <v>84</v>
      </c>
    </row>
    <row r="136" spans="1:65" s="2" customFormat="1" ht="6.95" customHeight="1">
      <c r="A136" s="35"/>
      <c r="B136" s="48"/>
      <c r="C136" s="49"/>
      <c r="D136" s="49"/>
      <c r="E136" s="49"/>
      <c r="F136" s="49"/>
      <c r="G136" s="49"/>
      <c r="H136" s="49"/>
      <c r="I136" s="49"/>
      <c r="J136" s="49"/>
      <c r="K136" s="49"/>
      <c r="L136" s="40"/>
      <c r="M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</sheetData>
  <sheetProtection algorithmName="SHA-512" hashValue="IqSDoeSp0lqaDyh7CJqHQKlc3r1xHHyMTmOPYrYQ0iaPdtWTcVYSFi08AU1/rSTRfVKRcqaTdJLEIudPN01wwQ==" saltValue="6+eHDLl3TuqQoTj8/C3y9/4hVk5DD5F0k1QOWZo18VUcN29kMBGcI/mygZ0dell7dJWrGVIWsUz9p6Jxwq3iYQ==" spinCount="100000" sheet="1" objects="1" scenarios="1" formatColumns="0" formatRows="0" autoFilter="0"/>
  <autoFilter ref="C92:K135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14" r:id="rId1"/>
    <hyperlink ref="F117" r:id="rId2"/>
    <hyperlink ref="F120" r:id="rId3"/>
    <hyperlink ref="F123" r:id="rId4"/>
    <hyperlink ref="F126" r:id="rId5"/>
    <hyperlink ref="F129" r:id="rId6"/>
    <hyperlink ref="F132" r:id="rId7"/>
    <hyperlink ref="F135" r:id="rId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117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82</v>
      </c>
    </row>
    <row r="4" spans="1:46" s="1" customFormat="1" ht="24.95" customHeight="1">
      <c r="B4" s="21"/>
      <c r="D4" s="111" t="s">
        <v>151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70" t="str">
        <f>'Rekapitulace stavby'!K6</f>
        <v>Přestavba části objektu č.p. 100 ve Výsluní - zřízení bytových jednotek</v>
      </c>
      <c r="F7" s="371"/>
      <c r="G7" s="371"/>
      <c r="H7" s="371"/>
      <c r="L7" s="21"/>
    </row>
    <row r="8" spans="1:46" ht="12.75">
      <c r="B8" s="21"/>
      <c r="D8" s="113" t="s">
        <v>152</v>
      </c>
      <c r="L8" s="21"/>
    </row>
    <row r="9" spans="1:46" s="1" customFormat="1" ht="16.5" customHeight="1">
      <c r="B9" s="21"/>
      <c r="E9" s="370" t="s">
        <v>1982</v>
      </c>
      <c r="F9" s="369"/>
      <c r="G9" s="369"/>
      <c r="H9" s="369"/>
      <c r="L9" s="21"/>
    </row>
    <row r="10" spans="1:46" s="1" customFormat="1" ht="12" customHeight="1">
      <c r="B10" s="21"/>
      <c r="D10" s="113" t="s">
        <v>1983</v>
      </c>
      <c r="L10" s="21"/>
    </row>
    <row r="11" spans="1:46" s="2" customFormat="1" ht="16.5" customHeight="1">
      <c r="A11" s="35"/>
      <c r="B11" s="40"/>
      <c r="C11" s="35"/>
      <c r="D11" s="35"/>
      <c r="E11" s="380" t="s">
        <v>1984</v>
      </c>
      <c r="F11" s="373"/>
      <c r="G11" s="373"/>
      <c r="H11" s="373"/>
      <c r="I11" s="35"/>
      <c r="J11" s="35"/>
      <c r="K11" s="35"/>
      <c r="L11" s="11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1985</v>
      </c>
      <c r="E12" s="35"/>
      <c r="F12" s="35"/>
      <c r="G12" s="35"/>
      <c r="H12" s="35"/>
      <c r="I12" s="35"/>
      <c r="J12" s="35"/>
      <c r="K12" s="35"/>
      <c r="L12" s="11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72" t="s">
        <v>2164</v>
      </c>
      <c r="F13" s="373"/>
      <c r="G13" s="373"/>
      <c r="H13" s="373"/>
      <c r="I13" s="35"/>
      <c r="J13" s="35"/>
      <c r="K13" s="35"/>
      <c r="L13" s="114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14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13" t="s">
        <v>18</v>
      </c>
      <c r="E15" s="35"/>
      <c r="F15" s="104" t="s">
        <v>19</v>
      </c>
      <c r="G15" s="35"/>
      <c r="H15" s="35"/>
      <c r="I15" s="113" t="s">
        <v>20</v>
      </c>
      <c r="J15" s="104" t="s">
        <v>19</v>
      </c>
      <c r="K15" s="35"/>
      <c r="L15" s="11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13" t="s">
        <v>21</v>
      </c>
      <c r="E16" s="35"/>
      <c r="F16" s="104" t="s">
        <v>1987</v>
      </c>
      <c r="G16" s="35"/>
      <c r="H16" s="35"/>
      <c r="I16" s="113" t="s">
        <v>23</v>
      </c>
      <c r="J16" s="115" t="str">
        <f>'Rekapitulace stavby'!AN8</f>
        <v>Vyplň údaj</v>
      </c>
      <c r="K16" s="35"/>
      <c r="L16" s="114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1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13" t="s">
        <v>24</v>
      </c>
      <c r="E18" s="35"/>
      <c r="F18" s="35"/>
      <c r="G18" s="35"/>
      <c r="H18" s="35"/>
      <c r="I18" s="113" t="s">
        <v>25</v>
      </c>
      <c r="J18" s="104" t="s">
        <v>32</v>
      </c>
      <c r="K18" s="35"/>
      <c r="L18" s="114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4" t="s">
        <v>33</v>
      </c>
      <c r="F19" s="35"/>
      <c r="G19" s="35"/>
      <c r="H19" s="35"/>
      <c r="I19" s="113" t="s">
        <v>28</v>
      </c>
      <c r="J19" s="104" t="s">
        <v>34</v>
      </c>
      <c r="K19" s="35"/>
      <c r="L19" s="114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14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13" t="s">
        <v>29</v>
      </c>
      <c r="E21" s="35"/>
      <c r="F21" s="35"/>
      <c r="G21" s="35"/>
      <c r="H21" s="35"/>
      <c r="I21" s="113" t="s">
        <v>25</v>
      </c>
      <c r="J21" s="31" t="str">
        <f>'Rekapitulace stavby'!AN13</f>
        <v>Vyplň údaj</v>
      </c>
      <c r="K21" s="35"/>
      <c r="L21" s="11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74" t="str">
        <f>'Rekapitulace stavby'!E14</f>
        <v>Vyplň údaj</v>
      </c>
      <c r="F22" s="375"/>
      <c r="G22" s="375"/>
      <c r="H22" s="375"/>
      <c r="I22" s="113" t="s">
        <v>28</v>
      </c>
      <c r="J22" s="31" t="str">
        <f>'Rekapitulace stavby'!AN14</f>
        <v>Vyplň údaj</v>
      </c>
      <c r="K22" s="35"/>
      <c r="L22" s="11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1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13" t="s">
        <v>31</v>
      </c>
      <c r="E24" s="35"/>
      <c r="F24" s="35"/>
      <c r="G24" s="35"/>
      <c r="H24" s="35"/>
      <c r="I24" s="113" t="s">
        <v>25</v>
      </c>
      <c r="J24" s="104" t="s">
        <v>1988</v>
      </c>
      <c r="K24" s="35"/>
      <c r="L24" s="114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04" t="s">
        <v>1989</v>
      </c>
      <c r="F25" s="35"/>
      <c r="G25" s="35"/>
      <c r="H25" s="35"/>
      <c r="I25" s="113" t="s">
        <v>28</v>
      </c>
      <c r="J25" s="104" t="s">
        <v>19</v>
      </c>
      <c r="K25" s="35"/>
      <c r="L25" s="114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14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13" t="s">
        <v>36</v>
      </c>
      <c r="E27" s="35"/>
      <c r="F27" s="35"/>
      <c r="G27" s="35"/>
      <c r="H27" s="35"/>
      <c r="I27" s="113" t="s">
        <v>25</v>
      </c>
      <c r="J27" s="104" t="s">
        <v>1988</v>
      </c>
      <c r="K27" s="35"/>
      <c r="L27" s="114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04" t="s">
        <v>1990</v>
      </c>
      <c r="F28" s="35"/>
      <c r="G28" s="35"/>
      <c r="H28" s="35"/>
      <c r="I28" s="113" t="s">
        <v>28</v>
      </c>
      <c r="J28" s="104" t="s">
        <v>19</v>
      </c>
      <c r="K28" s="35"/>
      <c r="L28" s="114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114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13" t="s">
        <v>38</v>
      </c>
      <c r="E30" s="35"/>
      <c r="F30" s="35"/>
      <c r="G30" s="35"/>
      <c r="H30" s="35"/>
      <c r="I30" s="35"/>
      <c r="J30" s="35"/>
      <c r="K30" s="35"/>
      <c r="L30" s="114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16"/>
      <c r="B31" s="117"/>
      <c r="C31" s="116"/>
      <c r="D31" s="116"/>
      <c r="E31" s="376" t="s">
        <v>19</v>
      </c>
      <c r="F31" s="376"/>
      <c r="G31" s="376"/>
      <c r="H31" s="376"/>
      <c r="I31" s="116"/>
      <c r="J31" s="116"/>
      <c r="K31" s="116"/>
      <c r="L31" s="118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114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19"/>
      <c r="E33" s="119"/>
      <c r="F33" s="119"/>
      <c r="G33" s="119"/>
      <c r="H33" s="119"/>
      <c r="I33" s="119"/>
      <c r="J33" s="119"/>
      <c r="K33" s="119"/>
      <c r="L33" s="114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0" t="s">
        <v>40</v>
      </c>
      <c r="E34" s="35"/>
      <c r="F34" s="35"/>
      <c r="G34" s="35"/>
      <c r="H34" s="35"/>
      <c r="I34" s="35"/>
      <c r="J34" s="121">
        <f>ROUND(J93, 2)</f>
        <v>0</v>
      </c>
      <c r="K34" s="35"/>
      <c r="L34" s="114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19"/>
      <c r="E35" s="119"/>
      <c r="F35" s="119"/>
      <c r="G35" s="119"/>
      <c r="H35" s="119"/>
      <c r="I35" s="119"/>
      <c r="J35" s="119"/>
      <c r="K35" s="119"/>
      <c r="L35" s="114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2" t="s">
        <v>42</v>
      </c>
      <c r="G36" s="35"/>
      <c r="H36" s="35"/>
      <c r="I36" s="122" t="s">
        <v>41</v>
      </c>
      <c r="J36" s="122" t="s">
        <v>43</v>
      </c>
      <c r="K36" s="35"/>
      <c r="L36" s="11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3" t="s">
        <v>44</v>
      </c>
      <c r="E37" s="113" t="s">
        <v>45</v>
      </c>
      <c r="F37" s="124">
        <f>ROUND((SUM(BE93:BE135)),  2)</f>
        <v>0</v>
      </c>
      <c r="G37" s="35"/>
      <c r="H37" s="35"/>
      <c r="I37" s="125">
        <v>0.21</v>
      </c>
      <c r="J37" s="124">
        <f>ROUND(((SUM(BE93:BE135))*I37),  2)</f>
        <v>0</v>
      </c>
      <c r="K37" s="35"/>
      <c r="L37" s="114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13" t="s">
        <v>46</v>
      </c>
      <c r="F38" s="124">
        <f>ROUND((SUM(BF93:BF135)),  2)</f>
        <v>0</v>
      </c>
      <c r="G38" s="35"/>
      <c r="H38" s="35"/>
      <c r="I38" s="125">
        <v>0.12</v>
      </c>
      <c r="J38" s="124">
        <f>ROUND(((SUM(BF93:BF135))*I38),  2)</f>
        <v>0</v>
      </c>
      <c r="K38" s="35"/>
      <c r="L38" s="114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13" t="s">
        <v>47</v>
      </c>
      <c r="F39" s="124">
        <f>ROUND((SUM(BG93:BG135)),  2)</f>
        <v>0</v>
      </c>
      <c r="G39" s="35"/>
      <c r="H39" s="35"/>
      <c r="I39" s="125">
        <v>0.21</v>
      </c>
      <c r="J39" s="124">
        <f>0</f>
        <v>0</v>
      </c>
      <c r="K39" s="35"/>
      <c r="L39" s="11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13" t="s">
        <v>48</v>
      </c>
      <c r="F40" s="124">
        <f>ROUND((SUM(BH93:BH135)),  2)</f>
        <v>0</v>
      </c>
      <c r="G40" s="35"/>
      <c r="H40" s="35"/>
      <c r="I40" s="125">
        <v>0.12</v>
      </c>
      <c r="J40" s="124">
        <f>0</f>
        <v>0</v>
      </c>
      <c r="K40" s="35"/>
      <c r="L40" s="11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13" t="s">
        <v>49</v>
      </c>
      <c r="F41" s="124">
        <f>ROUND((SUM(BI93:BI135)),  2)</f>
        <v>0</v>
      </c>
      <c r="G41" s="35"/>
      <c r="H41" s="35"/>
      <c r="I41" s="125">
        <v>0</v>
      </c>
      <c r="J41" s="124">
        <f>0</f>
        <v>0</v>
      </c>
      <c r="K41" s="35"/>
      <c r="L41" s="114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114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26"/>
      <c r="D43" s="127" t="s">
        <v>50</v>
      </c>
      <c r="E43" s="128"/>
      <c r="F43" s="128"/>
      <c r="G43" s="129" t="s">
        <v>51</v>
      </c>
      <c r="H43" s="130" t="s">
        <v>52</v>
      </c>
      <c r="I43" s="128"/>
      <c r="J43" s="131">
        <f>SUM(J34:J41)</f>
        <v>0</v>
      </c>
      <c r="K43" s="132"/>
      <c r="L43" s="11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1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8" spans="1:31" s="2" customFormat="1" ht="6.95" customHeight="1">
      <c r="A48" s="3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14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31" s="2" customFormat="1" ht="24.95" customHeight="1">
      <c r="A49" s="35"/>
      <c r="B49" s="36"/>
      <c r="C49" s="24" t="s">
        <v>154</v>
      </c>
      <c r="D49" s="37"/>
      <c r="E49" s="37"/>
      <c r="F49" s="37"/>
      <c r="G49" s="37"/>
      <c r="H49" s="37"/>
      <c r="I49" s="37"/>
      <c r="J49" s="37"/>
      <c r="K49" s="37"/>
      <c r="L49" s="11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31" s="2" customFormat="1" ht="6.95" customHeight="1">
      <c r="A50" s="35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114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31" s="2" customFormat="1" ht="12" customHeight="1">
      <c r="A51" s="35"/>
      <c r="B51" s="36"/>
      <c r="C51" s="30" t="s">
        <v>16</v>
      </c>
      <c r="D51" s="37"/>
      <c r="E51" s="37"/>
      <c r="F51" s="37"/>
      <c r="G51" s="37"/>
      <c r="H51" s="37"/>
      <c r="I51" s="37"/>
      <c r="J51" s="37"/>
      <c r="K51" s="37"/>
      <c r="L51" s="114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2" customFormat="1" ht="26.25" customHeight="1">
      <c r="A52" s="35"/>
      <c r="B52" s="36"/>
      <c r="C52" s="37"/>
      <c r="D52" s="37"/>
      <c r="E52" s="377" t="str">
        <f>E7</f>
        <v>Přestavba části objektu č.p. 100 ve Výsluní - zřízení bytových jednotek</v>
      </c>
      <c r="F52" s="378"/>
      <c r="G52" s="378"/>
      <c r="H52" s="378"/>
      <c r="I52" s="37"/>
      <c r="J52" s="37"/>
      <c r="K52" s="37"/>
      <c r="L52" s="11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31" s="1" customFormat="1" ht="12" customHeight="1">
      <c r="B53" s="22"/>
      <c r="C53" s="30" t="s">
        <v>152</v>
      </c>
      <c r="D53" s="23"/>
      <c r="E53" s="23"/>
      <c r="F53" s="23"/>
      <c r="G53" s="23"/>
      <c r="H53" s="23"/>
      <c r="I53" s="23"/>
      <c r="J53" s="23"/>
      <c r="K53" s="23"/>
      <c r="L53" s="21"/>
    </row>
    <row r="54" spans="1:31" s="1" customFormat="1" ht="16.5" customHeight="1">
      <c r="B54" s="22"/>
      <c r="C54" s="23"/>
      <c r="D54" s="23"/>
      <c r="E54" s="377" t="s">
        <v>1982</v>
      </c>
      <c r="F54" s="354"/>
      <c r="G54" s="354"/>
      <c r="H54" s="354"/>
      <c r="I54" s="23"/>
      <c r="J54" s="23"/>
      <c r="K54" s="23"/>
      <c r="L54" s="21"/>
    </row>
    <row r="55" spans="1:31" s="1" customFormat="1" ht="12" customHeight="1">
      <c r="B55" s="22"/>
      <c r="C55" s="30" t="s">
        <v>1983</v>
      </c>
      <c r="D55" s="23"/>
      <c r="E55" s="23"/>
      <c r="F55" s="23"/>
      <c r="G55" s="23"/>
      <c r="H55" s="23"/>
      <c r="I55" s="23"/>
      <c r="J55" s="23"/>
      <c r="K55" s="23"/>
      <c r="L55" s="21"/>
    </row>
    <row r="56" spans="1:31" s="2" customFormat="1" ht="16.5" customHeight="1">
      <c r="A56" s="35"/>
      <c r="B56" s="36"/>
      <c r="C56" s="37"/>
      <c r="D56" s="37"/>
      <c r="E56" s="381" t="s">
        <v>1984</v>
      </c>
      <c r="F56" s="379"/>
      <c r="G56" s="379"/>
      <c r="H56" s="379"/>
      <c r="I56" s="37"/>
      <c r="J56" s="37"/>
      <c r="K56" s="37"/>
      <c r="L56" s="114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31" s="2" customFormat="1" ht="12" customHeight="1">
      <c r="A57" s="35"/>
      <c r="B57" s="36"/>
      <c r="C57" s="30" t="s">
        <v>1985</v>
      </c>
      <c r="D57" s="37"/>
      <c r="E57" s="37"/>
      <c r="F57" s="37"/>
      <c r="G57" s="37"/>
      <c r="H57" s="37"/>
      <c r="I57" s="37"/>
      <c r="J57" s="37"/>
      <c r="K57" s="37"/>
      <c r="L57" s="114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31" s="2" customFormat="1" ht="16.5" customHeight="1">
      <c r="A58" s="35"/>
      <c r="B58" s="36"/>
      <c r="C58" s="37"/>
      <c r="D58" s="37"/>
      <c r="E58" s="325" t="str">
        <f>E13</f>
        <v>01-1.5 - Rozváděč R2.2</v>
      </c>
      <c r="F58" s="379"/>
      <c r="G58" s="379"/>
      <c r="H58" s="379"/>
      <c r="I58" s="37"/>
      <c r="J58" s="37"/>
      <c r="K58" s="37"/>
      <c r="L58" s="114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31" s="2" customFormat="1" ht="6.9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1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31" s="2" customFormat="1" ht="12" customHeight="1">
      <c r="A60" s="35"/>
      <c r="B60" s="36"/>
      <c r="C60" s="30" t="s">
        <v>21</v>
      </c>
      <c r="D60" s="37"/>
      <c r="E60" s="37"/>
      <c r="F60" s="28" t="str">
        <f>F16</f>
        <v>Výsluní p.p.č. 34 - k.ú. Výsluní</v>
      </c>
      <c r="G60" s="37"/>
      <c r="H60" s="37"/>
      <c r="I60" s="30" t="s">
        <v>23</v>
      </c>
      <c r="J60" s="60" t="str">
        <f>IF(J16="","",J16)</f>
        <v>Vyplň údaj</v>
      </c>
      <c r="K60" s="37"/>
      <c r="L60" s="114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31" s="2" customFormat="1" ht="6.9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1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s="2" customFormat="1" ht="15.2" customHeight="1">
      <c r="A62" s="35"/>
      <c r="B62" s="36"/>
      <c r="C62" s="30" t="s">
        <v>24</v>
      </c>
      <c r="D62" s="37"/>
      <c r="E62" s="37"/>
      <c r="F62" s="28" t="str">
        <f>E19</f>
        <v>IPS Kadaň s.r.o.</v>
      </c>
      <c r="G62" s="37"/>
      <c r="H62" s="37"/>
      <c r="I62" s="30" t="s">
        <v>31</v>
      </c>
      <c r="J62" s="33" t="str">
        <f>E25</f>
        <v>BOHEMIA ELPLAN</v>
      </c>
      <c r="K62" s="37"/>
      <c r="L62" s="114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 s="2" customFormat="1" ht="25.7" customHeight="1">
      <c r="A63" s="35"/>
      <c r="B63" s="36"/>
      <c r="C63" s="30" t="s">
        <v>29</v>
      </c>
      <c r="D63" s="37"/>
      <c r="E63" s="37"/>
      <c r="F63" s="28" t="str">
        <f>IF(E22="","",E22)</f>
        <v>Vyplň údaj</v>
      </c>
      <c r="G63" s="37"/>
      <c r="H63" s="37"/>
      <c r="I63" s="30" t="s">
        <v>36</v>
      </c>
      <c r="J63" s="33" t="str">
        <f>E28</f>
        <v>BOHEMIA ELPLAN - Petr Vyžďura</v>
      </c>
      <c r="K63" s="37"/>
      <c r="L63" s="114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31" s="2" customFormat="1" ht="10.3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14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47" s="2" customFormat="1" ht="29.25" customHeight="1">
      <c r="A65" s="35"/>
      <c r="B65" s="36"/>
      <c r="C65" s="137" t="s">
        <v>155</v>
      </c>
      <c r="D65" s="138"/>
      <c r="E65" s="138"/>
      <c r="F65" s="138"/>
      <c r="G65" s="138"/>
      <c r="H65" s="138"/>
      <c r="I65" s="138"/>
      <c r="J65" s="139" t="s">
        <v>156</v>
      </c>
      <c r="K65" s="138"/>
      <c r="L65" s="114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47" s="2" customFormat="1" ht="10.3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1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47" s="2" customFormat="1" ht="22.9" customHeight="1">
      <c r="A67" s="35"/>
      <c r="B67" s="36"/>
      <c r="C67" s="140" t="s">
        <v>72</v>
      </c>
      <c r="D67" s="37"/>
      <c r="E67" s="37"/>
      <c r="F67" s="37"/>
      <c r="G67" s="37"/>
      <c r="H67" s="37"/>
      <c r="I67" s="37"/>
      <c r="J67" s="78">
        <f>J93</f>
        <v>0</v>
      </c>
      <c r="K67" s="37"/>
      <c r="L67" s="114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U67" s="18" t="s">
        <v>157</v>
      </c>
    </row>
    <row r="68" spans="1:47" s="9" customFormat="1" ht="24.95" customHeight="1">
      <c r="B68" s="141"/>
      <c r="C68" s="142"/>
      <c r="D68" s="143" t="s">
        <v>164</v>
      </c>
      <c r="E68" s="144"/>
      <c r="F68" s="144"/>
      <c r="G68" s="144"/>
      <c r="H68" s="144"/>
      <c r="I68" s="144"/>
      <c r="J68" s="145">
        <f>J110</f>
        <v>0</v>
      </c>
      <c r="K68" s="142"/>
      <c r="L68" s="146"/>
    </row>
    <row r="69" spans="1:47" s="10" customFormat="1" ht="19.899999999999999" customHeight="1">
      <c r="B69" s="147"/>
      <c r="C69" s="98"/>
      <c r="D69" s="148" t="s">
        <v>1991</v>
      </c>
      <c r="E69" s="149"/>
      <c r="F69" s="149"/>
      <c r="G69" s="149"/>
      <c r="H69" s="149"/>
      <c r="I69" s="149"/>
      <c r="J69" s="150">
        <f>J111</f>
        <v>0</v>
      </c>
      <c r="K69" s="98"/>
      <c r="L69" s="151"/>
    </row>
    <row r="70" spans="1:47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14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47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14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47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4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47" s="2" customFormat="1" ht="24.95" customHeight="1">
      <c r="A76" s="35"/>
      <c r="B76" s="36"/>
      <c r="C76" s="24" t="s">
        <v>180</v>
      </c>
      <c r="D76" s="37"/>
      <c r="E76" s="37"/>
      <c r="F76" s="37"/>
      <c r="G76" s="37"/>
      <c r="H76" s="37"/>
      <c r="I76" s="37"/>
      <c r="J76" s="37"/>
      <c r="K76" s="37"/>
      <c r="L76" s="114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47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14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47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14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47" s="2" customFormat="1" ht="26.25" customHeight="1">
      <c r="A79" s="35"/>
      <c r="B79" s="36"/>
      <c r="C79" s="37"/>
      <c r="D79" s="37"/>
      <c r="E79" s="377" t="str">
        <f>E7</f>
        <v>Přestavba části objektu č.p. 100 ve Výsluní - zřízení bytových jednotek</v>
      </c>
      <c r="F79" s="378"/>
      <c r="G79" s="378"/>
      <c r="H79" s="378"/>
      <c r="I79" s="37"/>
      <c r="J79" s="37"/>
      <c r="K79" s="37"/>
      <c r="L79" s="114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47" s="1" customFormat="1" ht="12" customHeight="1">
      <c r="B80" s="22"/>
      <c r="C80" s="30" t="s">
        <v>152</v>
      </c>
      <c r="D80" s="23"/>
      <c r="E80" s="23"/>
      <c r="F80" s="23"/>
      <c r="G80" s="23"/>
      <c r="H80" s="23"/>
      <c r="I80" s="23"/>
      <c r="J80" s="23"/>
      <c r="K80" s="23"/>
      <c r="L80" s="21"/>
    </row>
    <row r="81" spans="1:65" s="1" customFormat="1" ht="16.5" customHeight="1">
      <c r="B81" s="22"/>
      <c r="C81" s="23"/>
      <c r="D81" s="23"/>
      <c r="E81" s="377" t="s">
        <v>1982</v>
      </c>
      <c r="F81" s="354"/>
      <c r="G81" s="354"/>
      <c r="H81" s="354"/>
      <c r="I81" s="23"/>
      <c r="J81" s="23"/>
      <c r="K81" s="23"/>
      <c r="L81" s="21"/>
    </row>
    <row r="82" spans="1:65" s="1" customFormat="1" ht="12" customHeight="1">
      <c r="B82" s="22"/>
      <c r="C82" s="30" t="s">
        <v>1983</v>
      </c>
      <c r="D82" s="23"/>
      <c r="E82" s="23"/>
      <c r="F82" s="23"/>
      <c r="G82" s="23"/>
      <c r="H82" s="23"/>
      <c r="I82" s="23"/>
      <c r="J82" s="23"/>
      <c r="K82" s="23"/>
      <c r="L82" s="21"/>
    </row>
    <row r="83" spans="1:65" s="2" customFormat="1" ht="16.5" customHeight="1">
      <c r="A83" s="35"/>
      <c r="B83" s="36"/>
      <c r="C83" s="37"/>
      <c r="D83" s="37"/>
      <c r="E83" s="381" t="s">
        <v>1984</v>
      </c>
      <c r="F83" s="379"/>
      <c r="G83" s="379"/>
      <c r="H83" s="379"/>
      <c r="I83" s="37"/>
      <c r="J83" s="37"/>
      <c r="K83" s="37"/>
      <c r="L83" s="114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1985</v>
      </c>
      <c r="D84" s="37"/>
      <c r="E84" s="37"/>
      <c r="F84" s="37"/>
      <c r="G84" s="37"/>
      <c r="H84" s="37"/>
      <c r="I84" s="37"/>
      <c r="J84" s="37"/>
      <c r="K84" s="37"/>
      <c r="L84" s="114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25" t="str">
        <f>E13</f>
        <v>01-1.5 - Rozváděč R2.2</v>
      </c>
      <c r="F85" s="379"/>
      <c r="G85" s="379"/>
      <c r="H85" s="379"/>
      <c r="I85" s="37"/>
      <c r="J85" s="37"/>
      <c r="K85" s="37"/>
      <c r="L85" s="114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14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21</v>
      </c>
      <c r="D87" s="37"/>
      <c r="E87" s="37"/>
      <c r="F87" s="28" t="str">
        <f>F16</f>
        <v>Výsluní p.p.č. 34 - k.ú. Výsluní</v>
      </c>
      <c r="G87" s="37"/>
      <c r="H87" s="37"/>
      <c r="I87" s="30" t="s">
        <v>23</v>
      </c>
      <c r="J87" s="60" t="str">
        <f>IF(J16="","",J16)</f>
        <v>Vyplň údaj</v>
      </c>
      <c r="K87" s="37"/>
      <c r="L87" s="114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14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24</v>
      </c>
      <c r="D89" s="37"/>
      <c r="E89" s="37"/>
      <c r="F89" s="28" t="str">
        <f>E19</f>
        <v>IPS Kadaň s.r.o.</v>
      </c>
      <c r="G89" s="37"/>
      <c r="H89" s="37"/>
      <c r="I89" s="30" t="s">
        <v>31</v>
      </c>
      <c r="J89" s="33" t="str">
        <f>E25</f>
        <v>BOHEMIA ELPLAN</v>
      </c>
      <c r="K89" s="37"/>
      <c r="L89" s="114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25.7" customHeight="1">
      <c r="A90" s="35"/>
      <c r="B90" s="36"/>
      <c r="C90" s="30" t="s">
        <v>29</v>
      </c>
      <c r="D90" s="37"/>
      <c r="E90" s="37"/>
      <c r="F90" s="28" t="str">
        <f>IF(E22="","",E22)</f>
        <v>Vyplň údaj</v>
      </c>
      <c r="G90" s="37"/>
      <c r="H90" s="37"/>
      <c r="I90" s="30" t="s">
        <v>36</v>
      </c>
      <c r="J90" s="33" t="str">
        <f>E28</f>
        <v>BOHEMIA ELPLAN - Petr Vyžďura</v>
      </c>
      <c r="K90" s="37"/>
      <c r="L90" s="114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14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52"/>
      <c r="B92" s="153"/>
      <c r="C92" s="154" t="s">
        <v>181</v>
      </c>
      <c r="D92" s="155" t="s">
        <v>59</v>
      </c>
      <c r="E92" s="155" t="s">
        <v>55</v>
      </c>
      <c r="F92" s="155" t="s">
        <v>56</v>
      </c>
      <c r="G92" s="155" t="s">
        <v>182</v>
      </c>
      <c r="H92" s="155" t="s">
        <v>183</v>
      </c>
      <c r="I92" s="155" t="s">
        <v>184</v>
      </c>
      <c r="J92" s="155" t="s">
        <v>156</v>
      </c>
      <c r="K92" s="156" t="s">
        <v>185</v>
      </c>
      <c r="L92" s="157"/>
      <c r="M92" s="69" t="s">
        <v>19</v>
      </c>
      <c r="N92" s="70" t="s">
        <v>44</v>
      </c>
      <c r="O92" s="70" t="s">
        <v>186</v>
      </c>
      <c r="P92" s="70" t="s">
        <v>187</v>
      </c>
      <c r="Q92" s="70" t="s">
        <v>188</v>
      </c>
      <c r="R92" s="70" t="s">
        <v>189</v>
      </c>
      <c r="S92" s="70" t="s">
        <v>190</v>
      </c>
      <c r="T92" s="71" t="s">
        <v>191</v>
      </c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</row>
    <row r="93" spans="1:65" s="2" customFormat="1" ht="22.9" customHeight="1">
      <c r="A93" s="35"/>
      <c r="B93" s="36"/>
      <c r="C93" s="76" t="s">
        <v>192</v>
      </c>
      <c r="D93" s="37"/>
      <c r="E93" s="37"/>
      <c r="F93" s="37"/>
      <c r="G93" s="37"/>
      <c r="H93" s="37"/>
      <c r="I93" s="37"/>
      <c r="J93" s="158">
        <f>BK93</f>
        <v>0</v>
      </c>
      <c r="K93" s="37"/>
      <c r="L93" s="40"/>
      <c r="M93" s="72"/>
      <c r="N93" s="159"/>
      <c r="O93" s="73"/>
      <c r="P93" s="160">
        <f>P94+SUM(P95:P110)</f>
        <v>0</v>
      </c>
      <c r="Q93" s="73"/>
      <c r="R93" s="160">
        <f>R94+SUM(R95:R110)</f>
        <v>2.7200000000000002E-3</v>
      </c>
      <c r="S93" s="73"/>
      <c r="T93" s="161">
        <f>T94+SUM(T95:T110)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73</v>
      </c>
      <c r="AU93" s="18" t="s">
        <v>157</v>
      </c>
      <c r="BK93" s="162">
        <f>BK94+SUM(BK95:BK110)</f>
        <v>0</v>
      </c>
    </row>
    <row r="94" spans="1:65" s="2" customFormat="1" ht="16.5" customHeight="1">
      <c r="A94" s="35"/>
      <c r="B94" s="36"/>
      <c r="C94" s="221" t="s">
        <v>82</v>
      </c>
      <c r="D94" s="221" t="s">
        <v>324</v>
      </c>
      <c r="E94" s="222" t="s">
        <v>2115</v>
      </c>
      <c r="F94" s="223" t="s">
        <v>2116</v>
      </c>
      <c r="G94" s="224" t="s">
        <v>319</v>
      </c>
      <c r="H94" s="225">
        <v>1</v>
      </c>
      <c r="I94" s="226"/>
      <c r="J94" s="227">
        <f>ROUND(I94*H94,2)</f>
        <v>0</v>
      </c>
      <c r="K94" s="223" t="s">
        <v>19</v>
      </c>
      <c r="L94" s="228"/>
      <c r="M94" s="229" t="s">
        <v>19</v>
      </c>
      <c r="N94" s="230" t="s">
        <v>46</v>
      </c>
      <c r="O94" s="65"/>
      <c r="P94" s="188">
        <f>O94*H94</f>
        <v>0</v>
      </c>
      <c r="Q94" s="188">
        <v>2.2000000000000001E-3</v>
      </c>
      <c r="R94" s="188">
        <f>Q94*H94</f>
        <v>2.2000000000000001E-3</v>
      </c>
      <c r="S94" s="188">
        <v>0</v>
      </c>
      <c r="T94" s="18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90" t="s">
        <v>255</v>
      </c>
      <c r="AT94" s="190" t="s">
        <v>324</v>
      </c>
      <c r="AU94" s="190" t="s">
        <v>74</v>
      </c>
      <c r="AY94" s="18" t="s">
        <v>195</v>
      </c>
      <c r="BE94" s="191">
        <f>IF(N94="základní",J94,0)</f>
        <v>0</v>
      </c>
      <c r="BF94" s="191">
        <f>IF(N94="snížená",J94,0)</f>
        <v>0</v>
      </c>
      <c r="BG94" s="191">
        <f>IF(N94="zákl. přenesená",J94,0)</f>
        <v>0</v>
      </c>
      <c r="BH94" s="191">
        <f>IF(N94="sníž. přenesená",J94,0)</f>
        <v>0</v>
      </c>
      <c r="BI94" s="191">
        <f>IF(N94="nulová",J94,0)</f>
        <v>0</v>
      </c>
      <c r="BJ94" s="18" t="s">
        <v>84</v>
      </c>
      <c r="BK94" s="191">
        <f>ROUND(I94*H94,2)</f>
        <v>0</v>
      </c>
      <c r="BL94" s="18" t="s">
        <v>104</v>
      </c>
      <c r="BM94" s="190" t="s">
        <v>2165</v>
      </c>
    </row>
    <row r="95" spans="1:65" s="2" customFormat="1" ht="11.25">
      <c r="A95" s="35"/>
      <c r="B95" s="36"/>
      <c r="C95" s="37"/>
      <c r="D95" s="192" t="s">
        <v>203</v>
      </c>
      <c r="E95" s="37"/>
      <c r="F95" s="193" t="s">
        <v>2116</v>
      </c>
      <c r="G95" s="37"/>
      <c r="H95" s="37"/>
      <c r="I95" s="194"/>
      <c r="J95" s="37"/>
      <c r="K95" s="37"/>
      <c r="L95" s="40"/>
      <c r="M95" s="195"/>
      <c r="N95" s="19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203</v>
      </c>
      <c r="AU95" s="18" t="s">
        <v>74</v>
      </c>
    </row>
    <row r="96" spans="1:65" s="2" customFormat="1" ht="16.5" customHeight="1">
      <c r="A96" s="35"/>
      <c r="B96" s="36"/>
      <c r="C96" s="221" t="s">
        <v>84</v>
      </c>
      <c r="D96" s="221" t="s">
        <v>324</v>
      </c>
      <c r="E96" s="222" t="s">
        <v>2118</v>
      </c>
      <c r="F96" s="223" t="s">
        <v>2119</v>
      </c>
      <c r="G96" s="224" t="s">
        <v>319</v>
      </c>
      <c r="H96" s="225">
        <v>2</v>
      </c>
      <c r="I96" s="226"/>
      <c r="J96" s="227">
        <f>ROUND(I96*H96,2)</f>
        <v>0</v>
      </c>
      <c r="K96" s="223" t="s">
        <v>19</v>
      </c>
      <c r="L96" s="228"/>
      <c r="M96" s="229" t="s">
        <v>19</v>
      </c>
      <c r="N96" s="230" t="s">
        <v>46</v>
      </c>
      <c r="O96" s="65"/>
      <c r="P96" s="188">
        <f>O96*H96</f>
        <v>0</v>
      </c>
      <c r="Q96" s="188">
        <v>2.0000000000000002E-5</v>
      </c>
      <c r="R96" s="188">
        <f>Q96*H96</f>
        <v>4.0000000000000003E-5</v>
      </c>
      <c r="S96" s="188">
        <v>0</v>
      </c>
      <c r="T96" s="18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90" t="s">
        <v>255</v>
      </c>
      <c r="AT96" s="190" t="s">
        <v>324</v>
      </c>
      <c r="AU96" s="190" t="s">
        <v>74</v>
      </c>
      <c r="AY96" s="18" t="s">
        <v>195</v>
      </c>
      <c r="BE96" s="191">
        <f>IF(N96="základní",J96,0)</f>
        <v>0</v>
      </c>
      <c r="BF96" s="191">
        <f>IF(N96="snížená",J96,0)</f>
        <v>0</v>
      </c>
      <c r="BG96" s="191">
        <f>IF(N96="zákl. přenesená",J96,0)</f>
        <v>0</v>
      </c>
      <c r="BH96" s="191">
        <f>IF(N96="sníž. přenesená",J96,0)</f>
        <v>0</v>
      </c>
      <c r="BI96" s="191">
        <f>IF(N96="nulová",J96,0)</f>
        <v>0</v>
      </c>
      <c r="BJ96" s="18" t="s">
        <v>84</v>
      </c>
      <c r="BK96" s="191">
        <f>ROUND(I96*H96,2)</f>
        <v>0</v>
      </c>
      <c r="BL96" s="18" t="s">
        <v>104</v>
      </c>
      <c r="BM96" s="190" t="s">
        <v>2166</v>
      </c>
    </row>
    <row r="97" spans="1:65" s="2" customFormat="1" ht="11.25">
      <c r="A97" s="35"/>
      <c r="B97" s="36"/>
      <c r="C97" s="37"/>
      <c r="D97" s="192" t="s">
        <v>203</v>
      </c>
      <c r="E97" s="37"/>
      <c r="F97" s="193" t="s">
        <v>2119</v>
      </c>
      <c r="G97" s="37"/>
      <c r="H97" s="37"/>
      <c r="I97" s="194"/>
      <c r="J97" s="37"/>
      <c r="K97" s="37"/>
      <c r="L97" s="40"/>
      <c r="M97" s="195"/>
      <c r="N97" s="19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203</v>
      </c>
      <c r="AU97" s="18" t="s">
        <v>74</v>
      </c>
    </row>
    <row r="98" spans="1:65" s="2" customFormat="1" ht="16.5" customHeight="1">
      <c r="A98" s="35"/>
      <c r="B98" s="36"/>
      <c r="C98" s="221" t="s">
        <v>100</v>
      </c>
      <c r="D98" s="221" t="s">
        <v>324</v>
      </c>
      <c r="E98" s="222" t="s">
        <v>2121</v>
      </c>
      <c r="F98" s="223" t="s">
        <v>2122</v>
      </c>
      <c r="G98" s="224" t="s">
        <v>319</v>
      </c>
      <c r="H98" s="225">
        <v>1</v>
      </c>
      <c r="I98" s="226"/>
      <c r="J98" s="227">
        <f>ROUND(I98*H98,2)</f>
        <v>0</v>
      </c>
      <c r="K98" s="223" t="s">
        <v>19</v>
      </c>
      <c r="L98" s="228"/>
      <c r="M98" s="229" t="s">
        <v>19</v>
      </c>
      <c r="N98" s="230" t="s">
        <v>46</v>
      </c>
      <c r="O98" s="65"/>
      <c r="P98" s="188">
        <f>O98*H98</f>
        <v>0</v>
      </c>
      <c r="Q98" s="188">
        <v>2.2000000000000001E-4</v>
      </c>
      <c r="R98" s="188">
        <f>Q98*H98</f>
        <v>2.2000000000000001E-4</v>
      </c>
      <c r="S98" s="188">
        <v>0</v>
      </c>
      <c r="T98" s="18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90" t="s">
        <v>255</v>
      </c>
      <c r="AT98" s="190" t="s">
        <v>324</v>
      </c>
      <c r="AU98" s="190" t="s">
        <v>74</v>
      </c>
      <c r="AY98" s="18" t="s">
        <v>195</v>
      </c>
      <c r="BE98" s="191">
        <f>IF(N98="základní",J98,0)</f>
        <v>0</v>
      </c>
      <c r="BF98" s="191">
        <f>IF(N98="snížená",J98,0)</f>
        <v>0</v>
      </c>
      <c r="BG98" s="191">
        <f>IF(N98="zákl. přenesená",J98,0)</f>
        <v>0</v>
      </c>
      <c r="BH98" s="191">
        <f>IF(N98="sníž. přenesená",J98,0)</f>
        <v>0</v>
      </c>
      <c r="BI98" s="191">
        <f>IF(N98="nulová",J98,0)</f>
        <v>0</v>
      </c>
      <c r="BJ98" s="18" t="s">
        <v>84</v>
      </c>
      <c r="BK98" s="191">
        <f>ROUND(I98*H98,2)</f>
        <v>0</v>
      </c>
      <c r="BL98" s="18" t="s">
        <v>104</v>
      </c>
      <c r="BM98" s="190" t="s">
        <v>2167</v>
      </c>
    </row>
    <row r="99" spans="1:65" s="2" customFormat="1" ht="11.25">
      <c r="A99" s="35"/>
      <c r="B99" s="36"/>
      <c r="C99" s="37"/>
      <c r="D99" s="192" t="s">
        <v>203</v>
      </c>
      <c r="E99" s="37"/>
      <c r="F99" s="193" t="s">
        <v>2122</v>
      </c>
      <c r="G99" s="37"/>
      <c r="H99" s="37"/>
      <c r="I99" s="194"/>
      <c r="J99" s="37"/>
      <c r="K99" s="37"/>
      <c r="L99" s="40"/>
      <c r="M99" s="195"/>
      <c r="N99" s="19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203</v>
      </c>
      <c r="AU99" s="18" t="s">
        <v>74</v>
      </c>
    </row>
    <row r="100" spans="1:65" s="2" customFormat="1" ht="16.5" customHeight="1">
      <c r="A100" s="35"/>
      <c r="B100" s="36"/>
      <c r="C100" s="221" t="s">
        <v>104</v>
      </c>
      <c r="D100" s="221" t="s">
        <v>324</v>
      </c>
      <c r="E100" s="222" t="s">
        <v>2103</v>
      </c>
      <c r="F100" s="223" t="s">
        <v>2104</v>
      </c>
      <c r="G100" s="224" t="s">
        <v>319</v>
      </c>
      <c r="H100" s="225">
        <v>1</v>
      </c>
      <c r="I100" s="226"/>
      <c r="J100" s="227">
        <f>ROUND(I100*H100,2)</f>
        <v>0</v>
      </c>
      <c r="K100" s="223" t="s">
        <v>19</v>
      </c>
      <c r="L100" s="228"/>
      <c r="M100" s="229" t="s">
        <v>19</v>
      </c>
      <c r="N100" s="230" t="s">
        <v>46</v>
      </c>
      <c r="O100" s="65"/>
      <c r="P100" s="188">
        <f>O100*H100</f>
        <v>0</v>
      </c>
      <c r="Q100" s="188">
        <v>1.2E-4</v>
      </c>
      <c r="R100" s="188">
        <f>Q100*H100</f>
        <v>1.2E-4</v>
      </c>
      <c r="S100" s="188">
        <v>0</v>
      </c>
      <c r="T100" s="18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90" t="s">
        <v>255</v>
      </c>
      <c r="AT100" s="190" t="s">
        <v>324</v>
      </c>
      <c r="AU100" s="190" t="s">
        <v>74</v>
      </c>
      <c r="AY100" s="18" t="s">
        <v>195</v>
      </c>
      <c r="BE100" s="191">
        <f>IF(N100="základní",J100,0)</f>
        <v>0</v>
      </c>
      <c r="BF100" s="191">
        <f>IF(N100="snížená",J100,0)</f>
        <v>0</v>
      </c>
      <c r="BG100" s="191">
        <f>IF(N100="zákl. přenesená",J100,0)</f>
        <v>0</v>
      </c>
      <c r="BH100" s="191">
        <f>IF(N100="sníž. přenesená",J100,0)</f>
        <v>0</v>
      </c>
      <c r="BI100" s="191">
        <f>IF(N100="nulová",J100,0)</f>
        <v>0</v>
      </c>
      <c r="BJ100" s="18" t="s">
        <v>84</v>
      </c>
      <c r="BK100" s="191">
        <f>ROUND(I100*H100,2)</f>
        <v>0</v>
      </c>
      <c r="BL100" s="18" t="s">
        <v>104</v>
      </c>
      <c r="BM100" s="190" t="s">
        <v>2168</v>
      </c>
    </row>
    <row r="101" spans="1:65" s="2" customFormat="1" ht="11.25">
      <c r="A101" s="35"/>
      <c r="B101" s="36"/>
      <c r="C101" s="37"/>
      <c r="D101" s="192" t="s">
        <v>203</v>
      </c>
      <c r="E101" s="37"/>
      <c r="F101" s="193" t="s">
        <v>2104</v>
      </c>
      <c r="G101" s="37"/>
      <c r="H101" s="37"/>
      <c r="I101" s="194"/>
      <c r="J101" s="37"/>
      <c r="K101" s="37"/>
      <c r="L101" s="40"/>
      <c r="M101" s="195"/>
      <c r="N101" s="19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203</v>
      </c>
      <c r="AU101" s="18" t="s">
        <v>74</v>
      </c>
    </row>
    <row r="102" spans="1:65" s="2" customFormat="1" ht="24.2" customHeight="1">
      <c r="A102" s="35"/>
      <c r="B102" s="36"/>
      <c r="C102" s="221" t="s">
        <v>232</v>
      </c>
      <c r="D102" s="221" t="s">
        <v>324</v>
      </c>
      <c r="E102" s="222" t="s">
        <v>2125</v>
      </c>
      <c r="F102" s="223" t="s">
        <v>2126</v>
      </c>
      <c r="G102" s="224" t="s">
        <v>319</v>
      </c>
      <c r="H102" s="225">
        <v>1</v>
      </c>
      <c r="I102" s="226"/>
      <c r="J102" s="227">
        <f>ROUND(I102*H102,2)</f>
        <v>0</v>
      </c>
      <c r="K102" s="223" t="s">
        <v>19</v>
      </c>
      <c r="L102" s="228"/>
      <c r="M102" s="229" t="s">
        <v>19</v>
      </c>
      <c r="N102" s="230" t="s">
        <v>46</v>
      </c>
      <c r="O102" s="65"/>
      <c r="P102" s="188">
        <f>O102*H102</f>
        <v>0</v>
      </c>
      <c r="Q102" s="188">
        <v>0</v>
      </c>
      <c r="R102" s="188">
        <f>Q102*H102</f>
        <v>0</v>
      </c>
      <c r="S102" s="188">
        <v>0</v>
      </c>
      <c r="T102" s="18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90" t="s">
        <v>255</v>
      </c>
      <c r="AT102" s="190" t="s">
        <v>324</v>
      </c>
      <c r="AU102" s="190" t="s">
        <v>74</v>
      </c>
      <c r="AY102" s="18" t="s">
        <v>195</v>
      </c>
      <c r="BE102" s="191">
        <f>IF(N102="základní",J102,0)</f>
        <v>0</v>
      </c>
      <c r="BF102" s="191">
        <f>IF(N102="snížená",J102,0)</f>
        <v>0</v>
      </c>
      <c r="BG102" s="191">
        <f>IF(N102="zákl. přenesená",J102,0)</f>
        <v>0</v>
      </c>
      <c r="BH102" s="191">
        <f>IF(N102="sníž. přenesená",J102,0)</f>
        <v>0</v>
      </c>
      <c r="BI102" s="191">
        <f>IF(N102="nulová",J102,0)</f>
        <v>0</v>
      </c>
      <c r="BJ102" s="18" t="s">
        <v>84</v>
      </c>
      <c r="BK102" s="191">
        <f>ROUND(I102*H102,2)</f>
        <v>0</v>
      </c>
      <c r="BL102" s="18" t="s">
        <v>104</v>
      </c>
      <c r="BM102" s="190" t="s">
        <v>2169</v>
      </c>
    </row>
    <row r="103" spans="1:65" s="2" customFormat="1" ht="19.5">
      <c r="A103" s="35"/>
      <c r="B103" s="36"/>
      <c r="C103" s="37"/>
      <c r="D103" s="192" t="s">
        <v>203</v>
      </c>
      <c r="E103" s="37"/>
      <c r="F103" s="193" t="s">
        <v>2126</v>
      </c>
      <c r="G103" s="37"/>
      <c r="H103" s="37"/>
      <c r="I103" s="194"/>
      <c r="J103" s="37"/>
      <c r="K103" s="37"/>
      <c r="L103" s="40"/>
      <c r="M103" s="195"/>
      <c r="N103" s="19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203</v>
      </c>
      <c r="AU103" s="18" t="s">
        <v>74</v>
      </c>
    </row>
    <row r="104" spans="1:65" s="2" customFormat="1" ht="24.2" customHeight="1">
      <c r="A104" s="35"/>
      <c r="B104" s="36"/>
      <c r="C104" s="221" t="s">
        <v>240</v>
      </c>
      <c r="D104" s="221" t="s">
        <v>324</v>
      </c>
      <c r="E104" s="222" t="s">
        <v>2128</v>
      </c>
      <c r="F104" s="223" t="s">
        <v>2129</v>
      </c>
      <c r="G104" s="224" t="s">
        <v>319</v>
      </c>
      <c r="H104" s="225">
        <v>11</v>
      </c>
      <c r="I104" s="226"/>
      <c r="J104" s="227">
        <f>ROUND(I104*H104,2)</f>
        <v>0</v>
      </c>
      <c r="K104" s="223" t="s">
        <v>19</v>
      </c>
      <c r="L104" s="228"/>
      <c r="M104" s="229" t="s">
        <v>19</v>
      </c>
      <c r="N104" s="230" t="s">
        <v>46</v>
      </c>
      <c r="O104" s="65"/>
      <c r="P104" s="188">
        <f>O104*H104</f>
        <v>0</v>
      </c>
      <c r="Q104" s="188">
        <v>0</v>
      </c>
      <c r="R104" s="188">
        <f>Q104*H104</f>
        <v>0</v>
      </c>
      <c r="S104" s="188">
        <v>0</v>
      </c>
      <c r="T104" s="18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90" t="s">
        <v>255</v>
      </c>
      <c r="AT104" s="190" t="s">
        <v>324</v>
      </c>
      <c r="AU104" s="190" t="s">
        <v>74</v>
      </c>
      <c r="AY104" s="18" t="s">
        <v>195</v>
      </c>
      <c r="BE104" s="191">
        <f>IF(N104="základní",J104,0)</f>
        <v>0</v>
      </c>
      <c r="BF104" s="191">
        <f>IF(N104="snížená",J104,0)</f>
        <v>0</v>
      </c>
      <c r="BG104" s="191">
        <f>IF(N104="zákl. přenesená",J104,0)</f>
        <v>0</v>
      </c>
      <c r="BH104" s="191">
        <f>IF(N104="sníž. přenesená",J104,0)</f>
        <v>0</v>
      </c>
      <c r="BI104" s="191">
        <f>IF(N104="nulová",J104,0)</f>
        <v>0</v>
      </c>
      <c r="BJ104" s="18" t="s">
        <v>84</v>
      </c>
      <c r="BK104" s="191">
        <f>ROUND(I104*H104,2)</f>
        <v>0</v>
      </c>
      <c r="BL104" s="18" t="s">
        <v>104</v>
      </c>
      <c r="BM104" s="190" t="s">
        <v>2170</v>
      </c>
    </row>
    <row r="105" spans="1:65" s="2" customFormat="1" ht="19.5">
      <c r="A105" s="35"/>
      <c r="B105" s="36"/>
      <c r="C105" s="37"/>
      <c r="D105" s="192" t="s">
        <v>203</v>
      </c>
      <c r="E105" s="37"/>
      <c r="F105" s="193" t="s">
        <v>2131</v>
      </c>
      <c r="G105" s="37"/>
      <c r="H105" s="37"/>
      <c r="I105" s="194"/>
      <c r="J105" s="37"/>
      <c r="K105" s="37"/>
      <c r="L105" s="40"/>
      <c r="M105" s="195"/>
      <c r="N105" s="19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203</v>
      </c>
      <c r="AU105" s="18" t="s">
        <v>74</v>
      </c>
    </row>
    <row r="106" spans="1:65" s="2" customFormat="1" ht="16.5" customHeight="1">
      <c r="A106" s="35"/>
      <c r="B106" s="36"/>
      <c r="C106" s="221" t="s">
        <v>248</v>
      </c>
      <c r="D106" s="221" t="s">
        <v>324</v>
      </c>
      <c r="E106" s="222" t="s">
        <v>2100</v>
      </c>
      <c r="F106" s="223" t="s">
        <v>2101</v>
      </c>
      <c r="G106" s="224" t="s">
        <v>319</v>
      </c>
      <c r="H106" s="225">
        <v>1</v>
      </c>
      <c r="I106" s="226"/>
      <c r="J106" s="227">
        <f>ROUND(I106*H106,2)</f>
        <v>0</v>
      </c>
      <c r="K106" s="223" t="s">
        <v>19</v>
      </c>
      <c r="L106" s="228"/>
      <c r="M106" s="229" t="s">
        <v>19</v>
      </c>
      <c r="N106" s="230" t="s">
        <v>46</v>
      </c>
      <c r="O106" s="65"/>
      <c r="P106" s="188">
        <f>O106*H106</f>
        <v>0</v>
      </c>
      <c r="Q106" s="188">
        <v>1.3999999999999999E-4</v>
      </c>
      <c r="R106" s="188">
        <f>Q106*H106</f>
        <v>1.3999999999999999E-4</v>
      </c>
      <c r="S106" s="188">
        <v>0</v>
      </c>
      <c r="T106" s="18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90" t="s">
        <v>255</v>
      </c>
      <c r="AT106" s="190" t="s">
        <v>324</v>
      </c>
      <c r="AU106" s="190" t="s">
        <v>74</v>
      </c>
      <c r="AY106" s="18" t="s">
        <v>195</v>
      </c>
      <c r="BE106" s="191">
        <f>IF(N106="základní",J106,0)</f>
        <v>0</v>
      </c>
      <c r="BF106" s="191">
        <f>IF(N106="snížená",J106,0)</f>
        <v>0</v>
      </c>
      <c r="BG106" s="191">
        <f>IF(N106="zákl. přenesená",J106,0)</f>
        <v>0</v>
      </c>
      <c r="BH106" s="191">
        <f>IF(N106="sníž. přenesená",J106,0)</f>
        <v>0</v>
      </c>
      <c r="BI106" s="191">
        <f>IF(N106="nulová",J106,0)</f>
        <v>0</v>
      </c>
      <c r="BJ106" s="18" t="s">
        <v>84</v>
      </c>
      <c r="BK106" s="191">
        <f>ROUND(I106*H106,2)</f>
        <v>0</v>
      </c>
      <c r="BL106" s="18" t="s">
        <v>104</v>
      </c>
      <c r="BM106" s="190" t="s">
        <v>2171</v>
      </c>
    </row>
    <row r="107" spans="1:65" s="2" customFormat="1" ht="11.25">
      <c r="A107" s="35"/>
      <c r="B107" s="36"/>
      <c r="C107" s="37"/>
      <c r="D107" s="192" t="s">
        <v>203</v>
      </c>
      <c r="E107" s="37"/>
      <c r="F107" s="193" t="s">
        <v>2101</v>
      </c>
      <c r="G107" s="37"/>
      <c r="H107" s="37"/>
      <c r="I107" s="194"/>
      <c r="J107" s="37"/>
      <c r="K107" s="37"/>
      <c r="L107" s="40"/>
      <c r="M107" s="195"/>
      <c r="N107" s="19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203</v>
      </c>
      <c r="AU107" s="18" t="s">
        <v>74</v>
      </c>
    </row>
    <row r="108" spans="1:65" s="2" customFormat="1" ht="24.2" customHeight="1">
      <c r="A108" s="35"/>
      <c r="B108" s="36"/>
      <c r="C108" s="221" t="s">
        <v>255</v>
      </c>
      <c r="D108" s="221" t="s">
        <v>324</v>
      </c>
      <c r="E108" s="222" t="s">
        <v>2133</v>
      </c>
      <c r="F108" s="223" t="s">
        <v>2134</v>
      </c>
      <c r="G108" s="224" t="s">
        <v>319</v>
      </c>
      <c r="H108" s="225">
        <v>1</v>
      </c>
      <c r="I108" s="226"/>
      <c r="J108" s="227">
        <f>ROUND(I108*H108,2)</f>
        <v>0</v>
      </c>
      <c r="K108" s="223" t="s">
        <v>19</v>
      </c>
      <c r="L108" s="228"/>
      <c r="M108" s="229" t="s">
        <v>19</v>
      </c>
      <c r="N108" s="230" t="s">
        <v>46</v>
      </c>
      <c r="O108" s="65"/>
      <c r="P108" s="188">
        <f>O108*H108</f>
        <v>0</v>
      </c>
      <c r="Q108" s="188">
        <v>0</v>
      </c>
      <c r="R108" s="188">
        <f>Q108*H108</f>
        <v>0</v>
      </c>
      <c r="S108" s="188">
        <v>0</v>
      </c>
      <c r="T108" s="18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90" t="s">
        <v>255</v>
      </c>
      <c r="AT108" s="190" t="s">
        <v>324</v>
      </c>
      <c r="AU108" s="190" t="s">
        <v>74</v>
      </c>
      <c r="AY108" s="18" t="s">
        <v>195</v>
      </c>
      <c r="BE108" s="191">
        <f>IF(N108="základní",J108,0)</f>
        <v>0</v>
      </c>
      <c r="BF108" s="191">
        <f>IF(N108="snížená",J108,0)</f>
        <v>0</v>
      </c>
      <c r="BG108" s="191">
        <f>IF(N108="zákl. přenesená",J108,0)</f>
        <v>0</v>
      </c>
      <c r="BH108" s="191">
        <f>IF(N108="sníž. přenesená",J108,0)</f>
        <v>0</v>
      </c>
      <c r="BI108" s="191">
        <f>IF(N108="nulová",J108,0)</f>
        <v>0</v>
      </c>
      <c r="BJ108" s="18" t="s">
        <v>84</v>
      </c>
      <c r="BK108" s="191">
        <f>ROUND(I108*H108,2)</f>
        <v>0</v>
      </c>
      <c r="BL108" s="18" t="s">
        <v>104</v>
      </c>
      <c r="BM108" s="190" t="s">
        <v>2172</v>
      </c>
    </row>
    <row r="109" spans="1:65" s="2" customFormat="1" ht="19.5">
      <c r="A109" s="35"/>
      <c r="B109" s="36"/>
      <c r="C109" s="37"/>
      <c r="D109" s="192" t="s">
        <v>203</v>
      </c>
      <c r="E109" s="37"/>
      <c r="F109" s="193" t="s">
        <v>2134</v>
      </c>
      <c r="G109" s="37"/>
      <c r="H109" s="37"/>
      <c r="I109" s="194"/>
      <c r="J109" s="37"/>
      <c r="K109" s="37"/>
      <c r="L109" s="40"/>
      <c r="M109" s="195"/>
      <c r="N109" s="19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203</v>
      </c>
      <c r="AU109" s="18" t="s">
        <v>74</v>
      </c>
    </row>
    <row r="110" spans="1:65" s="12" customFormat="1" ht="25.9" customHeight="1">
      <c r="B110" s="163"/>
      <c r="C110" s="164"/>
      <c r="D110" s="165" t="s">
        <v>73</v>
      </c>
      <c r="E110" s="166" t="s">
        <v>485</v>
      </c>
      <c r="F110" s="166" t="s">
        <v>486</v>
      </c>
      <c r="G110" s="164"/>
      <c r="H110" s="164"/>
      <c r="I110" s="167"/>
      <c r="J110" s="168">
        <f>BK110</f>
        <v>0</v>
      </c>
      <c r="K110" s="164"/>
      <c r="L110" s="169"/>
      <c r="M110" s="170"/>
      <c r="N110" s="171"/>
      <c r="O110" s="171"/>
      <c r="P110" s="172">
        <f>P111</f>
        <v>0</v>
      </c>
      <c r="Q110" s="171"/>
      <c r="R110" s="172">
        <f>R111</f>
        <v>0</v>
      </c>
      <c r="S110" s="171"/>
      <c r="T110" s="173">
        <f>T111</f>
        <v>0</v>
      </c>
      <c r="AR110" s="174" t="s">
        <v>84</v>
      </c>
      <c r="AT110" s="175" t="s">
        <v>73</v>
      </c>
      <c r="AU110" s="175" t="s">
        <v>74</v>
      </c>
      <c r="AY110" s="174" t="s">
        <v>195</v>
      </c>
      <c r="BK110" s="176">
        <f>BK111</f>
        <v>0</v>
      </c>
    </row>
    <row r="111" spans="1:65" s="12" customFormat="1" ht="22.9" customHeight="1">
      <c r="B111" s="163"/>
      <c r="C111" s="164"/>
      <c r="D111" s="165" t="s">
        <v>73</v>
      </c>
      <c r="E111" s="177" t="s">
        <v>1992</v>
      </c>
      <c r="F111" s="177" t="s">
        <v>95</v>
      </c>
      <c r="G111" s="164"/>
      <c r="H111" s="164"/>
      <c r="I111" s="167"/>
      <c r="J111" s="178">
        <f>BK111</f>
        <v>0</v>
      </c>
      <c r="K111" s="164"/>
      <c r="L111" s="169"/>
      <c r="M111" s="170"/>
      <c r="N111" s="171"/>
      <c r="O111" s="171"/>
      <c r="P111" s="172">
        <f>SUM(P112:P135)</f>
        <v>0</v>
      </c>
      <c r="Q111" s="171"/>
      <c r="R111" s="172">
        <f>SUM(R112:R135)</f>
        <v>0</v>
      </c>
      <c r="S111" s="171"/>
      <c r="T111" s="173">
        <f>SUM(T112:T135)</f>
        <v>0</v>
      </c>
      <c r="AR111" s="174" t="s">
        <v>84</v>
      </c>
      <c r="AT111" s="175" t="s">
        <v>73</v>
      </c>
      <c r="AU111" s="175" t="s">
        <v>82</v>
      </c>
      <c r="AY111" s="174" t="s">
        <v>195</v>
      </c>
      <c r="BK111" s="176">
        <f>SUM(BK112:BK135)</f>
        <v>0</v>
      </c>
    </row>
    <row r="112" spans="1:65" s="2" customFormat="1" ht="24.2" customHeight="1">
      <c r="A112" s="35"/>
      <c r="B112" s="36"/>
      <c r="C112" s="179" t="s">
        <v>264</v>
      </c>
      <c r="D112" s="179" t="s">
        <v>197</v>
      </c>
      <c r="E112" s="180" t="s">
        <v>1993</v>
      </c>
      <c r="F112" s="181" t="s">
        <v>1994</v>
      </c>
      <c r="G112" s="182" t="s">
        <v>319</v>
      </c>
      <c r="H112" s="183">
        <v>28</v>
      </c>
      <c r="I112" s="184"/>
      <c r="J112" s="185">
        <f>ROUND(I112*H112,2)</f>
        <v>0</v>
      </c>
      <c r="K112" s="181" t="s">
        <v>1995</v>
      </c>
      <c r="L112" s="40"/>
      <c r="M112" s="186" t="s">
        <v>19</v>
      </c>
      <c r="N112" s="187" t="s">
        <v>46</v>
      </c>
      <c r="O112" s="65"/>
      <c r="P112" s="188">
        <f>O112*H112</f>
        <v>0</v>
      </c>
      <c r="Q112" s="188">
        <v>0</v>
      </c>
      <c r="R112" s="188">
        <f>Q112*H112</f>
        <v>0</v>
      </c>
      <c r="S112" s="188">
        <v>0</v>
      </c>
      <c r="T112" s="18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90" t="s">
        <v>310</v>
      </c>
      <c r="AT112" s="190" t="s">
        <v>197</v>
      </c>
      <c r="AU112" s="190" t="s">
        <v>84</v>
      </c>
      <c r="AY112" s="18" t="s">
        <v>195</v>
      </c>
      <c r="BE112" s="191">
        <f>IF(N112="základní",J112,0)</f>
        <v>0</v>
      </c>
      <c r="BF112" s="191">
        <f>IF(N112="snížená",J112,0)</f>
        <v>0</v>
      </c>
      <c r="BG112" s="191">
        <f>IF(N112="zákl. přenesená",J112,0)</f>
        <v>0</v>
      </c>
      <c r="BH112" s="191">
        <f>IF(N112="sníž. přenesená",J112,0)</f>
        <v>0</v>
      </c>
      <c r="BI112" s="191">
        <f>IF(N112="nulová",J112,0)</f>
        <v>0</v>
      </c>
      <c r="BJ112" s="18" t="s">
        <v>84</v>
      </c>
      <c r="BK112" s="191">
        <f>ROUND(I112*H112,2)</f>
        <v>0</v>
      </c>
      <c r="BL112" s="18" t="s">
        <v>310</v>
      </c>
      <c r="BM112" s="190" t="s">
        <v>2173</v>
      </c>
    </row>
    <row r="113" spans="1:65" s="2" customFormat="1" ht="19.5">
      <c r="A113" s="35"/>
      <c r="B113" s="36"/>
      <c r="C113" s="37"/>
      <c r="D113" s="192" t="s">
        <v>203</v>
      </c>
      <c r="E113" s="37"/>
      <c r="F113" s="193" t="s">
        <v>1997</v>
      </c>
      <c r="G113" s="37"/>
      <c r="H113" s="37"/>
      <c r="I113" s="194"/>
      <c r="J113" s="37"/>
      <c r="K113" s="37"/>
      <c r="L113" s="40"/>
      <c r="M113" s="195"/>
      <c r="N113" s="19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203</v>
      </c>
      <c r="AU113" s="18" t="s">
        <v>84</v>
      </c>
    </row>
    <row r="114" spans="1:65" s="2" customFormat="1" ht="11.25">
      <c r="A114" s="35"/>
      <c r="B114" s="36"/>
      <c r="C114" s="37"/>
      <c r="D114" s="197" t="s">
        <v>205</v>
      </c>
      <c r="E114" s="37"/>
      <c r="F114" s="198" t="s">
        <v>1998</v>
      </c>
      <c r="G114" s="37"/>
      <c r="H114" s="37"/>
      <c r="I114" s="194"/>
      <c r="J114" s="37"/>
      <c r="K114" s="37"/>
      <c r="L114" s="40"/>
      <c r="M114" s="195"/>
      <c r="N114" s="19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205</v>
      </c>
      <c r="AU114" s="18" t="s">
        <v>84</v>
      </c>
    </row>
    <row r="115" spans="1:65" s="2" customFormat="1" ht="24.2" customHeight="1">
      <c r="A115" s="35"/>
      <c r="B115" s="36"/>
      <c r="C115" s="179" t="s">
        <v>270</v>
      </c>
      <c r="D115" s="179" t="s">
        <v>197</v>
      </c>
      <c r="E115" s="180" t="s">
        <v>2077</v>
      </c>
      <c r="F115" s="181" t="s">
        <v>2078</v>
      </c>
      <c r="G115" s="182" t="s">
        <v>319</v>
      </c>
      <c r="H115" s="183">
        <v>2</v>
      </c>
      <c r="I115" s="184"/>
      <c r="J115" s="185">
        <f>ROUND(I115*H115,2)</f>
        <v>0</v>
      </c>
      <c r="K115" s="181" t="s">
        <v>1995</v>
      </c>
      <c r="L115" s="40"/>
      <c r="M115" s="186" t="s">
        <v>19</v>
      </c>
      <c r="N115" s="187" t="s">
        <v>46</v>
      </c>
      <c r="O115" s="65"/>
      <c r="P115" s="188">
        <f>O115*H115</f>
        <v>0</v>
      </c>
      <c r="Q115" s="188">
        <v>0</v>
      </c>
      <c r="R115" s="188">
        <f>Q115*H115</f>
        <v>0</v>
      </c>
      <c r="S115" s="188">
        <v>0</v>
      </c>
      <c r="T115" s="18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90" t="s">
        <v>310</v>
      </c>
      <c r="AT115" s="190" t="s">
        <v>197</v>
      </c>
      <c r="AU115" s="190" t="s">
        <v>84</v>
      </c>
      <c r="AY115" s="18" t="s">
        <v>195</v>
      </c>
      <c r="BE115" s="191">
        <f>IF(N115="základní",J115,0)</f>
        <v>0</v>
      </c>
      <c r="BF115" s="191">
        <f>IF(N115="snížená",J115,0)</f>
        <v>0</v>
      </c>
      <c r="BG115" s="191">
        <f>IF(N115="zákl. přenesená",J115,0)</f>
        <v>0</v>
      </c>
      <c r="BH115" s="191">
        <f>IF(N115="sníž. přenesená",J115,0)</f>
        <v>0</v>
      </c>
      <c r="BI115" s="191">
        <f>IF(N115="nulová",J115,0)</f>
        <v>0</v>
      </c>
      <c r="BJ115" s="18" t="s">
        <v>84</v>
      </c>
      <c r="BK115" s="191">
        <f>ROUND(I115*H115,2)</f>
        <v>0</v>
      </c>
      <c r="BL115" s="18" t="s">
        <v>310</v>
      </c>
      <c r="BM115" s="190" t="s">
        <v>2174</v>
      </c>
    </row>
    <row r="116" spans="1:65" s="2" customFormat="1" ht="19.5">
      <c r="A116" s="35"/>
      <c r="B116" s="36"/>
      <c r="C116" s="37"/>
      <c r="D116" s="192" t="s">
        <v>203</v>
      </c>
      <c r="E116" s="37"/>
      <c r="F116" s="193" t="s">
        <v>2080</v>
      </c>
      <c r="G116" s="37"/>
      <c r="H116" s="37"/>
      <c r="I116" s="194"/>
      <c r="J116" s="37"/>
      <c r="K116" s="37"/>
      <c r="L116" s="40"/>
      <c r="M116" s="195"/>
      <c r="N116" s="19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203</v>
      </c>
      <c r="AU116" s="18" t="s">
        <v>84</v>
      </c>
    </row>
    <row r="117" spans="1:65" s="2" customFormat="1" ht="11.25">
      <c r="A117" s="35"/>
      <c r="B117" s="36"/>
      <c r="C117" s="37"/>
      <c r="D117" s="197" t="s">
        <v>205</v>
      </c>
      <c r="E117" s="37"/>
      <c r="F117" s="198" t="s">
        <v>2081</v>
      </c>
      <c r="G117" s="37"/>
      <c r="H117" s="37"/>
      <c r="I117" s="194"/>
      <c r="J117" s="37"/>
      <c r="K117" s="37"/>
      <c r="L117" s="40"/>
      <c r="M117" s="195"/>
      <c r="N117" s="19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205</v>
      </c>
      <c r="AU117" s="18" t="s">
        <v>84</v>
      </c>
    </row>
    <row r="118" spans="1:65" s="2" customFormat="1" ht="24.2" customHeight="1">
      <c r="A118" s="35"/>
      <c r="B118" s="36"/>
      <c r="C118" s="179" t="s">
        <v>276</v>
      </c>
      <c r="D118" s="179" t="s">
        <v>197</v>
      </c>
      <c r="E118" s="180" t="s">
        <v>2138</v>
      </c>
      <c r="F118" s="181" t="s">
        <v>2139</v>
      </c>
      <c r="G118" s="182" t="s">
        <v>319</v>
      </c>
      <c r="H118" s="183">
        <v>1</v>
      </c>
      <c r="I118" s="184"/>
      <c r="J118" s="185">
        <f>ROUND(I118*H118,2)</f>
        <v>0</v>
      </c>
      <c r="K118" s="181" t="s">
        <v>1995</v>
      </c>
      <c r="L118" s="40"/>
      <c r="M118" s="186" t="s">
        <v>19</v>
      </c>
      <c r="N118" s="187" t="s">
        <v>46</v>
      </c>
      <c r="O118" s="65"/>
      <c r="P118" s="188">
        <f>O118*H118</f>
        <v>0</v>
      </c>
      <c r="Q118" s="188">
        <v>0</v>
      </c>
      <c r="R118" s="188">
        <f>Q118*H118</f>
        <v>0</v>
      </c>
      <c r="S118" s="188">
        <v>0</v>
      </c>
      <c r="T118" s="18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0" t="s">
        <v>310</v>
      </c>
      <c r="AT118" s="190" t="s">
        <v>197</v>
      </c>
      <c r="AU118" s="190" t="s">
        <v>84</v>
      </c>
      <c r="AY118" s="18" t="s">
        <v>195</v>
      </c>
      <c r="BE118" s="191">
        <f>IF(N118="základní",J118,0)</f>
        <v>0</v>
      </c>
      <c r="BF118" s="191">
        <f>IF(N118="snížená",J118,0)</f>
        <v>0</v>
      </c>
      <c r="BG118" s="191">
        <f>IF(N118="zákl. přenesená",J118,0)</f>
        <v>0</v>
      </c>
      <c r="BH118" s="191">
        <f>IF(N118="sníž. přenesená",J118,0)</f>
        <v>0</v>
      </c>
      <c r="BI118" s="191">
        <f>IF(N118="nulová",J118,0)</f>
        <v>0</v>
      </c>
      <c r="BJ118" s="18" t="s">
        <v>84</v>
      </c>
      <c r="BK118" s="191">
        <f>ROUND(I118*H118,2)</f>
        <v>0</v>
      </c>
      <c r="BL118" s="18" t="s">
        <v>310</v>
      </c>
      <c r="BM118" s="190" t="s">
        <v>2175</v>
      </c>
    </row>
    <row r="119" spans="1:65" s="2" customFormat="1" ht="19.5">
      <c r="A119" s="35"/>
      <c r="B119" s="36"/>
      <c r="C119" s="37"/>
      <c r="D119" s="192" t="s">
        <v>203</v>
      </c>
      <c r="E119" s="37"/>
      <c r="F119" s="193" t="s">
        <v>2141</v>
      </c>
      <c r="G119" s="37"/>
      <c r="H119" s="37"/>
      <c r="I119" s="194"/>
      <c r="J119" s="37"/>
      <c r="K119" s="37"/>
      <c r="L119" s="40"/>
      <c r="M119" s="195"/>
      <c r="N119" s="19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203</v>
      </c>
      <c r="AU119" s="18" t="s">
        <v>84</v>
      </c>
    </row>
    <row r="120" spans="1:65" s="2" customFormat="1" ht="11.25">
      <c r="A120" s="35"/>
      <c r="B120" s="36"/>
      <c r="C120" s="37"/>
      <c r="D120" s="197" t="s">
        <v>205</v>
      </c>
      <c r="E120" s="37"/>
      <c r="F120" s="198" t="s">
        <v>2142</v>
      </c>
      <c r="G120" s="37"/>
      <c r="H120" s="37"/>
      <c r="I120" s="194"/>
      <c r="J120" s="37"/>
      <c r="K120" s="37"/>
      <c r="L120" s="40"/>
      <c r="M120" s="195"/>
      <c r="N120" s="19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205</v>
      </c>
      <c r="AU120" s="18" t="s">
        <v>84</v>
      </c>
    </row>
    <row r="121" spans="1:65" s="2" customFormat="1" ht="24.2" customHeight="1">
      <c r="A121" s="35"/>
      <c r="B121" s="36"/>
      <c r="C121" s="179" t="s">
        <v>8</v>
      </c>
      <c r="D121" s="179" t="s">
        <v>197</v>
      </c>
      <c r="E121" s="180" t="s">
        <v>2143</v>
      </c>
      <c r="F121" s="181" t="s">
        <v>2144</v>
      </c>
      <c r="G121" s="182" t="s">
        <v>319</v>
      </c>
      <c r="H121" s="183">
        <v>1</v>
      </c>
      <c r="I121" s="184"/>
      <c r="J121" s="185">
        <f>ROUND(I121*H121,2)</f>
        <v>0</v>
      </c>
      <c r="K121" s="181" t="s">
        <v>1995</v>
      </c>
      <c r="L121" s="40"/>
      <c r="M121" s="186" t="s">
        <v>19</v>
      </c>
      <c r="N121" s="187" t="s">
        <v>46</v>
      </c>
      <c r="O121" s="65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0" t="s">
        <v>310</v>
      </c>
      <c r="AT121" s="190" t="s">
        <v>197</v>
      </c>
      <c r="AU121" s="190" t="s">
        <v>84</v>
      </c>
      <c r="AY121" s="18" t="s">
        <v>195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84</v>
      </c>
      <c r="BK121" s="191">
        <f>ROUND(I121*H121,2)</f>
        <v>0</v>
      </c>
      <c r="BL121" s="18" t="s">
        <v>310</v>
      </c>
      <c r="BM121" s="190" t="s">
        <v>2176</v>
      </c>
    </row>
    <row r="122" spans="1:65" s="2" customFormat="1" ht="19.5">
      <c r="A122" s="35"/>
      <c r="B122" s="36"/>
      <c r="C122" s="37"/>
      <c r="D122" s="192" t="s">
        <v>203</v>
      </c>
      <c r="E122" s="37"/>
      <c r="F122" s="193" t="s">
        <v>2146</v>
      </c>
      <c r="G122" s="37"/>
      <c r="H122" s="37"/>
      <c r="I122" s="194"/>
      <c r="J122" s="37"/>
      <c r="K122" s="37"/>
      <c r="L122" s="40"/>
      <c r="M122" s="195"/>
      <c r="N122" s="196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203</v>
      </c>
      <c r="AU122" s="18" t="s">
        <v>84</v>
      </c>
    </row>
    <row r="123" spans="1:65" s="2" customFormat="1" ht="11.25">
      <c r="A123" s="35"/>
      <c r="B123" s="36"/>
      <c r="C123" s="37"/>
      <c r="D123" s="197" t="s">
        <v>205</v>
      </c>
      <c r="E123" s="37"/>
      <c r="F123" s="198" t="s">
        <v>2147</v>
      </c>
      <c r="G123" s="37"/>
      <c r="H123" s="37"/>
      <c r="I123" s="194"/>
      <c r="J123" s="37"/>
      <c r="K123" s="37"/>
      <c r="L123" s="40"/>
      <c r="M123" s="195"/>
      <c r="N123" s="196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205</v>
      </c>
      <c r="AU123" s="18" t="s">
        <v>84</v>
      </c>
    </row>
    <row r="124" spans="1:65" s="2" customFormat="1" ht="24.2" customHeight="1">
      <c r="A124" s="35"/>
      <c r="B124" s="36"/>
      <c r="C124" s="179" t="s">
        <v>291</v>
      </c>
      <c r="D124" s="179" t="s">
        <v>197</v>
      </c>
      <c r="E124" s="180" t="s">
        <v>2148</v>
      </c>
      <c r="F124" s="181" t="s">
        <v>2149</v>
      </c>
      <c r="G124" s="182" t="s">
        <v>319</v>
      </c>
      <c r="H124" s="183">
        <v>1</v>
      </c>
      <c r="I124" s="184"/>
      <c r="J124" s="185">
        <f>ROUND(I124*H124,2)</f>
        <v>0</v>
      </c>
      <c r="K124" s="181" t="s">
        <v>1995</v>
      </c>
      <c r="L124" s="40"/>
      <c r="M124" s="186" t="s">
        <v>19</v>
      </c>
      <c r="N124" s="187" t="s">
        <v>46</v>
      </c>
      <c r="O124" s="65"/>
      <c r="P124" s="188">
        <f>O124*H124</f>
        <v>0</v>
      </c>
      <c r="Q124" s="188">
        <v>0</v>
      </c>
      <c r="R124" s="188">
        <f>Q124*H124</f>
        <v>0</v>
      </c>
      <c r="S124" s="188">
        <v>0</v>
      </c>
      <c r="T124" s="18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0" t="s">
        <v>310</v>
      </c>
      <c r="AT124" s="190" t="s">
        <v>197</v>
      </c>
      <c r="AU124" s="190" t="s">
        <v>84</v>
      </c>
      <c r="AY124" s="18" t="s">
        <v>195</v>
      </c>
      <c r="BE124" s="191">
        <f>IF(N124="základní",J124,0)</f>
        <v>0</v>
      </c>
      <c r="BF124" s="191">
        <f>IF(N124="snížená",J124,0)</f>
        <v>0</v>
      </c>
      <c r="BG124" s="191">
        <f>IF(N124="zákl. přenesená",J124,0)</f>
        <v>0</v>
      </c>
      <c r="BH124" s="191">
        <f>IF(N124="sníž. přenesená",J124,0)</f>
        <v>0</v>
      </c>
      <c r="BI124" s="191">
        <f>IF(N124="nulová",J124,0)</f>
        <v>0</v>
      </c>
      <c r="BJ124" s="18" t="s">
        <v>84</v>
      </c>
      <c r="BK124" s="191">
        <f>ROUND(I124*H124,2)</f>
        <v>0</v>
      </c>
      <c r="BL124" s="18" t="s">
        <v>310</v>
      </c>
      <c r="BM124" s="190" t="s">
        <v>2177</v>
      </c>
    </row>
    <row r="125" spans="1:65" s="2" customFormat="1" ht="19.5">
      <c r="A125" s="35"/>
      <c r="B125" s="36"/>
      <c r="C125" s="37"/>
      <c r="D125" s="192" t="s">
        <v>203</v>
      </c>
      <c r="E125" s="37"/>
      <c r="F125" s="193" t="s">
        <v>2151</v>
      </c>
      <c r="G125" s="37"/>
      <c r="H125" s="37"/>
      <c r="I125" s="194"/>
      <c r="J125" s="37"/>
      <c r="K125" s="37"/>
      <c r="L125" s="40"/>
      <c r="M125" s="195"/>
      <c r="N125" s="19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203</v>
      </c>
      <c r="AU125" s="18" t="s">
        <v>84</v>
      </c>
    </row>
    <row r="126" spans="1:65" s="2" customFormat="1" ht="11.25">
      <c r="A126" s="35"/>
      <c r="B126" s="36"/>
      <c r="C126" s="37"/>
      <c r="D126" s="197" t="s">
        <v>205</v>
      </c>
      <c r="E126" s="37"/>
      <c r="F126" s="198" t="s">
        <v>2152</v>
      </c>
      <c r="G126" s="37"/>
      <c r="H126" s="37"/>
      <c r="I126" s="194"/>
      <c r="J126" s="37"/>
      <c r="K126" s="37"/>
      <c r="L126" s="40"/>
      <c r="M126" s="195"/>
      <c r="N126" s="19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205</v>
      </c>
      <c r="AU126" s="18" t="s">
        <v>84</v>
      </c>
    </row>
    <row r="127" spans="1:65" s="2" customFormat="1" ht="24.2" customHeight="1">
      <c r="A127" s="35"/>
      <c r="B127" s="36"/>
      <c r="C127" s="179" t="s">
        <v>298</v>
      </c>
      <c r="D127" s="179" t="s">
        <v>197</v>
      </c>
      <c r="E127" s="180" t="s">
        <v>2153</v>
      </c>
      <c r="F127" s="181" t="s">
        <v>2154</v>
      </c>
      <c r="G127" s="182" t="s">
        <v>319</v>
      </c>
      <c r="H127" s="183">
        <v>12</v>
      </c>
      <c r="I127" s="184"/>
      <c r="J127" s="185">
        <f>ROUND(I127*H127,2)</f>
        <v>0</v>
      </c>
      <c r="K127" s="181" t="s">
        <v>1995</v>
      </c>
      <c r="L127" s="40"/>
      <c r="M127" s="186" t="s">
        <v>19</v>
      </c>
      <c r="N127" s="187" t="s">
        <v>46</v>
      </c>
      <c r="O127" s="65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0" t="s">
        <v>310</v>
      </c>
      <c r="AT127" s="190" t="s">
        <v>197</v>
      </c>
      <c r="AU127" s="190" t="s">
        <v>84</v>
      </c>
      <c r="AY127" s="18" t="s">
        <v>195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84</v>
      </c>
      <c r="BK127" s="191">
        <f>ROUND(I127*H127,2)</f>
        <v>0</v>
      </c>
      <c r="BL127" s="18" t="s">
        <v>310</v>
      </c>
      <c r="BM127" s="190" t="s">
        <v>2178</v>
      </c>
    </row>
    <row r="128" spans="1:65" s="2" customFormat="1" ht="19.5">
      <c r="A128" s="35"/>
      <c r="B128" s="36"/>
      <c r="C128" s="37"/>
      <c r="D128" s="192" t="s">
        <v>203</v>
      </c>
      <c r="E128" s="37"/>
      <c r="F128" s="193" t="s">
        <v>2156</v>
      </c>
      <c r="G128" s="37"/>
      <c r="H128" s="37"/>
      <c r="I128" s="194"/>
      <c r="J128" s="37"/>
      <c r="K128" s="37"/>
      <c r="L128" s="40"/>
      <c r="M128" s="195"/>
      <c r="N128" s="19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203</v>
      </c>
      <c r="AU128" s="18" t="s">
        <v>84</v>
      </c>
    </row>
    <row r="129" spans="1:65" s="2" customFormat="1" ht="11.25">
      <c r="A129" s="35"/>
      <c r="B129" s="36"/>
      <c r="C129" s="37"/>
      <c r="D129" s="197" t="s">
        <v>205</v>
      </c>
      <c r="E129" s="37"/>
      <c r="F129" s="198" t="s">
        <v>2157</v>
      </c>
      <c r="G129" s="37"/>
      <c r="H129" s="37"/>
      <c r="I129" s="194"/>
      <c r="J129" s="37"/>
      <c r="K129" s="37"/>
      <c r="L129" s="40"/>
      <c r="M129" s="195"/>
      <c r="N129" s="19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205</v>
      </c>
      <c r="AU129" s="18" t="s">
        <v>84</v>
      </c>
    </row>
    <row r="130" spans="1:65" s="2" customFormat="1" ht="24.2" customHeight="1">
      <c r="A130" s="35"/>
      <c r="B130" s="36"/>
      <c r="C130" s="179" t="s">
        <v>304</v>
      </c>
      <c r="D130" s="179" t="s">
        <v>197</v>
      </c>
      <c r="E130" s="180" t="s">
        <v>2158</v>
      </c>
      <c r="F130" s="181" t="s">
        <v>2159</v>
      </c>
      <c r="G130" s="182" t="s">
        <v>319</v>
      </c>
      <c r="H130" s="183">
        <v>1</v>
      </c>
      <c r="I130" s="184"/>
      <c r="J130" s="185">
        <f>ROUND(I130*H130,2)</f>
        <v>0</v>
      </c>
      <c r="K130" s="181" t="s">
        <v>1995</v>
      </c>
      <c r="L130" s="40"/>
      <c r="M130" s="186" t="s">
        <v>19</v>
      </c>
      <c r="N130" s="187" t="s">
        <v>46</v>
      </c>
      <c r="O130" s="65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0" t="s">
        <v>310</v>
      </c>
      <c r="AT130" s="190" t="s">
        <v>197</v>
      </c>
      <c r="AU130" s="190" t="s">
        <v>84</v>
      </c>
      <c r="AY130" s="18" t="s">
        <v>195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84</v>
      </c>
      <c r="BK130" s="191">
        <f>ROUND(I130*H130,2)</f>
        <v>0</v>
      </c>
      <c r="BL130" s="18" t="s">
        <v>310</v>
      </c>
      <c r="BM130" s="190" t="s">
        <v>2179</v>
      </c>
    </row>
    <row r="131" spans="1:65" s="2" customFormat="1" ht="19.5">
      <c r="A131" s="35"/>
      <c r="B131" s="36"/>
      <c r="C131" s="37"/>
      <c r="D131" s="192" t="s">
        <v>203</v>
      </c>
      <c r="E131" s="37"/>
      <c r="F131" s="193" t="s">
        <v>2161</v>
      </c>
      <c r="G131" s="37"/>
      <c r="H131" s="37"/>
      <c r="I131" s="194"/>
      <c r="J131" s="37"/>
      <c r="K131" s="37"/>
      <c r="L131" s="40"/>
      <c r="M131" s="195"/>
      <c r="N131" s="196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203</v>
      </c>
      <c r="AU131" s="18" t="s">
        <v>84</v>
      </c>
    </row>
    <row r="132" spans="1:65" s="2" customFormat="1" ht="11.25">
      <c r="A132" s="35"/>
      <c r="B132" s="36"/>
      <c r="C132" s="37"/>
      <c r="D132" s="197" t="s">
        <v>205</v>
      </c>
      <c r="E132" s="37"/>
      <c r="F132" s="198" t="s">
        <v>2162</v>
      </c>
      <c r="G132" s="37"/>
      <c r="H132" s="37"/>
      <c r="I132" s="194"/>
      <c r="J132" s="37"/>
      <c r="K132" s="37"/>
      <c r="L132" s="40"/>
      <c r="M132" s="195"/>
      <c r="N132" s="196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205</v>
      </c>
      <c r="AU132" s="18" t="s">
        <v>84</v>
      </c>
    </row>
    <row r="133" spans="1:65" s="2" customFormat="1" ht="24.2" customHeight="1">
      <c r="A133" s="35"/>
      <c r="B133" s="36"/>
      <c r="C133" s="179" t="s">
        <v>310</v>
      </c>
      <c r="D133" s="179" t="s">
        <v>197</v>
      </c>
      <c r="E133" s="180" t="s">
        <v>2109</v>
      </c>
      <c r="F133" s="181" t="s">
        <v>2110</v>
      </c>
      <c r="G133" s="182" t="s">
        <v>319</v>
      </c>
      <c r="H133" s="183">
        <v>1</v>
      </c>
      <c r="I133" s="184"/>
      <c r="J133" s="185">
        <f>ROUND(I133*H133,2)</f>
        <v>0</v>
      </c>
      <c r="K133" s="181" t="s">
        <v>1995</v>
      </c>
      <c r="L133" s="40"/>
      <c r="M133" s="186" t="s">
        <v>19</v>
      </c>
      <c r="N133" s="187" t="s">
        <v>46</v>
      </c>
      <c r="O133" s="65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0" t="s">
        <v>310</v>
      </c>
      <c r="AT133" s="190" t="s">
        <v>197</v>
      </c>
      <c r="AU133" s="190" t="s">
        <v>84</v>
      </c>
      <c r="AY133" s="18" t="s">
        <v>195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84</v>
      </c>
      <c r="BK133" s="191">
        <f>ROUND(I133*H133,2)</f>
        <v>0</v>
      </c>
      <c r="BL133" s="18" t="s">
        <v>310</v>
      </c>
      <c r="BM133" s="190" t="s">
        <v>2180</v>
      </c>
    </row>
    <row r="134" spans="1:65" s="2" customFormat="1" ht="19.5">
      <c r="A134" s="35"/>
      <c r="B134" s="36"/>
      <c r="C134" s="37"/>
      <c r="D134" s="192" t="s">
        <v>203</v>
      </c>
      <c r="E134" s="37"/>
      <c r="F134" s="193" t="s">
        <v>2112</v>
      </c>
      <c r="G134" s="37"/>
      <c r="H134" s="37"/>
      <c r="I134" s="194"/>
      <c r="J134" s="37"/>
      <c r="K134" s="37"/>
      <c r="L134" s="40"/>
      <c r="M134" s="195"/>
      <c r="N134" s="19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203</v>
      </c>
      <c r="AU134" s="18" t="s">
        <v>84</v>
      </c>
    </row>
    <row r="135" spans="1:65" s="2" customFormat="1" ht="11.25">
      <c r="A135" s="35"/>
      <c r="B135" s="36"/>
      <c r="C135" s="37"/>
      <c r="D135" s="197" t="s">
        <v>205</v>
      </c>
      <c r="E135" s="37"/>
      <c r="F135" s="198" t="s">
        <v>2113</v>
      </c>
      <c r="G135" s="37"/>
      <c r="H135" s="37"/>
      <c r="I135" s="194"/>
      <c r="J135" s="37"/>
      <c r="K135" s="37"/>
      <c r="L135" s="40"/>
      <c r="M135" s="231"/>
      <c r="N135" s="232"/>
      <c r="O135" s="233"/>
      <c r="P135" s="233"/>
      <c r="Q135" s="233"/>
      <c r="R135" s="233"/>
      <c r="S135" s="233"/>
      <c r="T135" s="234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205</v>
      </c>
      <c r="AU135" s="18" t="s">
        <v>84</v>
      </c>
    </row>
    <row r="136" spans="1:65" s="2" customFormat="1" ht="6.95" customHeight="1">
      <c r="A136" s="35"/>
      <c r="B136" s="48"/>
      <c r="C136" s="49"/>
      <c r="D136" s="49"/>
      <c r="E136" s="49"/>
      <c r="F136" s="49"/>
      <c r="G136" s="49"/>
      <c r="H136" s="49"/>
      <c r="I136" s="49"/>
      <c r="J136" s="49"/>
      <c r="K136" s="49"/>
      <c r="L136" s="40"/>
      <c r="M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</sheetData>
  <sheetProtection algorithmName="SHA-512" hashValue="/AwNxDIgqjaC+BVBIioa8+5Nx4GniIYnh33PVGcoO+gvVJg8DWGAsgqqWihNcaVQSctEQjbmXb9yaj6UzHuTzA==" saltValue="1HOGq0pdcgrkXgoKckz/zlxZaXnRqBEeMWyFK1miy03i7isHz/TxIwjU57I9neojiB1HDzuGQ1xrE+PhODcJsw==" spinCount="100000" sheet="1" objects="1" scenarios="1" formatColumns="0" formatRows="0" autoFilter="0"/>
  <autoFilter ref="C92:K135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114" r:id="rId1"/>
    <hyperlink ref="F117" r:id="rId2"/>
    <hyperlink ref="F120" r:id="rId3"/>
    <hyperlink ref="F123" r:id="rId4"/>
    <hyperlink ref="F126" r:id="rId5"/>
    <hyperlink ref="F129" r:id="rId6"/>
    <hyperlink ref="F132" r:id="rId7"/>
    <hyperlink ref="F135" r:id="rId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39</vt:i4>
      </vt:variant>
    </vt:vector>
  </HeadingPairs>
  <TitlesOfParts>
    <vt:vector size="59" baseType="lpstr">
      <vt:lpstr>Rekapitulace stavby</vt:lpstr>
      <vt:lpstr>1_Vys_100_Stavební - Přes...</vt:lpstr>
      <vt:lpstr>2_Vys_100_VYT - Vytápění</vt:lpstr>
      <vt:lpstr>3_Vys_100_ZTI - Zdravotně...</vt:lpstr>
      <vt:lpstr>01-1.1 - Doplnění rozvádě...</vt:lpstr>
      <vt:lpstr>01-1.2 - Rozváděč ELMR2</vt:lpstr>
      <vt:lpstr>01-1.3 - Doplnění a úprav...</vt:lpstr>
      <vt:lpstr>01-1.4 - Rozváděč R2.1</vt:lpstr>
      <vt:lpstr>01-1.5 - Rozváděč R2.2</vt:lpstr>
      <vt:lpstr>01-1.6 - Rozváděč R2.3</vt:lpstr>
      <vt:lpstr>01-1.7 - Rozváděč R2.4</vt:lpstr>
      <vt:lpstr>01-2 - Svítidla</vt:lpstr>
      <vt:lpstr>01-3 - Spínače, zásuvky p...</vt:lpstr>
      <vt:lpstr>01-4 - Kabely a vodiče</vt:lpstr>
      <vt:lpstr>01-5 - Bourání a začštění...</vt:lpstr>
      <vt:lpstr>02 - Revize</vt:lpstr>
      <vt:lpstr>03-1 - Bezdrátové zvonky</vt:lpstr>
      <vt:lpstr>03-2 - Detektor kouře</vt:lpstr>
      <vt:lpstr>03-3 - Zásuvky datové a TV</vt:lpstr>
      <vt:lpstr>Pokyny pro vyplnění</vt:lpstr>
      <vt:lpstr>'01-1.1 - Doplnění rozvádě...'!Názvy_tisku</vt:lpstr>
      <vt:lpstr>'01-1.2 - Rozváděč ELMR2'!Názvy_tisku</vt:lpstr>
      <vt:lpstr>'01-1.3 - Doplnění a úprav...'!Názvy_tisku</vt:lpstr>
      <vt:lpstr>'01-1.4 - Rozváděč R2.1'!Názvy_tisku</vt:lpstr>
      <vt:lpstr>'01-1.5 - Rozváděč R2.2'!Názvy_tisku</vt:lpstr>
      <vt:lpstr>'01-1.6 - Rozváděč R2.3'!Názvy_tisku</vt:lpstr>
      <vt:lpstr>'01-1.7 - Rozváděč R2.4'!Názvy_tisku</vt:lpstr>
      <vt:lpstr>'01-2 - Svítidla'!Názvy_tisku</vt:lpstr>
      <vt:lpstr>'01-3 - Spínače, zásuvky p...'!Názvy_tisku</vt:lpstr>
      <vt:lpstr>'01-4 - Kabely a vodiče'!Názvy_tisku</vt:lpstr>
      <vt:lpstr>'01-5 - Bourání a začštění...'!Názvy_tisku</vt:lpstr>
      <vt:lpstr>'02 - Revize'!Názvy_tisku</vt:lpstr>
      <vt:lpstr>'03-1 - Bezdrátové zvonky'!Názvy_tisku</vt:lpstr>
      <vt:lpstr>'03-2 - Detektor kouře'!Názvy_tisku</vt:lpstr>
      <vt:lpstr>'03-3 - Zásuvky datové a TV'!Názvy_tisku</vt:lpstr>
      <vt:lpstr>'1_Vys_100_Stavební - Přes...'!Názvy_tisku</vt:lpstr>
      <vt:lpstr>'2_Vys_100_VYT - Vytápění'!Názvy_tisku</vt:lpstr>
      <vt:lpstr>'3_Vys_100_ZTI - Zdravotně...'!Názvy_tisku</vt:lpstr>
      <vt:lpstr>'Rekapitulace stavby'!Názvy_tisku</vt:lpstr>
      <vt:lpstr>'01-1.1 - Doplnění rozvádě...'!Oblast_tisku</vt:lpstr>
      <vt:lpstr>'01-1.2 - Rozváděč ELMR2'!Oblast_tisku</vt:lpstr>
      <vt:lpstr>'01-1.3 - Doplnění a úprav...'!Oblast_tisku</vt:lpstr>
      <vt:lpstr>'01-1.4 - Rozváděč R2.1'!Oblast_tisku</vt:lpstr>
      <vt:lpstr>'01-1.5 - Rozváděč R2.2'!Oblast_tisku</vt:lpstr>
      <vt:lpstr>'01-1.6 - Rozváděč R2.3'!Oblast_tisku</vt:lpstr>
      <vt:lpstr>'01-1.7 - Rozváděč R2.4'!Oblast_tisku</vt:lpstr>
      <vt:lpstr>'01-2 - Svítidla'!Oblast_tisku</vt:lpstr>
      <vt:lpstr>'01-3 - Spínače, zásuvky p...'!Oblast_tisku</vt:lpstr>
      <vt:lpstr>'01-4 - Kabely a vodiče'!Oblast_tisku</vt:lpstr>
      <vt:lpstr>'01-5 - Bourání a začštění...'!Oblast_tisku</vt:lpstr>
      <vt:lpstr>'02 - Revize'!Oblast_tisku</vt:lpstr>
      <vt:lpstr>'03-1 - Bezdrátové zvonky'!Oblast_tisku</vt:lpstr>
      <vt:lpstr>'03-2 - Detektor kouře'!Oblast_tisku</vt:lpstr>
      <vt:lpstr>'03-3 - Zásuvky datové a TV'!Oblast_tisku</vt:lpstr>
      <vt:lpstr>'1_Vys_100_Stavební - Přes...'!Oblast_tisku</vt:lpstr>
      <vt:lpstr>'2_Vys_100_VYT - Vytápění'!Oblast_tisku</vt:lpstr>
      <vt:lpstr>'3_Vys_100_ZTI - Zdravotně...'!Oblast_tisku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Jerie</dc:creator>
  <cp:lastModifiedBy>Marešová</cp:lastModifiedBy>
  <dcterms:created xsi:type="dcterms:W3CDTF">2025-07-10T11:20:13Z</dcterms:created>
  <dcterms:modified xsi:type="dcterms:W3CDTF">2025-11-04T10:27:23Z</dcterms:modified>
</cp:coreProperties>
</file>