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nna Mužná\Desktop\UPOL pracovní\"/>
    </mc:Choice>
  </mc:AlternateContent>
  <bookViews>
    <workbookView xWindow="0" yWindow="0" windowWidth="0" windowHeight="0"/>
  </bookViews>
  <sheets>
    <sheet name="Rekapitulace stavby" sheetId="1" r:id="rId1"/>
    <sheet name="2504001 - IO 01 Přeložení..." sheetId="2" r:id="rId2"/>
    <sheet name="2504002 - IO02 Přeložení ..." sheetId="3" r:id="rId3"/>
    <sheet name="2504003 - IO 02.1 Přepoje..." sheetId="4" r:id="rId4"/>
    <sheet name="2504004 - IO 02.2 Přepoje..." sheetId="5" r:id="rId5"/>
    <sheet name="2504005 - IO 03 Oprava ko..." sheetId="6" r:id="rId6"/>
    <sheet name="2504006 - IO 04.1 Odstran..." sheetId="7" r:id="rId7"/>
    <sheet name="2504007 - IO 04.2 Odstran..." sheetId="8" r:id="rId8"/>
    <sheet name="2504008 - Vedlejší a osta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'2504001 - IO 01 Přeložení...'!$C$85:$K$288</definedName>
    <definedName name="_xlnm.Print_Area" localSheetId="1">'2504001 - IO 01 Přeložení...'!$C$4:$J$39,'2504001 - IO 01 Přeložení...'!$C$45:$J$67,'2504001 - IO 01 Přeložení...'!$C$73:$K$288</definedName>
    <definedName name="_xlnm.Print_Titles" localSheetId="1">'2504001 - IO 01 Přeložení...'!$85:$85</definedName>
    <definedName name="_xlnm._FilterDatabase" localSheetId="2" hidden="1">'2504002 - IO02 Přeložení ...'!$C$86:$K$556</definedName>
    <definedName name="_xlnm.Print_Area" localSheetId="2">'2504002 - IO02 Přeložení ...'!$C$4:$J$39,'2504002 - IO02 Přeložení ...'!$C$45:$J$68,'2504002 - IO02 Přeložení ...'!$C$74:$K$556</definedName>
    <definedName name="_xlnm.Print_Titles" localSheetId="2">'2504002 - IO02 Přeložení ...'!$86:$86</definedName>
    <definedName name="_xlnm._FilterDatabase" localSheetId="3" hidden="1">'2504003 - IO 02.1 Přepoje...'!$C$84:$K$247</definedName>
    <definedName name="_xlnm.Print_Area" localSheetId="3">'2504003 - IO 02.1 Přepoje...'!$C$4:$J$39,'2504003 - IO 02.1 Přepoje...'!$C$45:$J$66,'2504003 - IO 02.1 Přepoje...'!$C$72:$K$247</definedName>
    <definedName name="_xlnm.Print_Titles" localSheetId="3">'2504003 - IO 02.1 Přepoje...'!$84:$84</definedName>
    <definedName name="_xlnm._FilterDatabase" localSheetId="4" hidden="1">'2504004 - IO 02.2 Přepoje...'!$C$83:$K$268</definedName>
    <definedName name="_xlnm.Print_Area" localSheetId="4">'2504004 - IO 02.2 Přepoje...'!$C$4:$J$39,'2504004 - IO 02.2 Přepoje...'!$C$45:$J$65,'2504004 - IO 02.2 Přepoje...'!$C$71:$K$268</definedName>
    <definedName name="_xlnm.Print_Titles" localSheetId="4">'2504004 - IO 02.2 Přepoje...'!$83:$83</definedName>
    <definedName name="_xlnm._FilterDatabase" localSheetId="5" hidden="1">'2504005 - IO 03 Oprava ko...'!$C$84:$K$238</definedName>
    <definedName name="_xlnm.Print_Area" localSheetId="5">'2504005 - IO 03 Oprava ko...'!$C$4:$J$39,'2504005 - IO 03 Oprava ko...'!$C$45:$J$66,'2504005 - IO 03 Oprava ko...'!$C$72:$K$238</definedName>
    <definedName name="_xlnm.Print_Titles" localSheetId="5">'2504005 - IO 03 Oprava ko...'!$84:$84</definedName>
    <definedName name="_xlnm._FilterDatabase" localSheetId="6" hidden="1">'2504006 - IO 04.1 Odstran...'!$C$84:$K$114</definedName>
    <definedName name="_xlnm.Print_Area" localSheetId="6">'2504006 - IO 04.1 Odstran...'!$C$4:$J$39,'2504006 - IO 04.1 Odstran...'!$C$45:$J$66,'2504006 - IO 04.1 Odstran...'!$C$72:$K$114</definedName>
    <definedName name="_xlnm.Print_Titles" localSheetId="6">'2504006 - IO 04.1 Odstran...'!$84:$84</definedName>
    <definedName name="_xlnm._FilterDatabase" localSheetId="7" hidden="1">'2504007 - IO 04.2 Odstran...'!$C$82:$K$133</definedName>
    <definedName name="_xlnm.Print_Area" localSheetId="7">'2504007 - IO 04.2 Odstran...'!$C$4:$J$39,'2504007 - IO 04.2 Odstran...'!$C$45:$J$64,'2504007 - IO 04.2 Odstran...'!$C$70:$K$133</definedName>
    <definedName name="_xlnm.Print_Titles" localSheetId="7">'2504007 - IO 04.2 Odstran...'!$82:$82</definedName>
    <definedName name="_xlnm._FilterDatabase" localSheetId="8" hidden="1">'2504008 - Vedlejší a osta...'!$C$81:$K$127</definedName>
    <definedName name="_xlnm.Print_Area" localSheetId="8">'2504008 - Vedlejší a osta...'!$C$4:$J$39,'2504008 - Vedlejší a osta...'!$C$45:$J$63,'2504008 - Vedlejší a osta...'!$C$69:$K$127</definedName>
    <definedName name="_xlnm.Print_Titles" localSheetId="8">'2504008 - Vedlejší a osta...'!$81:$81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8" r="J37"/>
  <c r="J36"/>
  <c i="1" r="AY61"/>
  <c i="8" r="J35"/>
  <c i="1" r="AX61"/>
  <c i="8"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7" r="J37"/>
  <c r="J36"/>
  <c i="1" r="AY60"/>
  <c i="7" r="J35"/>
  <c i="1" r="AX60"/>
  <c i="7" r="BI111"/>
  <c r="BH111"/>
  <c r="BG111"/>
  <c r="BF111"/>
  <c r="T111"/>
  <c r="T110"/>
  <c r="T109"/>
  <c r="R111"/>
  <c r="R110"/>
  <c r="R109"/>
  <c r="P111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6" r="J37"/>
  <c r="J36"/>
  <c i="1" r="AY59"/>
  <c i="6" r="J35"/>
  <c i="1" r="AX59"/>
  <c i="6"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5" r="J37"/>
  <c r="J36"/>
  <c i="1" r="AY58"/>
  <c i="5" r="J35"/>
  <c i="1" r="AX58"/>
  <c i="5"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31"/>
  <c r="BH131"/>
  <c r="BG131"/>
  <c r="BF131"/>
  <c r="T131"/>
  <c r="R131"/>
  <c r="P131"/>
  <c r="BI116"/>
  <c r="BH116"/>
  <c r="BG116"/>
  <c r="BF116"/>
  <c r="T116"/>
  <c r="R116"/>
  <c r="P116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4" r="J37"/>
  <c r="J36"/>
  <c i="1" r="AY57"/>
  <c i="4" r="J35"/>
  <c i="1" r="AX57"/>
  <c i="4"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3" r="J37"/>
  <c r="J36"/>
  <c i="1" r="AY56"/>
  <c i="3" r="J35"/>
  <c i="1" r="AX56"/>
  <c i="3" r="BI555"/>
  <c r="BH555"/>
  <c r="BG555"/>
  <c r="BF555"/>
  <c r="T555"/>
  <c r="R555"/>
  <c r="P555"/>
  <c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T532"/>
  <c r="R533"/>
  <c r="R532"/>
  <c r="P533"/>
  <c r="P532"/>
  <c r="BI531"/>
  <c r="BH531"/>
  <c r="BG531"/>
  <c r="BF531"/>
  <c r="T531"/>
  <c r="R531"/>
  <c r="P531"/>
  <c r="BI529"/>
  <c r="BH529"/>
  <c r="BG529"/>
  <c r="BF529"/>
  <c r="T529"/>
  <c r="R529"/>
  <c r="P529"/>
  <c r="BI520"/>
  <c r="BH520"/>
  <c r="BG520"/>
  <c r="BF520"/>
  <c r="T520"/>
  <c r="R520"/>
  <c r="P520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8"/>
  <c r="BH508"/>
  <c r="BG508"/>
  <c r="BF508"/>
  <c r="T508"/>
  <c r="R508"/>
  <c r="P508"/>
  <c r="BI507"/>
  <c r="BH507"/>
  <c r="BG507"/>
  <c r="BF507"/>
  <c r="T507"/>
  <c r="R507"/>
  <c r="P507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2"/>
  <c r="BH422"/>
  <c r="BG422"/>
  <c r="BF422"/>
  <c r="T422"/>
  <c r="R422"/>
  <c r="P422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35"/>
  <c r="BH335"/>
  <c r="BG335"/>
  <c r="BF335"/>
  <c r="T335"/>
  <c r="R335"/>
  <c r="P335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0"/>
  <c r="BH300"/>
  <c r="BG300"/>
  <c r="BF300"/>
  <c r="T300"/>
  <c r="R300"/>
  <c r="P300"/>
  <c r="BI297"/>
  <c r="BH297"/>
  <c r="BG297"/>
  <c r="BF297"/>
  <c r="T297"/>
  <c r="R297"/>
  <c r="P297"/>
  <c r="BI247"/>
  <c r="BH247"/>
  <c r="BG247"/>
  <c r="BF247"/>
  <c r="T247"/>
  <c r="R247"/>
  <c r="P247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66"/>
  <c r="BH166"/>
  <c r="BG166"/>
  <c r="BF166"/>
  <c r="T166"/>
  <c r="R166"/>
  <c r="P166"/>
  <c r="BI136"/>
  <c r="BH136"/>
  <c r="BG136"/>
  <c r="BF136"/>
  <c r="T136"/>
  <c r="R136"/>
  <c r="P136"/>
  <c r="BI118"/>
  <c r="BH118"/>
  <c r="BG118"/>
  <c r="BF118"/>
  <c r="T118"/>
  <c r="R118"/>
  <c r="P118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2" r="J37"/>
  <c r="J36"/>
  <c i="1" r="AY55"/>
  <c i="2" r="J35"/>
  <c i="1" r="AX55"/>
  <c i="2"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T202"/>
  <c r="R203"/>
  <c r="R202"/>
  <c r="P203"/>
  <c r="P202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11"/>
  <c r="BH111"/>
  <c r="BG111"/>
  <c r="BF111"/>
  <c r="T111"/>
  <c r="R111"/>
  <c r="P111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1" r="L50"/>
  <c r="AM50"/>
  <c r="AM49"/>
  <c r="L49"/>
  <c r="AM47"/>
  <c r="L47"/>
  <c r="L45"/>
  <c r="L44"/>
  <c i="2" r="J261"/>
  <c r="BK211"/>
  <c r="BK158"/>
  <c r="J283"/>
  <c r="J233"/>
  <c r="BK132"/>
  <c r="J215"/>
  <c r="BK250"/>
  <c r="BK189"/>
  <c r="J111"/>
  <c i="3" r="BK517"/>
  <c r="BK427"/>
  <c r="BK372"/>
  <c r="BK318"/>
  <c r="J555"/>
  <c r="J496"/>
  <c r="J407"/>
  <c r="BK321"/>
  <c r="BK166"/>
  <c r="BK492"/>
  <c r="J435"/>
  <c r="BK247"/>
  <c r="J111"/>
  <c r="J474"/>
  <c r="J410"/>
  <c r="BK361"/>
  <c r="J102"/>
  <c i="4" r="BK207"/>
  <c r="J210"/>
  <c r="J105"/>
  <c r="BK190"/>
  <c r="BK231"/>
  <c r="J172"/>
  <c i="5" r="J257"/>
  <c r="J172"/>
  <c r="J244"/>
  <c i="2" r="J250"/>
  <c r="BK230"/>
  <c r="J161"/>
  <c r="J284"/>
  <c r="BK248"/>
  <c r="BK104"/>
  <c r="BK255"/>
  <c r="J158"/>
  <c r="BK233"/>
  <c r="BK101"/>
  <c i="3" r="BK485"/>
  <c r="J404"/>
  <c r="BK354"/>
  <c r="J198"/>
  <c r="J513"/>
  <c r="J452"/>
  <c r="BK335"/>
  <c r="BK554"/>
  <c r="BK472"/>
  <c r="J430"/>
  <c r="BK234"/>
  <c r="BK476"/>
  <c r="BK403"/>
  <c r="BK198"/>
  <c i="4" r="BK226"/>
  <c r="J184"/>
  <c r="BK211"/>
  <c r="J190"/>
  <c r="BK182"/>
  <c r="J223"/>
  <c r="J185"/>
  <c r="BK98"/>
  <c r="J186"/>
  <c i="5" r="BK264"/>
  <c r="BK218"/>
  <c r="J91"/>
  <c r="J226"/>
  <c r="BK262"/>
  <c r="J242"/>
  <c r="BK206"/>
  <c r="BK195"/>
  <c i="6" r="J205"/>
  <c r="BK152"/>
  <c r="BK99"/>
  <c r="BK208"/>
  <c r="BK128"/>
  <c r="J219"/>
  <c r="BK170"/>
  <c r="J128"/>
  <c r="J214"/>
  <c r="J110"/>
  <c i="7" r="J101"/>
  <c i="8" r="BK112"/>
  <c r="BK124"/>
  <c i="9" r="BK124"/>
  <c r="J118"/>
  <c r="BK96"/>
  <c r="J106"/>
  <c i="2" r="BK283"/>
  <c r="J249"/>
  <c r="BK195"/>
  <c r="BK143"/>
  <c r="J268"/>
  <c r="BK242"/>
  <c r="BK284"/>
  <c r="BK254"/>
  <c r="J147"/>
  <c r="BK236"/>
  <c r="BK154"/>
  <c i="3" r="J529"/>
  <c r="J408"/>
  <c r="J352"/>
  <c r="BK207"/>
  <c r="BK503"/>
  <c r="BK475"/>
  <c r="BK394"/>
  <c r="J324"/>
  <c r="J552"/>
  <c r="J478"/>
  <c r="BK422"/>
  <c r="BK311"/>
  <c r="BK105"/>
  <c r="J441"/>
  <c r="BK386"/>
  <c r="J166"/>
  <c i="4" r="BK220"/>
  <c r="BK197"/>
  <c r="BK246"/>
  <c r="J149"/>
  <c r="BK222"/>
  <c r="J159"/>
  <c r="BK193"/>
  <c r="J115"/>
  <c i="5" r="BK245"/>
  <c r="J195"/>
  <c r="J210"/>
  <c r="BK253"/>
  <c r="J192"/>
  <c r="J204"/>
  <c i="6" r="BK217"/>
  <c r="J158"/>
  <c r="BK118"/>
  <c r="J202"/>
  <c r="J106"/>
  <c r="J217"/>
  <c r="J165"/>
  <c r="J118"/>
  <c r="J96"/>
  <c r="J170"/>
  <c r="BK88"/>
  <c i="7" r="BK107"/>
  <c i="8" r="BK110"/>
  <c r="J122"/>
  <c r="J98"/>
  <c i="9" r="J84"/>
  <c r="J102"/>
  <c r="J100"/>
  <c i="2" r="J270"/>
  <c r="BK238"/>
  <c r="J164"/>
  <c r="J282"/>
  <c r="BK252"/>
  <c r="BK147"/>
  <c r="J259"/>
  <c r="BK161"/>
  <c r="J230"/>
  <c r="J178"/>
  <c i="3" r="J541"/>
  <c r="BK429"/>
  <c r="J237"/>
  <c r="BK94"/>
  <c r="BK552"/>
  <c r="BK514"/>
  <c r="J494"/>
  <c r="J483"/>
  <c r="BK451"/>
  <c r="J414"/>
  <c r="J390"/>
  <c r="J374"/>
  <c r="J328"/>
  <c r="BK212"/>
  <c r="J543"/>
  <c r="J490"/>
  <c r="BK473"/>
  <c r="J439"/>
  <c r="J368"/>
  <c r="J240"/>
  <c r="J98"/>
  <c r="BK497"/>
  <c r="J459"/>
  <c r="BK433"/>
  <c r="BK397"/>
  <c r="BK328"/>
  <c r="BK226"/>
  <c r="J105"/>
  <c i="4" r="BK234"/>
  <c r="BK216"/>
  <c r="J199"/>
  <c r="J146"/>
  <c r="BK243"/>
  <c r="BK199"/>
  <c r="J175"/>
  <c r="BK235"/>
  <c r="J220"/>
  <c r="BK192"/>
  <c r="BK167"/>
  <c r="J102"/>
  <c r="BK194"/>
  <c r="BK175"/>
  <c r="BK156"/>
  <c i="5" r="BK259"/>
  <c r="BK251"/>
  <c r="J236"/>
  <c r="J206"/>
  <c r="BK87"/>
  <c r="J247"/>
  <c r="J234"/>
  <c r="BK220"/>
  <c r="J163"/>
  <c r="J267"/>
  <c r="J252"/>
  <c r="J250"/>
  <c r="BK226"/>
  <c r="BK204"/>
  <c r="BK236"/>
  <c r="J198"/>
  <c r="J179"/>
  <c i="6" r="J226"/>
  <c r="J179"/>
  <c r="BK161"/>
  <c r="J143"/>
  <c r="J114"/>
  <c r="J235"/>
  <c r="BK184"/>
  <c r="BK165"/>
  <c r="BK110"/>
  <c r="BK90"/>
  <c r="J223"/>
  <c r="BK205"/>
  <c r="BK173"/>
  <c r="J163"/>
  <c r="BK143"/>
  <c r="BK106"/>
  <c r="BK221"/>
  <c r="J186"/>
  <c r="BK145"/>
  <c i="7" r="J107"/>
  <c r="BK104"/>
  <c r="J94"/>
  <c r="BK94"/>
  <c i="8" r="BK98"/>
  <c r="BK88"/>
  <c r="J127"/>
  <c r="J86"/>
  <c r="J110"/>
  <c r="J92"/>
  <c i="9" r="BK110"/>
  <c r="J126"/>
  <c r="BK115"/>
  <c r="BK98"/>
  <c r="BK126"/>
  <c r="BK104"/>
  <c r="J90"/>
  <c i="2" r="BK275"/>
  <c r="BK245"/>
  <c r="BK178"/>
  <c r="BK97"/>
  <c r="J246"/>
  <c r="J191"/>
  <c r="J252"/>
  <c r="BK164"/>
  <c r="J238"/>
  <c r="BK167"/>
  <c i="3" r="BK543"/>
  <c r="J440"/>
  <c r="J406"/>
  <c r="J348"/>
  <c r="J226"/>
  <c r="J519"/>
  <c r="BK479"/>
  <c r="J449"/>
  <c r="BK378"/>
  <c r="J213"/>
  <c r="BK500"/>
  <c r="BK440"/>
  <c r="BK366"/>
  <c r="BK520"/>
  <c r="BK460"/>
  <c r="BK404"/>
  <c r="J318"/>
  <c i="4" r="J224"/>
  <c r="BK149"/>
  <c r="BK217"/>
  <c r="J129"/>
  <c r="BK219"/>
  <c r="J180"/>
  <c r="BK210"/>
  <c r="J122"/>
  <c i="5" r="BK242"/>
  <c r="BK163"/>
  <c i="2" r="J287"/>
  <c r="BK207"/>
  <c r="BK125"/>
  <c r="J264"/>
  <c r="BK213"/>
  <c r="BK261"/>
  <c r="BK185"/>
  <c r="BK243"/>
  <c r="J132"/>
  <c i="3" r="BK512"/>
  <c r="J416"/>
  <c r="J321"/>
  <c r="J554"/>
  <c r="J485"/>
  <c r="BK400"/>
  <c r="J372"/>
  <c r="J210"/>
  <c r="J495"/>
  <c r="BK436"/>
  <c r="BK357"/>
  <c r="J492"/>
  <c r="BK435"/>
  <c r="J387"/>
  <c r="BK297"/>
  <c i="4" r="BK223"/>
  <c r="BK139"/>
  <c r="J195"/>
  <c r="J189"/>
  <c r="J167"/>
  <c r="J216"/>
  <c r="BK172"/>
  <c r="BK191"/>
  <c r="J96"/>
  <c i="5" r="J238"/>
  <c r="BK255"/>
  <c r="J218"/>
  <c r="J255"/>
  <c r="J220"/>
  <c r="J239"/>
  <c r="J189"/>
  <c i="6" r="BK186"/>
  <c r="BK141"/>
  <c r="J90"/>
  <c r="J145"/>
  <c r="BK233"/>
  <c r="BK189"/>
  <c r="J141"/>
  <c r="J99"/>
  <c r="BK192"/>
  <c r="J92"/>
  <c i="7" r="J104"/>
  <c i="8" r="BK129"/>
  <c r="J114"/>
  <c r="BK86"/>
  <c i="9" r="BK102"/>
  <c r="J108"/>
  <c r="BK120"/>
  <c r="BK92"/>
  <c i="2" r="BK266"/>
  <c r="BK239"/>
  <c r="J154"/>
  <c r="BK279"/>
  <c r="BK249"/>
  <c r="J175"/>
  <c r="BK270"/>
  <c r="BK183"/>
  <c r="J207"/>
  <c r="J125"/>
  <c i="3" r="BK508"/>
  <c r="J432"/>
  <c r="J370"/>
  <c r="BK300"/>
  <c r="BK541"/>
  <c r="BK488"/>
  <c r="BK430"/>
  <c r="BK383"/>
  <c r="J306"/>
  <c r="J533"/>
  <c r="BK471"/>
  <c r="J394"/>
  <c r="J212"/>
  <c r="BK478"/>
  <c r="BK418"/>
  <c r="BK352"/>
  <c r="J108"/>
  <c i="4" r="J156"/>
  <c r="BK214"/>
  <c r="BK125"/>
  <c r="J213"/>
  <c r="BK176"/>
  <c r="BK208"/>
  <c r="BK159"/>
  <c i="5" r="BK252"/>
  <c r="J213"/>
  <c r="J224"/>
  <c r="J258"/>
  <c r="BK210"/>
  <c r="BK227"/>
  <c i="6" r="J233"/>
  <c r="BK132"/>
  <c r="J88"/>
  <c r="J132"/>
  <c r="BK237"/>
  <c r="J208"/>
  <c r="BK155"/>
  <c r="J102"/>
  <c r="J189"/>
  <c i="7" r="J90"/>
  <c r="BK88"/>
  <c i="8" r="BK132"/>
  <c r="BK90"/>
  <c r="J90"/>
  <c i="9" r="BK122"/>
  <c r="BK94"/>
  <c r="BK88"/>
  <c i="2" r="J258"/>
  <c r="BK203"/>
  <c r="BK111"/>
  <c r="J262"/>
  <c r="J231"/>
  <c r="BK89"/>
  <c r="BK251"/>
  <c r="BK246"/>
  <c r="J203"/>
  <c r="BK93"/>
  <c i="3" r="BK441"/>
  <c r="J397"/>
  <c r="J357"/>
  <c r="J311"/>
  <c i="2" r="J254"/>
  <c r="BK231"/>
  <c r="BK191"/>
  <c r="BK128"/>
  <c r="BK258"/>
  <c r="J211"/>
  <c r="J239"/>
  <c r="J143"/>
  <c r="BK209"/>
  <c r="BK141"/>
  <c i="3" r="J476"/>
  <c r="BK409"/>
  <c r="J359"/>
  <c r="BK108"/>
  <c r="J512"/>
  <c r="J461"/>
  <c r="J429"/>
  <c r="BK387"/>
  <c r="J297"/>
  <c r="J531"/>
  <c r="BK470"/>
  <c r="J418"/>
  <c r="J94"/>
  <c r="J427"/>
  <c r="BK390"/>
  <c r="BK210"/>
  <c i="4" r="J235"/>
  <c r="J187"/>
  <c r="J246"/>
  <c r="J174"/>
  <c r="J226"/>
  <c r="J125"/>
  <c r="J182"/>
  <c i="5" r="BK267"/>
  <c r="BK234"/>
  <c r="J259"/>
  <c i="2" r="J274"/>
  <c r="J243"/>
  <c r="J183"/>
  <c r="J93"/>
  <c r="J255"/>
  <c r="J189"/>
  <c r="J275"/>
  <c r="BK235"/>
  <c r="BK247"/>
  <c r="BK175"/>
  <c i="3" r="BK531"/>
  <c r="BK439"/>
  <c r="BK368"/>
  <c r="J230"/>
  <c r="BK529"/>
  <c r="J471"/>
  <c r="J411"/>
  <c r="J381"/>
  <c r="BK237"/>
  <c r="J508"/>
  <c r="BK448"/>
  <c r="BK389"/>
  <c r="BK102"/>
  <c r="J472"/>
  <c r="BK416"/>
  <c r="J354"/>
  <c r="BK111"/>
  <c i="4" r="J205"/>
  <c r="J230"/>
  <c r="J193"/>
  <c r="J188"/>
  <c r="BK115"/>
  <c r="BK202"/>
  <c r="BK146"/>
  <c r="J207"/>
  <c r="BK174"/>
  <c i="5" r="BK248"/>
  <c r="BK198"/>
  <c r="J245"/>
  <c r="J131"/>
  <c r="J232"/>
  <c r="BK182"/>
  <c r="BK216"/>
  <c i="6" r="BK231"/>
  <c r="J176"/>
  <c r="BK121"/>
  <c r="J173"/>
  <c r="J237"/>
  <c r="BK202"/>
  <c r="BK150"/>
  <c r="BK226"/>
  <c r="J139"/>
  <c i="7" r="J88"/>
  <c r="BK92"/>
  <c i="8" r="J132"/>
  <c r="BK114"/>
  <c i="9" r="J115"/>
  <c r="J124"/>
  <c r="J86"/>
  <c r="BK86"/>
  <c i="2" r="BK259"/>
  <c r="BK232"/>
  <c r="J167"/>
  <c r="BK285"/>
  <c r="BK256"/>
  <c r="J209"/>
  <c r="J277"/>
  <c r="J234"/>
  <c r="J266"/>
  <c r="J97"/>
  <c i="3" r="BK483"/>
  <c r="J422"/>
  <c r="J378"/>
  <c r="J361"/>
  <c r="J234"/>
  <c r="J517"/>
  <c r="J460"/>
  <c r="BK408"/>
  <c r="BK348"/>
  <c r="J207"/>
  <c r="BK494"/>
  <c r="BK437"/>
  <c r="BK359"/>
  <c r="J547"/>
  <c r="J473"/>
  <c r="J409"/>
  <c r="J247"/>
  <c i="4" r="J225"/>
  <c r="J132"/>
  <c r="J176"/>
  <c r="J231"/>
  <c r="BK186"/>
  <c r="BK225"/>
  <c r="BK180"/>
  <c i="5" r="J262"/>
  <c r="BK232"/>
  <c r="J264"/>
  <c r="BK116"/>
  <c r="J227"/>
  <c r="J87"/>
  <c r="BK131"/>
  <c i="6" r="BK147"/>
  <c r="J94"/>
  <c r="J155"/>
  <c r="BK96"/>
  <c r="BK176"/>
  <c r="J147"/>
  <c r="BK223"/>
  <c r="J161"/>
  <c i="7" r="BK111"/>
  <c r="BK99"/>
  <c i="8" r="J94"/>
  <c r="J112"/>
  <c i="9" r="BK100"/>
  <c r="J122"/>
  <c r="J94"/>
  <c i="2" r="BK262"/>
  <c r="J213"/>
  <c r="J151"/>
  <c r="J272"/>
  <c r="J193"/>
  <c r="J279"/>
  <c r="J236"/>
  <c r="J256"/>
  <c r="BK151"/>
  <c i="3" r="BK496"/>
  <c r="BK407"/>
  <c r="J363"/>
  <c r="BK324"/>
  <c i="2" r="BK268"/>
  <c r="BK198"/>
  <c r="BK274"/>
  <c r="J251"/>
  <c i="1" r="AS54"/>
  <c i="2" r="J89"/>
  <c i="3" r="J507"/>
  <c r="BK391"/>
  <c r="BK240"/>
  <c r="J549"/>
  <c r="BK490"/>
  <c r="J391"/>
  <c r="J366"/>
  <c r="BK547"/>
  <c r="BK474"/>
  <c r="J383"/>
  <c r="J136"/>
  <c r="J479"/>
  <c r="J448"/>
  <c r="J300"/>
  <c r="J118"/>
  <c i="4" r="J219"/>
  <c r="BK105"/>
  <c r="J197"/>
  <c r="J234"/>
  <c r="BK195"/>
  <c r="J162"/>
  <c r="J202"/>
  <c i="5" r="BK250"/>
  <c r="J216"/>
  <c r="J248"/>
  <c i="2" r="BK264"/>
  <c r="J235"/>
  <c r="BK193"/>
  <c r="BK277"/>
  <c r="BK234"/>
  <c r="BK282"/>
  <c r="J248"/>
  <c r="J141"/>
  <c r="J198"/>
  <c i="3" r="BK555"/>
  <c r="J463"/>
  <c r="BK388"/>
  <c r="BK306"/>
  <c r="J90"/>
  <c r="J497"/>
  <c r="J433"/>
  <c r="J388"/>
  <c r="BK313"/>
  <c r="BK537"/>
  <c r="J488"/>
  <c r="BK370"/>
  <c r="BK533"/>
  <c r="J451"/>
  <c r="BK316"/>
  <c r="BK90"/>
  <c i="4" r="J217"/>
  <c r="J98"/>
  <c r="J192"/>
  <c r="BK185"/>
  <c r="BK96"/>
  <c r="J191"/>
  <c r="J214"/>
  <c r="BK129"/>
  <c i="5" r="J253"/>
  <c r="BK185"/>
  <c r="BK238"/>
  <c r="BK179"/>
  <c r="J251"/>
  <c r="BK91"/>
  <c r="J116"/>
  <c i="6" r="BK182"/>
  <c r="J228"/>
  <c r="BK200"/>
  <c r="BK94"/>
  <c r="BK212"/>
  <c r="BK158"/>
  <c r="BK114"/>
  <c r="J182"/>
  <c i="7" r="J99"/>
  <c r="BK90"/>
  <c i="8" r="BK103"/>
  <c r="J88"/>
  <c r="BK94"/>
  <c i="9" r="BK90"/>
  <c r="J104"/>
  <c r="J98"/>
  <c i="2" r="BK215"/>
  <c r="J185"/>
  <c r="J101"/>
  <c r="J232"/>
  <c r="J128"/>
  <c r="BK241"/>
  <c r="J245"/>
  <c r="BK187"/>
  <c i="3" r="BK549"/>
  <c r="J470"/>
  <c r="J403"/>
  <c r="J316"/>
  <c r="BK92"/>
  <c r="BK495"/>
  <c r="J437"/>
  <c r="J389"/>
  <c r="BK230"/>
  <c r="BK507"/>
  <c r="BK459"/>
  <c r="BK374"/>
  <c r="BK519"/>
  <c r="BK452"/>
  <c r="J400"/>
  <c r="J313"/>
  <c r="J92"/>
  <c i="4" r="J208"/>
  <c r="BK205"/>
  <c r="J88"/>
  <c r="J194"/>
  <c r="BK122"/>
  <c r="BK187"/>
  <c r="BK88"/>
  <c i="5" r="BK241"/>
  <c r="J165"/>
  <c r="BK165"/>
  <c r="BK247"/>
  <c r="BK89"/>
  <c r="J185"/>
  <c i="6" r="J184"/>
  <c r="J221"/>
  <c r="BK179"/>
  <c r="BK228"/>
  <c r="J200"/>
  <c r="J135"/>
  <c r="J212"/>
  <c r="BK135"/>
  <c i="7" r="BK101"/>
  <c i="8" r="BK127"/>
  <c r="J129"/>
  <c i="9" r="J113"/>
  <c r="BK113"/>
  <c r="BK108"/>
  <c i="2" r="J285"/>
  <c r="J247"/>
  <c r="J187"/>
  <c r="BK287"/>
  <c r="J241"/>
  <c r="BK272"/>
  <c r="J195"/>
  <c r="J242"/>
  <c r="J104"/>
  <c i="3" r="BK513"/>
  <c r="BK411"/>
  <c r="BK376"/>
  <c r="BK213"/>
  <c r="J520"/>
  <c r="J500"/>
  <c r="BK463"/>
  <c r="J436"/>
  <c r="BK406"/>
  <c r="J386"/>
  <c r="BK363"/>
  <c r="J308"/>
  <c r="BK98"/>
  <c r="J514"/>
  <c r="J503"/>
  <c r="BK461"/>
  <c r="BK432"/>
  <c r="BK410"/>
  <c r="BK381"/>
  <c r="J335"/>
  <c r="BK118"/>
  <c r="J537"/>
  <c r="J475"/>
  <c r="BK449"/>
  <c r="BK414"/>
  <c r="J376"/>
  <c r="BK308"/>
  <c r="BK136"/>
  <c i="4" r="J243"/>
  <c r="J222"/>
  <c r="BK162"/>
  <c r="BK102"/>
  <c r="BK213"/>
  <c r="BK184"/>
  <c r="J139"/>
  <c r="BK108"/>
  <c r="BK230"/>
  <c r="J211"/>
  <c r="BK188"/>
  <c r="BK132"/>
  <c r="BK224"/>
  <c r="BK189"/>
  <c r="J108"/>
  <c i="5" r="BK244"/>
  <c r="J222"/>
  <c r="BK189"/>
  <c r="BK258"/>
  <c r="BK239"/>
  <c r="BK222"/>
  <c r="J182"/>
  <c r="BK257"/>
  <c r="J241"/>
  <c r="BK213"/>
  <c r="BK172"/>
  <c r="BK224"/>
  <c r="BK192"/>
  <c r="J89"/>
  <c i="6" r="BK196"/>
  <c r="J150"/>
  <c r="J125"/>
  <c r="BK92"/>
  <c r="BK219"/>
  <c r="BK139"/>
  <c r="BK102"/>
  <c r="BK235"/>
  <c r="BK214"/>
  <c r="J192"/>
  <c r="J152"/>
  <c r="BK125"/>
  <c r="J231"/>
  <c r="J196"/>
  <c r="BK163"/>
  <c r="J121"/>
  <c i="7" r="J92"/>
  <c r="J111"/>
  <c i="8" r="J124"/>
  <c r="J103"/>
  <c r="BK92"/>
  <c r="BK122"/>
  <c i="9" r="BK118"/>
  <c r="J92"/>
  <c r="J120"/>
  <c r="BK106"/>
  <c r="J88"/>
  <c r="J110"/>
  <c r="J96"/>
  <c r="BK84"/>
  <c i="2" l="1" r="P88"/>
  <c r="R206"/>
  <c r="T281"/>
  <c i="3" r="R89"/>
  <c r="T323"/>
  <c r="BK356"/>
  <c r="J356"/>
  <c r="J64"/>
  <c r="T536"/>
  <c r="T535"/>
  <c i="4" r="T87"/>
  <c r="T161"/>
  <c r="R171"/>
  <c i="5" r="T86"/>
  <c r="P215"/>
  <c r="P261"/>
  <c i="6" r="P87"/>
  <c r="P154"/>
  <c r="T169"/>
  <c r="P204"/>
  <c r="R225"/>
  <c i="7" r="R87"/>
  <c r="R86"/>
  <c r="R85"/>
  <c r="R98"/>
  <c i="8" r="BK85"/>
  <c r="J85"/>
  <c r="J61"/>
  <c i="2" r="T88"/>
  <c r="T87"/>
  <c r="T86"/>
  <c r="T206"/>
  <c r="R281"/>
  <c i="3" r="P89"/>
  <c r="BK323"/>
  <c r="J323"/>
  <c r="J63"/>
  <c r="T356"/>
  <c r="P536"/>
  <c r="P535"/>
  <c i="4" r="BK87"/>
  <c r="J87"/>
  <c r="J61"/>
  <c r="BK161"/>
  <c r="J161"/>
  <c r="J63"/>
  <c r="BK171"/>
  <c r="J171"/>
  <c r="J64"/>
  <c i="5" r="R86"/>
  <c r="BK261"/>
  <c r="J261"/>
  <c r="J64"/>
  <c i="6" r="T87"/>
  <c r="T154"/>
  <c r="P169"/>
  <c r="T204"/>
  <c r="P225"/>
  <c i="7" r="T87"/>
  <c r="T98"/>
  <c i="8" r="T85"/>
  <c r="R121"/>
  <c i="2" r="BK88"/>
  <c r="J88"/>
  <c r="J61"/>
  <c r="BK206"/>
  <c r="J206"/>
  <c r="J64"/>
  <c r="BK281"/>
  <c r="J281"/>
  <c r="J65"/>
  <c i="3" r="T89"/>
  <c r="T88"/>
  <c r="T87"/>
  <c r="P323"/>
  <c r="P356"/>
  <c r="R536"/>
  <c r="R535"/>
  <c i="4" r="P87"/>
  <c r="P161"/>
  <c r="T171"/>
  <c i="5" r="BK86"/>
  <c r="J86"/>
  <c r="J61"/>
  <c r="P86"/>
  <c r="P85"/>
  <c r="P84"/>
  <c i="1" r="AU58"/>
  <c i="5" r="BK215"/>
  <c r="J215"/>
  <c r="J63"/>
  <c r="R215"/>
  <c r="T261"/>
  <c i="6" r="BK87"/>
  <c r="BK154"/>
  <c r="J154"/>
  <c r="J62"/>
  <c r="BK169"/>
  <c r="J169"/>
  <c r="J63"/>
  <c r="BK204"/>
  <c r="J204"/>
  <c r="J64"/>
  <c r="BK225"/>
  <c r="J225"/>
  <c r="J65"/>
  <c i="7" r="BK87"/>
  <c r="J87"/>
  <c r="J61"/>
  <c r="P98"/>
  <c i="8" r="R85"/>
  <c r="R84"/>
  <c r="R83"/>
  <c r="P121"/>
  <c i="9" r="BK83"/>
  <c r="T83"/>
  <c i="2" r="R88"/>
  <c r="R87"/>
  <c r="R86"/>
  <c r="P206"/>
  <c r="P281"/>
  <c i="3" r="BK89"/>
  <c r="J89"/>
  <c r="J61"/>
  <c r="R323"/>
  <c r="R356"/>
  <c r="BK536"/>
  <c r="J536"/>
  <c r="J67"/>
  <c i="4" r="R87"/>
  <c r="R86"/>
  <c r="R85"/>
  <c r="R161"/>
  <c r="P171"/>
  <c i="5" r="T215"/>
  <c r="R261"/>
  <c i="6" r="R87"/>
  <c r="R86"/>
  <c r="R85"/>
  <c r="R154"/>
  <c r="R169"/>
  <c r="R204"/>
  <c r="T225"/>
  <c i="7" r="P87"/>
  <c r="P86"/>
  <c r="P85"/>
  <c i="1" r="AU60"/>
  <c i="7" r="BK98"/>
  <c r="J98"/>
  <c r="J62"/>
  <c i="8" r="P85"/>
  <c r="P84"/>
  <c r="P83"/>
  <c i="1" r="AU61"/>
  <c i="8" r="BK121"/>
  <c r="J121"/>
  <c r="J62"/>
  <c r="T121"/>
  <c i="9" r="P83"/>
  <c r="R83"/>
  <c r="BK112"/>
  <c r="J112"/>
  <c r="J61"/>
  <c r="P112"/>
  <c r="R112"/>
  <c r="T112"/>
  <c r="BK117"/>
  <c r="J117"/>
  <c r="J62"/>
  <c r="P117"/>
  <c r="R117"/>
  <c r="T117"/>
  <c i="3" r="BK320"/>
  <c r="J320"/>
  <c r="J62"/>
  <c i="2" r="BK202"/>
  <c r="J202"/>
  <c r="J63"/>
  <c i="4" r="BK158"/>
  <c r="J158"/>
  <c r="J62"/>
  <c r="BK245"/>
  <c r="J245"/>
  <c r="J65"/>
  <c i="2" r="BK197"/>
  <c r="J197"/>
  <c r="J62"/>
  <c r="BK286"/>
  <c r="J286"/>
  <c r="J66"/>
  <c i="3" r="BK532"/>
  <c r="J532"/>
  <c r="J65"/>
  <c i="5" r="BK212"/>
  <c r="J212"/>
  <c r="J62"/>
  <c i="7" r="BK110"/>
  <c r="J110"/>
  <c r="J65"/>
  <c i="8" r="BK131"/>
  <c r="J131"/>
  <c r="J63"/>
  <c i="7" r="BK106"/>
  <c r="J106"/>
  <c r="J63"/>
  <c i="9" r="J76"/>
  <c i="8" r="BK84"/>
  <c r="J84"/>
  <c r="J60"/>
  <c i="9" r="F55"/>
  <c r="BE84"/>
  <c r="BE90"/>
  <c r="BE92"/>
  <c r="BE102"/>
  <c r="BE106"/>
  <c r="BE110"/>
  <c r="BE118"/>
  <c r="BE124"/>
  <c r="BE94"/>
  <c r="BE100"/>
  <c r="BE104"/>
  <c r="BE113"/>
  <c r="BE115"/>
  <c r="BE122"/>
  <c r="BE126"/>
  <c r="E48"/>
  <c r="BE86"/>
  <c r="BE88"/>
  <c r="BE96"/>
  <c r="BE98"/>
  <c r="BE108"/>
  <c r="BE120"/>
  <c i="8" r="J77"/>
  <c r="F80"/>
  <c r="BE127"/>
  <c r="E48"/>
  <c r="BE94"/>
  <c r="BE98"/>
  <c r="BE88"/>
  <c r="BE103"/>
  <c r="BE110"/>
  <c r="BE114"/>
  <c r="BE122"/>
  <c r="BE124"/>
  <c r="BE132"/>
  <c r="BE86"/>
  <c r="BE90"/>
  <c r="BE92"/>
  <c r="BE112"/>
  <c r="BE129"/>
  <c i="6" r="J87"/>
  <c r="J61"/>
  <c i="7" r="J52"/>
  <c r="F55"/>
  <c r="BE88"/>
  <c r="E48"/>
  <c r="BE104"/>
  <c r="BE111"/>
  <c r="BE90"/>
  <c r="BE92"/>
  <c r="BE94"/>
  <c r="BE99"/>
  <c r="BE101"/>
  <c r="BE107"/>
  <c i="6" r="F82"/>
  <c r="BE94"/>
  <c r="BE96"/>
  <c r="BE99"/>
  <c r="BE102"/>
  <c r="BE110"/>
  <c r="BE128"/>
  <c r="BE139"/>
  <c r="BE143"/>
  <c r="BE152"/>
  <c r="BE165"/>
  <c r="BE179"/>
  <c r="BE202"/>
  <c r="BE214"/>
  <c r="BE233"/>
  <c r="BE235"/>
  <c r="E48"/>
  <c r="J79"/>
  <c r="BE88"/>
  <c r="BE90"/>
  <c r="BE92"/>
  <c r="BE173"/>
  <c r="BE219"/>
  <c r="BE226"/>
  <c r="BE237"/>
  <c r="BE114"/>
  <c r="BE118"/>
  <c r="BE121"/>
  <c r="BE125"/>
  <c r="BE132"/>
  <c r="BE141"/>
  <c r="BE145"/>
  <c r="BE150"/>
  <c r="BE158"/>
  <c r="BE161"/>
  <c r="BE163"/>
  <c r="BE176"/>
  <c r="BE186"/>
  <c r="BE212"/>
  <c r="BE217"/>
  <c r="BE221"/>
  <c r="BE223"/>
  <c r="BE228"/>
  <c r="BE231"/>
  <c r="BE106"/>
  <c r="BE135"/>
  <c r="BE147"/>
  <c r="BE155"/>
  <c r="BE170"/>
  <c r="BE182"/>
  <c r="BE184"/>
  <c r="BE189"/>
  <c r="BE192"/>
  <c r="BE196"/>
  <c r="BE200"/>
  <c r="BE205"/>
  <c r="BE208"/>
  <c i="5" r="J78"/>
  <c r="BE87"/>
  <c r="BE89"/>
  <c r="BE163"/>
  <c r="BE165"/>
  <c r="BE206"/>
  <c r="BE210"/>
  <c r="BE220"/>
  <c r="BE232"/>
  <c r="BE239"/>
  <c r="BE242"/>
  <c r="E48"/>
  <c r="F81"/>
  <c r="BE116"/>
  <c r="BE131"/>
  <c r="BE185"/>
  <c r="BE192"/>
  <c r="BE216"/>
  <c r="BE222"/>
  <c r="BE234"/>
  <c r="BE236"/>
  <c r="BE244"/>
  <c r="BE245"/>
  <c r="BE248"/>
  <c r="BE250"/>
  <c r="BE252"/>
  <c r="BE255"/>
  <c r="BE259"/>
  <c r="BE91"/>
  <c r="BE182"/>
  <c r="BE189"/>
  <c r="BE204"/>
  <c r="BE213"/>
  <c r="BE241"/>
  <c r="BE253"/>
  <c r="BE257"/>
  <c r="BE264"/>
  <c r="BE267"/>
  <c r="BE172"/>
  <c r="BE179"/>
  <c r="BE195"/>
  <c r="BE198"/>
  <c r="BE218"/>
  <c r="BE224"/>
  <c r="BE226"/>
  <c r="BE227"/>
  <c r="BE238"/>
  <c r="BE247"/>
  <c r="BE251"/>
  <c r="BE258"/>
  <c r="BE262"/>
  <c i="4" r="BE105"/>
  <c r="BE146"/>
  <c r="BE162"/>
  <c r="BE176"/>
  <c r="BE187"/>
  <c r="BE195"/>
  <c r="BE202"/>
  <c r="BE211"/>
  <c r="BE234"/>
  <c r="J52"/>
  <c r="F82"/>
  <c r="BE88"/>
  <c r="BE96"/>
  <c r="BE108"/>
  <c r="BE129"/>
  <c r="BE132"/>
  <c r="BE139"/>
  <c r="BE149"/>
  <c r="BE174"/>
  <c r="BE182"/>
  <c r="BE184"/>
  <c r="BE192"/>
  <c r="BE197"/>
  <c r="BE205"/>
  <c r="BE207"/>
  <c r="BE213"/>
  <c r="BE243"/>
  <c r="BE98"/>
  <c r="BE102"/>
  <c r="BE156"/>
  <c r="BE172"/>
  <c r="BE186"/>
  <c r="BE193"/>
  <c r="BE194"/>
  <c r="BE219"/>
  <c r="BE220"/>
  <c r="BE225"/>
  <c r="BE226"/>
  <c r="BE230"/>
  <c r="BE235"/>
  <c r="BE246"/>
  <c r="E48"/>
  <c r="BE115"/>
  <c r="BE122"/>
  <c r="BE125"/>
  <c r="BE159"/>
  <c r="BE167"/>
  <c r="BE175"/>
  <c r="BE180"/>
  <c r="BE185"/>
  <c r="BE188"/>
  <c r="BE189"/>
  <c r="BE190"/>
  <c r="BE191"/>
  <c r="BE199"/>
  <c r="BE208"/>
  <c r="BE210"/>
  <c r="BE214"/>
  <c r="BE216"/>
  <c r="BE217"/>
  <c r="BE222"/>
  <c r="BE223"/>
  <c r="BE224"/>
  <c r="BE231"/>
  <c i="3" r="BE94"/>
  <c r="BE98"/>
  <c r="BE105"/>
  <c r="BE108"/>
  <c r="BE212"/>
  <c r="BE230"/>
  <c r="BE234"/>
  <c r="BE237"/>
  <c r="BE363"/>
  <c r="BE366"/>
  <c r="BE370"/>
  <c r="BE372"/>
  <c r="BE378"/>
  <c r="BE381"/>
  <c r="BE391"/>
  <c r="BE430"/>
  <c r="BE437"/>
  <c r="BE439"/>
  <c r="BE461"/>
  <c r="BE463"/>
  <c r="BE478"/>
  <c r="BE483"/>
  <c r="BE485"/>
  <c r="BE494"/>
  <c r="BE503"/>
  <c r="BE512"/>
  <c r="BE513"/>
  <c r="BE529"/>
  <c r="BE537"/>
  <c r="BE543"/>
  <c r="E48"/>
  <c r="F55"/>
  <c r="J81"/>
  <c r="BE90"/>
  <c r="BE92"/>
  <c r="BE166"/>
  <c r="BE198"/>
  <c r="BE213"/>
  <c r="BE226"/>
  <c r="BE297"/>
  <c r="BE300"/>
  <c r="BE306"/>
  <c r="BE311"/>
  <c r="BE318"/>
  <c r="BE321"/>
  <c r="BE324"/>
  <c r="BE348"/>
  <c r="BE354"/>
  <c r="BE361"/>
  <c r="BE376"/>
  <c r="BE387"/>
  <c r="BE388"/>
  <c r="BE390"/>
  <c r="BE397"/>
  <c r="BE400"/>
  <c r="BE404"/>
  <c r="BE406"/>
  <c r="BE407"/>
  <c r="BE408"/>
  <c r="BE411"/>
  <c r="BE427"/>
  <c r="BE449"/>
  <c r="BE451"/>
  <c r="BE452"/>
  <c r="BE476"/>
  <c r="BE479"/>
  <c r="BE496"/>
  <c r="BE514"/>
  <c r="BE517"/>
  <c r="BE520"/>
  <c r="BE555"/>
  <c r="BE118"/>
  <c r="BE207"/>
  <c r="BE240"/>
  <c r="BE313"/>
  <c r="BE316"/>
  <c r="BE352"/>
  <c r="BE357"/>
  <c r="BE359"/>
  <c r="BE368"/>
  <c r="BE374"/>
  <c r="BE403"/>
  <c r="BE409"/>
  <c r="BE410"/>
  <c r="BE418"/>
  <c r="BE422"/>
  <c r="BE436"/>
  <c r="BE440"/>
  <c r="BE441"/>
  <c r="BE470"/>
  <c r="BE472"/>
  <c r="BE473"/>
  <c r="BE474"/>
  <c r="BE507"/>
  <c r="BE508"/>
  <c r="BE531"/>
  <c r="BE541"/>
  <c r="BE547"/>
  <c r="BE549"/>
  <c r="BE552"/>
  <c r="BE102"/>
  <c r="BE111"/>
  <c r="BE136"/>
  <c r="BE210"/>
  <c r="BE247"/>
  <c r="BE308"/>
  <c r="BE328"/>
  <c r="BE335"/>
  <c r="BE383"/>
  <c r="BE386"/>
  <c r="BE389"/>
  <c r="BE394"/>
  <c r="BE414"/>
  <c r="BE416"/>
  <c r="BE429"/>
  <c r="BE432"/>
  <c r="BE433"/>
  <c r="BE435"/>
  <c r="BE448"/>
  <c r="BE459"/>
  <c r="BE460"/>
  <c r="BE471"/>
  <c r="BE475"/>
  <c r="BE488"/>
  <c r="BE490"/>
  <c r="BE492"/>
  <c r="BE495"/>
  <c r="BE497"/>
  <c r="BE500"/>
  <c r="BE519"/>
  <c r="BE533"/>
  <c r="BE554"/>
  <c i="2" r="F83"/>
  <c r="BE104"/>
  <c r="BE125"/>
  <c r="BE183"/>
  <c r="BE191"/>
  <c r="BE193"/>
  <c r="BE213"/>
  <c r="BE230"/>
  <c r="BE234"/>
  <c r="BE239"/>
  <c r="BE241"/>
  <c r="BE248"/>
  <c r="BE249"/>
  <c r="BE250"/>
  <c r="BE252"/>
  <c r="BE255"/>
  <c r="BE259"/>
  <c r="BE89"/>
  <c r="BE93"/>
  <c r="BE97"/>
  <c r="BE101"/>
  <c r="BE128"/>
  <c r="BE151"/>
  <c r="BE167"/>
  <c r="BE175"/>
  <c r="BE187"/>
  <c r="BE189"/>
  <c r="BE198"/>
  <c r="BE207"/>
  <c r="BE209"/>
  <c r="BE211"/>
  <c r="BE215"/>
  <c r="BE231"/>
  <c r="BE232"/>
  <c r="BE245"/>
  <c r="BE246"/>
  <c r="BE247"/>
  <c r="BE256"/>
  <c r="BE262"/>
  <c r="BE266"/>
  <c r="BE268"/>
  <c r="BE274"/>
  <c r="BE279"/>
  <c r="BE282"/>
  <c r="BE287"/>
  <c r="J80"/>
  <c r="BE111"/>
  <c r="BE141"/>
  <c r="BE143"/>
  <c r="BE154"/>
  <c r="BE158"/>
  <c r="BE161"/>
  <c r="BE164"/>
  <c r="BE195"/>
  <c r="BE203"/>
  <c r="BE235"/>
  <c r="BE236"/>
  <c r="BE238"/>
  <c r="BE242"/>
  <c r="BE243"/>
  <c r="BE254"/>
  <c r="BE258"/>
  <c r="BE261"/>
  <c r="BE264"/>
  <c r="BE270"/>
  <c r="BE272"/>
  <c r="BE275"/>
  <c r="BE277"/>
  <c r="BE283"/>
  <c r="BE284"/>
  <c r="BE285"/>
  <c r="E48"/>
  <c r="BE132"/>
  <c r="BE147"/>
  <c r="BE178"/>
  <c r="BE185"/>
  <c r="BE233"/>
  <c r="BE251"/>
  <c r="F37"/>
  <c i="1" r="BD55"/>
  <c i="4" r="F35"/>
  <c i="1" r="BB57"/>
  <c i="5" r="J34"/>
  <c i="1" r="AW58"/>
  <c i="7" r="J34"/>
  <c i="1" r="AW60"/>
  <c i="7" r="F37"/>
  <c i="1" r="BD60"/>
  <c i="8" r="F37"/>
  <c i="1" r="BD61"/>
  <c i="9" r="F36"/>
  <c i="1" r="BC62"/>
  <c i="3" r="F36"/>
  <c i="1" r="BC56"/>
  <c i="8" r="J34"/>
  <c i="1" r="AW61"/>
  <c i="4" r="F37"/>
  <c i="1" r="BD57"/>
  <c i="6" r="J34"/>
  <c i="1" r="AW59"/>
  <c i="9" r="F37"/>
  <c i="1" r="BD62"/>
  <c i="4" r="J34"/>
  <c i="1" r="AW57"/>
  <c i="5" r="F34"/>
  <c i="1" r="BA58"/>
  <c i="6" r="F36"/>
  <c i="1" r="BC59"/>
  <c i="9" r="F35"/>
  <c i="1" r="BB62"/>
  <c i="2" r="F36"/>
  <c i="1" r="BC55"/>
  <c i="6" r="F34"/>
  <c i="1" r="BA59"/>
  <c i="8" r="F35"/>
  <c i="1" r="BB61"/>
  <c i="4" r="F36"/>
  <c i="1" r="BC57"/>
  <c i="6" r="F35"/>
  <c i="1" r="BB59"/>
  <c i="2" r="J34"/>
  <c i="1" r="AW55"/>
  <c i="6" r="F37"/>
  <c i="1" r="BD59"/>
  <c i="3" r="F37"/>
  <c i="1" r="BD56"/>
  <c i="5" r="F35"/>
  <c i="1" r="BB58"/>
  <c i="7" r="F34"/>
  <c i="1" r="BA60"/>
  <c i="9" r="F34"/>
  <c i="1" r="BA62"/>
  <c i="3" r="J34"/>
  <c i="1" r="AW56"/>
  <c i="5" r="F36"/>
  <c i="1" r="BC58"/>
  <c i="9" r="J34"/>
  <c i="1" r="AW62"/>
  <c i="3" r="F34"/>
  <c i="1" r="BA56"/>
  <c i="7" r="F35"/>
  <c i="1" r="BB60"/>
  <c i="2" r="F34"/>
  <c i="1" r="BA55"/>
  <c i="3" r="F35"/>
  <c i="1" r="BB56"/>
  <c i="4" r="F34"/>
  <c i="1" r="BA57"/>
  <c i="5" r="F37"/>
  <c i="1" r="BD58"/>
  <c i="7" r="F36"/>
  <c i="1" r="BC60"/>
  <c i="2" r="F35"/>
  <c i="1" r="BB55"/>
  <c i="8" r="F34"/>
  <c i="1" r="BA61"/>
  <c i="8" r="F36"/>
  <c i="1" r="BC61"/>
  <c i="7" l="1" r="T86"/>
  <c r="T85"/>
  <c i="9" r="R82"/>
  <c r="T82"/>
  <c i="8" r="T84"/>
  <c r="T83"/>
  <c i="9" r="BK82"/>
  <c r="J82"/>
  <c r="J59"/>
  <c i="4" r="P86"/>
  <c r="P85"/>
  <c i="1" r="AU57"/>
  <c i="3" r="P88"/>
  <c r="P87"/>
  <c i="1" r="AU56"/>
  <c i="6" r="P86"/>
  <c r="P85"/>
  <c i="1" r="AU59"/>
  <c i="3" r="R88"/>
  <c r="R87"/>
  <c i="6" r="T86"/>
  <c r="T85"/>
  <c i="9" r="P82"/>
  <c i="1" r="AU62"/>
  <c i="6" r="BK86"/>
  <c r="J86"/>
  <c r="J60"/>
  <c i="5" r="R85"/>
  <c r="R84"/>
  <c r="T85"/>
  <c r="T84"/>
  <c i="4" r="T86"/>
  <c r="T85"/>
  <c i="2" r="P87"/>
  <c r="P86"/>
  <c i="1" r="AU55"/>
  <c i="3" r="BK535"/>
  <c r="J535"/>
  <c r="J66"/>
  <c i="5" r="BK85"/>
  <c r="J85"/>
  <c r="J60"/>
  <c i="7" r="BK86"/>
  <c r="J86"/>
  <c r="J60"/>
  <c i="3" r="BK88"/>
  <c r="J88"/>
  <c r="J60"/>
  <c i="4" r="BK86"/>
  <c r="J86"/>
  <c r="J60"/>
  <c i="9" r="J83"/>
  <c r="J60"/>
  <c i="2" r="BK87"/>
  <c r="J87"/>
  <c r="J60"/>
  <c i="7" r="BK109"/>
  <c r="J109"/>
  <c r="J64"/>
  <c i="8" r="BK83"/>
  <c r="J83"/>
  <c r="J59"/>
  <c i="5" r="J33"/>
  <c i="1" r="AV58"/>
  <c r="AT58"/>
  <c i="6" r="F33"/>
  <c i="1" r="AZ59"/>
  <c i="7" r="J33"/>
  <c i="1" r="AV60"/>
  <c r="AT60"/>
  <c r="BD54"/>
  <c r="W33"/>
  <c i="2" r="J33"/>
  <c i="1" r="AV55"/>
  <c r="AT55"/>
  <c i="3" r="F33"/>
  <c i="1" r="AZ56"/>
  <c i="4" r="F33"/>
  <c i="1" r="AZ57"/>
  <c i="4" r="J33"/>
  <c i="1" r="AV57"/>
  <c r="AT57"/>
  <c i="8" r="J33"/>
  <c i="1" r="AV61"/>
  <c r="AT61"/>
  <c i="7" r="F33"/>
  <c i="1" r="AZ60"/>
  <c i="9" r="J33"/>
  <c i="1" r="AV62"/>
  <c r="AT62"/>
  <c i="6" r="J33"/>
  <c i="1" r="AV59"/>
  <c r="AT59"/>
  <c r="BA54"/>
  <c r="AW54"/>
  <c r="AK30"/>
  <c r="BC54"/>
  <c r="W32"/>
  <c i="8" r="F33"/>
  <c i="1" r="AZ61"/>
  <c i="9" r="F33"/>
  <c i="1" r="AZ62"/>
  <c i="2" r="F33"/>
  <c i="1" r="AZ55"/>
  <c r="BB54"/>
  <c r="W31"/>
  <c i="5" r="F33"/>
  <c i="1" r="AZ58"/>
  <c i="3" r="J33"/>
  <c i="1" r="AV56"/>
  <c r="AT56"/>
  <c i="5" l="1" r="BK84"/>
  <c r="J84"/>
  <c r="J59"/>
  <c i="4" r="BK85"/>
  <c r="J85"/>
  <c r="J59"/>
  <c i="6" r="BK85"/>
  <c r="J85"/>
  <c r="J59"/>
  <c i="2" r="BK86"/>
  <c r="J86"/>
  <c r="J59"/>
  <c i="7" r="BK85"/>
  <c r="J85"/>
  <c i="3" r="BK87"/>
  <c r="J87"/>
  <c i="1" r="AU54"/>
  <c r="AX54"/>
  <c r="AZ54"/>
  <c r="W29"/>
  <c i="9" r="J30"/>
  <c i="1" r="AG62"/>
  <c r="W30"/>
  <c i="7" r="J30"/>
  <c i="1" r="AG60"/>
  <c r="AY54"/>
  <c i="3" r="J30"/>
  <c i="1" r="AG56"/>
  <c i="8" r="J30"/>
  <c i="1" r="AG61"/>
  <c i="9" l="1" r="J39"/>
  <c i="3" r="J39"/>
  <c i="7" r="J39"/>
  <c r="J59"/>
  <c i="3" r="J59"/>
  <c i="8" r="J39"/>
  <c i="1" r="AN61"/>
  <c r="AN62"/>
  <c r="AN56"/>
  <c r="AN60"/>
  <c i="4" r="J30"/>
  <c i="1" r="AG57"/>
  <c i="6" r="J30"/>
  <c i="1" r="AG59"/>
  <c r="AN59"/>
  <c i="5" r="J30"/>
  <c i="1" r="AG58"/>
  <c i="2" r="J30"/>
  <c i="1" r="AG55"/>
  <c r="AN55"/>
  <c r="AV54"/>
  <c r="AK29"/>
  <c i="4" l="1" r="J39"/>
  <c i="2" r="J39"/>
  <c i="6" r="J39"/>
  <c i="5" r="J39"/>
  <c i="1" r="AN58"/>
  <c r="AN57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<sst xmlns="http://schemas.openxmlformats.org/spreadsheetml/2006/main">
  <si>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</si>
  <si>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</si>
  <si>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</si>
  <si>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</si>
  <si>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</si>
  <si>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{fe8b4706-6bef-48e9-958e-c8a2854369fb}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</si>
  <si>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</si>
  <si>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</si>
  <si>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</si>
  <si>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</si>
  <si>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</si>
  <si>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</si>
  <si>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</si>
  <si>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</si>
  <si>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</si>
  <si>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</si>
  <si>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</si>
  <si>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vodovodu a kanalizace ul.Vítkovická</t>
  </si>
  <si>
    <t>KSO:</t>
  </si>
  <si>
    <t>827 21 12</t>
  </si>
  <si>
    <t>CC-CZ:</t>
  </si>
  <si>
    <t/>
  </si>
  <si>
    <t>Místo:</t>
  </si>
  <si>
    <t>Ostrava</t>
  </si>
  <si>
    <t>Datum:</t>
  </si>
  <si>
    <t>10. 9. 2025</t>
  </si>
  <si>
    <t>CZ-CPV:</t>
  </si>
  <si>
    <t>45231300-8stav.práce</t>
  </si>
  <si>
    <t>Zadavatel:</t>
  </si>
  <si>
    <t>IČ:</t>
  </si>
  <si>
    <t>Statutární město Ostrava</t>
  </si>
  <si>
    <t>DIČ:</t>
  </si>
  <si>
    <t>Účastník:</t>
  </si>
  <si>
    <t>Vyplň údaj</t>
  </si>
  <si>
    <t>Projektant:</t>
  </si>
  <si>
    <t>Báňské projekty Ostrava s.r.o</t>
  </si>
  <si>
    <t>True</t>
  </si>
  <si>
    <t>Zpracovatel:</t>
  </si>
  <si>
    <t>Anna Mužná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</si>
  <si>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</si>
  <si>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</si>
  <si>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</si>
  <si>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</si>
  <si>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</si>
  <si>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</si>
  <si>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</si>
  <si>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</si>
  <si>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</si>
  <si>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</si>
  <si>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</si>
  <si>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</si>
  <si>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</si>
  <si>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</si>
  <si>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</si>
  <si>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</si>
  <si>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</si>
  <si>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</si>
  <si>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</si>
  <si>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</si>
  <si>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</si>
  <si>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</si>
  <si>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</si>
  <si>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</si>
  <si>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</si>
  <si>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</si>
  <si>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</si>
  <si>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</si>
  <si>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</si>
  <si>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</si>
  <si>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</si>
  <si>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</si>
  <si>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</si>
  <si>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</si>
  <si>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</si>
  <si>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</si>
  <si>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</si>
  <si>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</si>
  <si>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</si>
  <si>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</si>
  <si>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</si>
  <si>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2504001</t>
  </si>
  <si>
    <t>IO 01 Přeložení vodovodu v ul.Vítkovická</t>
  </si>
  <si>
    <t>STA</t>
  </si>
  <si>
    <t>1</t>
  </si>
  <si>
    <t>{9965e8a5-0e36-4691-8c82-0d40e3043092}</t>
  </si>
  <si>
    <t>827 11 12</t>
  </si>
  <si>
    <t>2</t>
  </si>
  <si>
    <t>2504002</t>
  </si>
  <si>
    <t>IO02 Přeložení kanalizace v ul.Vítkovická</t>
  </si>
  <si>
    <t>{44fa45e7-0891-498c-b477-6098f5034e8d}</t>
  </si>
  <si>
    <t>2504003</t>
  </si>
  <si>
    <t>IO 02.1 Přepojení kanalizačních přípojek</t>
  </si>
  <si>
    <t>{8a884cc2-6ba4-4e6b-901e-d934343ca98b}</t>
  </si>
  <si>
    <t>2504004</t>
  </si>
  <si>
    <t>IO 02.2 Přepojení uličních vpustí</t>
  </si>
  <si>
    <t>{18f79480-465e-435d-8111-9920aea578ab}</t>
  </si>
  <si>
    <t>2504005</t>
  </si>
  <si>
    <t>IO 03 Oprava komunikace</t>
  </si>
  <si>
    <t>{00555ac8-61f4-4218-b695-1a644221b9c2}</t>
  </si>
  <si>
    <t>2504006</t>
  </si>
  <si>
    <t>IO 04.1 Odstranění vodovodního řádu</t>
  </si>
  <si>
    <t>{b87ed6c9-373a-4c8b-ae69-10f50c49ec68}</t>
  </si>
  <si>
    <t>2504007</t>
  </si>
  <si>
    <t>IO 04.2 Odstranění kanalizace</t>
  </si>
  <si>
    <t>{93fd07bd-e196-4f3d-9962-2951d6a6cd2f}</t>
  </si>
  <si>
    <t>2504008</t>
  </si>
  <si>
    <t>Vedlejší a ostatní náklady</t>
  </si>
  <si>
    <t>{f4370b4b-c77f-44bb-9c55-a0ac133fc624}</t>
  </si>
  <si>
    <t>KRYCÍ LIST SOUPISU PRACÍ</t>
  </si>
  <si>
    <t>Objekt:</t>
  </si>
  <si>
    <t>2504001 - IO 01 Přeložení vodovodu v ul.Vítkovická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</si>
  <si>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</si>
  <si>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</si>
  <si>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</si>
  <si>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</si>
  <si>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</si>
  <si>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</si>
  <si>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</si>
  <si>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</si>
  <si>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</si>
  <si>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</si>
  <si>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</si>
  <si>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</si>
  <si>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</si>
  <si>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</si>
  <si>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</si>
  <si>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</si>
  <si>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</si>
  <si>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</si>
  <si>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</si>
  <si>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</si>
  <si>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</si>
  <si>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</si>
  <si>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</si>
  <si>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</si>
  <si>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</si>
  <si>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</si>
  <si>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</si>
  <si>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</si>
  <si>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</si>
  <si>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</si>
  <si>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</si>
  <si>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</si>
  <si>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02</t>
  </si>
  <si>
    <t>4</t>
  </si>
  <si>
    <t>880637767</t>
  </si>
  <si>
    <t>Online PSC</t>
  </si>
  <si>
    <t>https://podminky.urs.cz/item/CS_URS_2025_02/115101201</t>
  </si>
  <si>
    <t>VV</t>
  </si>
  <si>
    <t>předpoklad-účtovat dle skutečnosti</t>
  </si>
  <si>
    <t>100</t>
  </si>
  <si>
    <t>115101301</t>
  </si>
  <si>
    <t>Pohotovost záložní čerpací soupravy pro dopravní výšku do 10 m s uvažovaným průměrným přítokem do 500 l/min</t>
  </si>
  <si>
    <t>den</t>
  </si>
  <si>
    <t>-595487428</t>
  </si>
  <si>
    <t>https://podminky.urs.cz/item/CS_URS_2025_02/115101301</t>
  </si>
  <si>
    <t>50</t>
  </si>
  <si>
    <t>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</si>
  <si>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</si>
  <si>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</si>
  <si>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</si>
  <si>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377561611</t>
  </si>
  <si>
    <t>https://podminky.urs.cz/item/CS_URS_2025_02/119001405</t>
  </si>
  <si>
    <t>Plynovod</t>
  </si>
  <si>
    <t>2,0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</si>
  <si>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</si>
  <si>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</si>
  <si>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484603951</t>
  </si>
  <si>
    <t>https://podminky.urs.cz/item/CS_URS_2025_02/119001421</t>
  </si>
  <si>
    <t>2,0*4</t>
  </si>
  <si>
    <t>5</t>
  </si>
  <si>
    <t>121151103</t>
  </si>
  <si>
    <t>Sejmutí ornice strojně při souvislé ploše do 100 m2, tl. vrstvy do 200 mm</t>
  </si>
  <si>
    <t>m2</t>
  </si>
  <si>
    <t>-2067344669</t>
  </si>
  <si>
    <t>https://podminky.urs.cz/item/CS_URS_2025_02/121151103</t>
  </si>
  <si>
    <t xml:space="preserve"> ŘAD 1</t>
  </si>
  <si>
    <t>(258,29-15,0-1,5-12,0-4,8-13,0-6,0-12,0)*1,1</t>
  </si>
  <si>
    <t>ŘAD2</t>
  </si>
  <si>
    <t>3,6*1,1</t>
  </si>
  <si>
    <t>Součet</t>
  </si>
  <si>
    <t>6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</si>
  <si>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</si>
  <si>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</si>
  <si>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</si>
  <si>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1339962334</t>
  </si>
  <si>
    <t>https://podminky.urs.cz/item/CS_URS_2025_02/132254205</t>
  </si>
  <si>
    <t>(1,7+1,77*2+1,8+1,82+1,89+1,98+1,55+1,57+1,81+1,93+1,94+1,82)/13*1,1*(86,75-0,5)</t>
  </si>
  <si>
    <t>(14,99-2,96)*(1,92+1,9)/2*1,1</t>
  </si>
  <si>
    <t>(1,89+1,87+1,78+1,82+1,84+1,99+2,0+1,93+1,89+1,85+1,76+1,66+1,69+1,77+1,91+1,96+1,84+1,87+1,88+2,07+2,09+2,11+1,93)/23*(215,37-120,03)*1,1</t>
  </si>
  <si>
    <t>odečet komunikace</t>
  </si>
  <si>
    <t>-(91,22-78,22)*1,1*0,54</t>
  </si>
  <si>
    <t>-(202,95-178,53)*1,1*0,54</t>
  </si>
  <si>
    <t>-(225,51-217,12)*1,1*0,54</t>
  </si>
  <si>
    <t>Mezisoučet</t>
  </si>
  <si>
    <t>2,7*(2,05+1,98+1,9+1,89)/4*1,1</t>
  </si>
  <si>
    <t>7</t>
  </si>
  <si>
    <t>139001101</t>
  </si>
  <si>
    <t>Příplatek k cenám hloubených vykopávek za ztížení vykopávky v blízkosti podzemního vedení nebo výbušnin pro jakoukoliv třídu horniny</t>
  </si>
  <si>
    <t>242969912</t>
  </si>
  <si>
    <t>https://podminky.urs.cz/item/CS_URS_2025_02/139001101</t>
  </si>
  <si>
    <t>2,0*9*1,1*1,5</t>
  </si>
  <si>
    <t>8</t>
  </si>
  <si>
    <t>141720015</t>
  </si>
  <si>
    <t>Neřízený zemní protlak v hornině třídy těžitelnosti I a II, skupiny 3 a 4 průměru protlaku přes 90 do 110 mm</t>
  </si>
  <si>
    <t>1272993491</t>
  </si>
  <si>
    <t>https://podminky.urs.cz/item/CS_URS_2025_02/141720015</t>
  </si>
  <si>
    <t>ŘAD 1</t>
  </si>
  <si>
    <t>15,0+4,8+12,0</t>
  </si>
  <si>
    <t>9</t>
  </si>
  <si>
    <t>151811131</t>
  </si>
  <si>
    <t>Zřízení pažicích boxů pro pažení a rozepření stěn rýh podzemního vedení hloubka výkopu do 4 m, šířka do 1,2 m</t>
  </si>
  <si>
    <t>-2095698517</t>
  </si>
  <si>
    <t>https://podminky.urs.cz/item/CS_URS_2025_02/151811131</t>
  </si>
  <si>
    <t>(1,7+1,77*2+1,8+1,82+1,89+1,98+1,55+1,57+1,81+1,93+1,94+1,82)/13*86,75*2</t>
  </si>
  <si>
    <t>(14,99-2,96)*(1,92+1,9)/2*2</t>
  </si>
  <si>
    <t>(1,89+1,87+1,78+1,82+1,84+1,99+2,0+1,93+1,89+1,85+1,76+1,66+1,69+1,77+1,91+1,96+1,84+1,87+1,88+2,07+2,09+2,11+1,93)/23*(215,37-120,03)*2</t>
  </si>
  <si>
    <t>2,7*(2,05+1,98+1,9+1,89)/4*2</t>
  </si>
  <si>
    <t>10</t>
  </si>
  <si>
    <t>151811231</t>
  </si>
  <si>
    <t>Odstranění pažicích boxů pro pažení a rozepření stěn rýh podzemního vedení hloubka výkopu do 4 m, šířka do 1,2 m</t>
  </si>
  <si>
    <t>606116677</t>
  </si>
  <si>
    <t>https://podminky.urs.cz/item/CS_URS_2025_02/151811231</t>
  </si>
  <si>
    <t>11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</si>
  <si>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</si>
  <si>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</si>
  <si>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-1481571791</t>
  </si>
  <si>
    <t>https://podminky.urs.cz/item/CS_URS_2025_02/162251102</t>
  </si>
  <si>
    <t>meziskládka ornice a zpět pro ohumusování</t>
  </si>
  <si>
    <t>217,349*0,15*2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</si>
  <si>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</si>
  <si>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</si>
  <si>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-1991329132</t>
  </si>
  <si>
    <t>https://podminky.urs.cz/item/CS_URS_2025_02/162751117</t>
  </si>
  <si>
    <t>přebytečná zemina</t>
  </si>
  <si>
    <t>372,173-342,958</t>
  </si>
  <si>
    <t>13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</si>
  <si>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</si>
  <si>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</si>
  <si>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-1503389519</t>
  </si>
  <si>
    <t>https://podminky.urs.cz/item/CS_URS_2025_02/162751119</t>
  </si>
  <si>
    <t>29,15*4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</si>
  <si>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</si>
  <si>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</si>
  <si>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</si>
  <si>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1988013256</t>
  </si>
  <si>
    <t>https://podminky.urs.cz/item/CS_URS_2025_02/167151101</t>
  </si>
  <si>
    <t>pro zásyp</t>
  </si>
  <si>
    <t>29,195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</si>
  <si>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</si>
  <si>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</si>
  <si>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</si>
  <si>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</si>
  <si>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-1303928904</t>
  </si>
  <si>
    <t>https://podminky.urs.cz/item/CS_URS_2025_02/171201231</t>
  </si>
  <si>
    <t>29,15*1,7</t>
  </si>
  <si>
    <t>16</t>
  </si>
  <si>
    <t>-1989631824</t>
  </si>
  <si>
    <t>29,215*1,7</t>
  </si>
  <si>
    <t>17</t>
  </si>
  <si>
    <t>171251201</t>
  </si>
  <si>
    <t>Uložení sypaniny na skládky nebo meziskládky bez hutnění s upravením uložené sypaniny do předepsaného tvaru</t>
  </si>
  <si>
    <t>92956617</t>
  </si>
  <si>
    <t>https://podminky.urs.cz/item/CS_URS_2025_02/171251201</t>
  </si>
  <si>
    <t>29,15</t>
  </si>
  <si>
    <t>18</t>
  </si>
  <si>
    <t>174151101</t>
  </si>
  <si>
    <t>Zásyp sypaninou z jakékoliv horniny strojně s uložením výkopku ve vrstvách se zhutněním jam, šachet, rýh nebo kolem objektů v těchto vykopávkách</t>
  </si>
  <si>
    <t>-1242438273</t>
  </si>
  <si>
    <t>https://podminky.urs.cz/item/CS_URS_2025_02/174151101</t>
  </si>
  <si>
    <t xml:space="preserve">průměrná hloubka je 1,88m </t>
  </si>
  <si>
    <t>mimo komunikace</t>
  </si>
  <si>
    <t>(247,8+37,4+3,6-15,0-4,8-13,0-6,0-12,0)*1,1*(1,88-0,57)</t>
  </si>
  <si>
    <t>v komunikaci-mimo protlaky</t>
  </si>
  <si>
    <t>(1,5+13,0+6,0)*1,1*(1,88-0,54-0,42)</t>
  </si>
  <si>
    <t>19</t>
  </si>
  <si>
    <t>M</t>
  </si>
  <si>
    <t>58344197</t>
  </si>
  <si>
    <t>štěrkodrť frakce 0/63</t>
  </si>
  <si>
    <t>456587446</t>
  </si>
  <si>
    <t>26,385*2,0</t>
  </si>
  <si>
    <t>20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</si>
  <si>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</si>
  <si>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</si>
  <si>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899343620</t>
  </si>
  <si>
    <t>https://podminky.urs.cz/item/CS_URS_2025_02/175151101</t>
  </si>
  <si>
    <t>(247,8+37,4+3,6-15,0-4,8-12,0)*1,1*0,32</t>
  </si>
  <si>
    <t>-((247,8-31,8)*3,14*0,113*0,113+37,4*3,14*0,055*0,055+3,6*3,14*0,1*0,1)</t>
  </si>
  <si>
    <t>58331351</t>
  </si>
  <si>
    <t>kamenivo těžené drobné frakce 0/4</t>
  </si>
  <si>
    <t>1117648510</t>
  </si>
  <si>
    <t>81,335*2 'Přepočtené koeficientem množství</t>
  </si>
  <si>
    <t>22</t>
  </si>
  <si>
    <t>181351003</t>
  </si>
  <si>
    <t>Rozprostření a urovnání ornice v rovině nebo ve svahu sklonu do 1:5 strojně při souvislé ploše do 100 m2, tl. vrstvy do 200 mm</t>
  </si>
  <si>
    <t>1627925676</t>
  </si>
  <si>
    <t>https://podminky.urs.cz/item/CS_URS_2025_02/181351003</t>
  </si>
  <si>
    <t>23</t>
  </si>
  <si>
    <t>181411131</t>
  </si>
  <si>
    <t>Založení trávníku na půdě předem připravené plochy do 1000 m2 výsevem včetně utažení parkového v rovině nebo na svahu do 1:5</t>
  </si>
  <si>
    <t>-745796055</t>
  </si>
  <si>
    <t>https://podminky.urs.cz/item/CS_URS_2025_02/181411131</t>
  </si>
  <si>
    <t>24</t>
  </si>
  <si>
    <t>00572410</t>
  </si>
  <si>
    <t>osivo směs travní parková</t>
  </si>
  <si>
    <t>kg</t>
  </si>
  <si>
    <t>1592950027</t>
  </si>
  <si>
    <t>217,349*0,02 'Přepočtené koeficientem množství</t>
  </si>
  <si>
    <t>25</t>
  </si>
  <si>
    <t>183403153</t>
  </si>
  <si>
    <t>Obdělání půdy hrabáním v rovině nebo na svahu do 1:5</t>
  </si>
  <si>
    <t>914247616</t>
  </si>
  <si>
    <t>https://podminky.urs.cz/item/CS_URS_2025_02/183403153</t>
  </si>
  <si>
    <t>26</t>
  </si>
  <si>
    <t>183403161</t>
  </si>
  <si>
    <t>Obdělání půdy válením v rovině nebo na svahu do 1:5</t>
  </si>
  <si>
    <t>-1345922643</t>
  </si>
  <si>
    <t>https://podminky.urs.cz/item/CS_URS_2025_02/183403161</t>
  </si>
  <si>
    <t>27</t>
  </si>
  <si>
    <t>184818232</t>
  </si>
  <si>
    <t>Ochrana kmene bedněním před poškozením stavebním provozem zřízení včetně odstranění výšky bednění do 2 m průměru kmene přes 300 do 500 mm</t>
  </si>
  <si>
    <t>kus</t>
  </si>
  <si>
    <t>-2054731463</t>
  </si>
  <si>
    <t>https://podminky.urs.cz/item/CS_URS_2025_02/184818232</t>
  </si>
  <si>
    <t>Zakládání</t>
  </si>
  <si>
    <t>28</t>
  </si>
  <si>
    <t>275313511</t>
  </si>
  <si>
    <t>Základy z betonu prostého patky a bloky z betonu kamenem neprokládaného tř. C 12/15</t>
  </si>
  <si>
    <t>1804920641</t>
  </si>
  <si>
    <t>https://podminky.urs.cz/item/CS_URS_2025_02/275313511</t>
  </si>
  <si>
    <t>betonový blok</t>
  </si>
  <si>
    <t>0,5</t>
  </si>
  <si>
    <t>Vodorovné konstrukce</t>
  </si>
  <si>
    <t>29</t>
  </si>
  <si>
    <t>451572111</t>
  </si>
  <si>
    <t>Lože pod potrubí, stoky a drobné objekty v otevřeném výkopu z kameniva drobného těženého 0 až 4 mm</t>
  </si>
  <si>
    <t>-1146723863</t>
  </si>
  <si>
    <t>https://podminky.urs.cz/item/CS_URS_2025_02/451572111</t>
  </si>
  <si>
    <t>(251,4+37,4)*1,1*0,1</t>
  </si>
  <si>
    <t>Trubní vedení</t>
  </si>
  <si>
    <t>30</t>
  </si>
  <si>
    <t>871251141</t>
  </si>
  <si>
    <t>Montáž vodovodního potrubí z polyetylenu PE100 RC v otevřeném výkopu svařovaných na tupo SDR 11/PN16 d 110 x 10,0 mm</t>
  </si>
  <si>
    <t>1970774574</t>
  </si>
  <si>
    <t>https://podminky.urs.cz/item/CS_URS_2025_02/871251141</t>
  </si>
  <si>
    <t>31</t>
  </si>
  <si>
    <t>28613116</t>
  </si>
  <si>
    <t>potrubí vodovodní jednovrstvé PE100 RC PN 16 SDR11 110x10,0mm</t>
  </si>
  <si>
    <t>728616745</t>
  </si>
  <si>
    <t>37,4*1,015 'Přepočtené koeficientem množství</t>
  </si>
  <si>
    <t>32</t>
  </si>
  <si>
    <t>871351142</t>
  </si>
  <si>
    <t>Montáž vodovodního potrubí z polyetylenu PE100 RC v otevřeném výkopu svařovaných na tupo SDR 11/PN16 d 225 x 20,5 mm</t>
  </si>
  <si>
    <t>1540186102</t>
  </si>
  <si>
    <t>https://podminky.urs.cz/item/CS_URS_2025_02/871351142</t>
  </si>
  <si>
    <t>33</t>
  </si>
  <si>
    <t>28613181</t>
  </si>
  <si>
    <t>potrubí vodovodní jednovrstvé PE100 RC PN 16 SDR11 225x20,5mm</t>
  </si>
  <si>
    <t>-1700180994</t>
  </si>
  <si>
    <t>251,4*1,015 'Přepočtené koeficientem množství</t>
  </si>
  <si>
    <t>34</t>
  </si>
  <si>
    <t>877251101</t>
  </si>
  <si>
    <t>Montáž tvarovek na vodovodním plastovém potrubí z polyetylenu PE 100 elektrotvarovek SDR 11/PN16 spojek, oblouků nebo redukcí d 110</t>
  </si>
  <si>
    <t>2057863997</t>
  </si>
  <si>
    <t>https://podminky.urs.cz/item/CS_URS_2025_02/877251101</t>
  </si>
  <si>
    <t>lemový nákružek D 110</t>
  </si>
  <si>
    <t>Otočná příruba PP-ocel DN 100, PN 16</t>
  </si>
  <si>
    <t xml:space="preserve">oblouk D 100-45st   PE 100, SDR 11</t>
  </si>
  <si>
    <t xml:space="preserve">oblouk D 100-30st   PE 100, SDR 11</t>
  </si>
  <si>
    <t xml:space="preserve">oblouk D 100-11st   PE 100, SDR 11</t>
  </si>
  <si>
    <t>kotevní třmeny</t>
  </si>
  <si>
    <t>35</t>
  </si>
  <si>
    <t>PRC 1</t>
  </si>
  <si>
    <t>Lemový nákružek d110</t>
  </si>
  <si>
    <t>vlastní</t>
  </si>
  <si>
    <t>-1010555077</t>
  </si>
  <si>
    <t>36</t>
  </si>
  <si>
    <t>PRC 2</t>
  </si>
  <si>
    <t>Otočná příruba PP-ocel, DN100, PN16</t>
  </si>
  <si>
    <t>ks</t>
  </si>
  <si>
    <t>1459008110</t>
  </si>
  <si>
    <t>37</t>
  </si>
  <si>
    <t>PRC 3</t>
  </si>
  <si>
    <t>Oblouk d110-45°, PE100, SDR11</t>
  </si>
  <si>
    <t>2137407263</t>
  </si>
  <si>
    <t>38</t>
  </si>
  <si>
    <t>PRC 4</t>
  </si>
  <si>
    <t>Oblouk d110-30, PE100, SDR11</t>
  </si>
  <si>
    <t>-561207568</t>
  </si>
  <si>
    <t>39</t>
  </si>
  <si>
    <t>PRC 5</t>
  </si>
  <si>
    <t>Oblouk d110-11, PE100, SDR11</t>
  </si>
  <si>
    <t>1238868131</t>
  </si>
  <si>
    <t>40</t>
  </si>
  <si>
    <t>PRC 20</t>
  </si>
  <si>
    <t>Kotevní třmeny se sedlem pro potrubí DN100 (upevnění v kolektoru na stáv. podpěry)</t>
  </si>
  <si>
    <t>1574292737</t>
  </si>
  <si>
    <t>41</t>
  </si>
  <si>
    <t>877321101</t>
  </si>
  <si>
    <t>Montáž tvarovek na vodovodním plastovém potrubí z polyetylenu PE 100 elektrotvarovek SDR 11/PN16 spojek, oblouků nebo redukcí d 160</t>
  </si>
  <si>
    <t>-118559000</t>
  </si>
  <si>
    <t>https://podminky.urs.cz/item/CS_URS_2025_02/877321101</t>
  </si>
  <si>
    <t>42</t>
  </si>
  <si>
    <t>PRC6</t>
  </si>
  <si>
    <t xml:space="preserve">PE Elektroredukce 160/110 </t>
  </si>
  <si>
    <t>-1014008077</t>
  </si>
  <si>
    <t>43</t>
  </si>
  <si>
    <t>877351101</t>
  </si>
  <si>
    <t>Montáž tvarovek na vodovodním plastovém potrubí z polyetylenu PE 100 elektrotvarovek SDR 11/PN16 spojek, oblouků nebo redukcí d 200</t>
  </si>
  <si>
    <t>879256506</t>
  </si>
  <si>
    <t>https://podminky.urs.cz/item/CS_URS_2025_02/877351101</t>
  </si>
  <si>
    <t>44</t>
  </si>
  <si>
    <t>PRC 7</t>
  </si>
  <si>
    <t>Litinová redukce 200/100</t>
  </si>
  <si>
    <t>-1530378073</t>
  </si>
  <si>
    <t>45</t>
  </si>
  <si>
    <t>PRC 8</t>
  </si>
  <si>
    <t>Otočná příruba PP-ocel, DN200, PN16</t>
  </si>
  <si>
    <t>1469311930</t>
  </si>
  <si>
    <t>46</t>
  </si>
  <si>
    <t>877351102</t>
  </si>
  <si>
    <t>Montáž tvarovek na vodovodním plastovém potrubí z polyetylenu PE 100 elektrotvarovek SDR 11/PN16 spojek, oblouků nebo redukcí d 225</t>
  </si>
  <si>
    <t>-773751930</t>
  </si>
  <si>
    <t>https://podminky.urs.cz/item/CS_URS_2025_02/877351102</t>
  </si>
  <si>
    <t>47</t>
  </si>
  <si>
    <t>PRC9</t>
  </si>
  <si>
    <t xml:space="preserve">Spojka jištěná proti posunutí DN200 (hrdlo D225/ příruba DN200) </t>
  </si>
  <si>
    <t>129225460</t>
  </si>
  <si>
    <t>48</t>
  </si>
  <si>
    <t>PRC10</t>
  </si>
  <si>
    <t>Lemový nákružek d225</t>
  </si>
  <si>
    <t>-1695600814</t>
  </si>
  <si>
    <t>49</t>
  </si>
  <si>
    <t>PRC 11</t>
  </si>
  <si>
    <t>Elektrospojka d225, PE100, SDR11</t>
  </si>
  <si>
    <t>-109114183</t>
  </si>
  <si>
    <t>PRC 12</t>
  </si>
  <si>
    <t>-1631008827</t>
  </si>
  <si>
    <t>51</t>
  </si>
  <si>
    <t>PRC 13</t>
  </si>
  <si>
    <t>EPE-T-kus ( Elektrotvarovka) 225/225 PN16</t>
  </si>
  <si>
    <t>-1656426579</t>
  </si>
  <si>
    <t>52</t>
  </si>
  <si>
    <t>PRC 14</t>
  </si>
  <si>
    <t>PE Redukce 225/160</t>
  </si>
  <si>
    <t>-1161716653</t>
  </si>
  <si>
    <t>53</t>
  </si>
  <si>
    <t>PRC 15</t>
  </si>
  <si>
    <t>Oblouk d225-45°, PE100, SDR11</t>
  </si>
  <si>
    <t>-2131865608</t>
  </si>
  <si>
    <t>54</t>
  </si>
  <si>
    <t>891261112</t>
  </si>
  <si>
    <t>Montáž vodovodních armatur na potrubí šoupátek nebo klapek uzavíracích v otevřeném výkopu nebo v šachtách s osazením zemní soupravy (bez poklopů) DN 100</t>
  </si>
  <si>
    <t>-1366788315</t>
  </si>
  <si>
    <t>https://podminky.urs.cz/item/CS_URS_2025_02/891261112</t>
  </si>
  <si>
    <t>55</t>
  </si>
  <si>
    <t>PRC 16</t>
  </si>
  <si>
    <t>Ruční kolo pro šoupě ŠDN100</t>
  </si>
  <si>
    <t>1852136412</t>
  </si>
  <si>
    <t>56</t>
  </si>
  <si>
    <t>PRC 17</t>
  </si>
  <si>
    <t>Zemní šoupátko s přírubami DN100 PN16, tvárná litina s epoxidovou ochrannou vrstvou vč. těsnění a šroubů</t>
  </si>
  <si>
    <t>588315510</t>
  </si>
  <si>
    <t>57</t>
  </si>
  <si>
    <t>891351112</t>
  </si>
  <si>
    <t>Montáž vodovodních armatur na potrubí šoupátek nebo klapek uzavíracích v otevřeném výkopu nebo v šachtách s osazením zemní soupravy (bez poklopů) DN 200</t>
  </si>
  <si>
    <t>721554944</t>
  </si>
  <si>
    <t>https://podminky.urs.cz/item/CS_URS_2025_02/891351112</t>
  </si>
  <si>
    <t>58</t>
  </si>
  <si>
    <t>PRC 18</t>
  </si>
  <si>
    <t>Zemní šoupátko s přírubami DN200 PN16, tvárná litina s epoxidovou ochrannou vrstvou vč. těsnění a šroubů</t>
  </si>
  <si>
    <t>429259908</t>
  </si>
  <si>
    <t>59</t>
  </si>
  <si>
    <t>-485588656</t>
  </si>
  <si>
    <t>60</t>
  </si>
  <si>
    <t>PRC 19</t>
  </si>
  <si>
    <t>Zemní souprava teleskopická DN200</t>
  </si>
  <si>
    <t>312736487</t>
  </si>
  <si>
    <t>61</t>
  </si>
  <si>
    <t>892271111</t>
  </si>
  <si>
    <t>Tlakové zkoušky vodou na potrubí DN 100 nebo 125</t>
  </si>
  <si>
    <t>111028635</t>
  </si>
  <si>
    <t>https://podminky.urs.cz/item/CS_URS_2025_02/892271111</t>
  </si>
  <si>
    <t>62</t>
  </si>
  <si>
    <t>892273122</t>
  </si>
  <si>
    <t>Proplach a dezinfekce vodovodního potrubí DN od 80 do 125</t>
  </si>
  <si>
    <t>-1419889893</t>
  </si>
  <si>
    <t>https://podminky.urs.cz/item/CS_URS_2025_02/892273122</t>
  </si>
  <si>
    <t>63</t>
  </si>
  <si>
    <t>892372111</t>
  </si>
  <si>
    <t>Tlakové zkoušky vodou zabezpečení konců potrubí při tlakových zkouškách DN do 300</t>
  </si>
  <si>
    <t>-1944091511</t>
  </si>
  <si>
    <t>https://podminky.urs.cz/item/CS_URS_2025_02/892372111</t>
  </si>
  <si>
    <t>64</t>
  </si>
  <si>
    <t>892381111</t>
  </si>
  <si>
    <t>Tlakové zkoušky vodou na potrubí DN 250, 300 nebo 350</t>
  </si>
  <si>
    <t>1861145733</t>
  </si>
  <si>
    <t>https://podminky.urs.cz/item/CS_URS_2025_02/892381111</t>
  </si>
  <si>
    <t>65</t>
  </si>
  <si>
    <t>892383122</t>
  </si>
  <si>
    <t>Proplach a dezinfekce vodovodního potrubí DN 250, 300 nebo 350</t>
  </si>
  <si>
    <t>-1225533500</t>
  </si>
  <si>
    <t>https://podminky.urs.cz/item/CS_URS_2025_02/892383122</t>
  </si>
  <si>
    <t>66</t>
  </si>
  <si>
    <t>899401112</t>
  </si>
  <si>
    <t>Osazení poklopů uličních s pevným rámem litinových šoupátkových</t>
  </si>
  <si>
    <t>1750510527</t>
  </si>
  <si>
    <t>https://podminky.urs.cz/item/CS_URS_2025_02/899401112</t>
  </si>
  <si>
    <t>67</t>
  </si>
  <si>
    <t>42291352</t>
  </si>
  <si>
    <t>poklop litinový šoupátkový pro zemní soupravy osazení do terénu a do vozovky</t>
  </si>
  <si>
    <t>-1219801351</t>
  </si>
  <si>
    <t>68</t>
  </si>
  <si>
    <t>899713111</t>
  </si>
  <si>
    <t>Orientační tabulky na vodovodních a kanalizačních řadech na sloupku ocelovém nebo betonovém</t>
  </si>
  <si>
    <t>571716723</t>
  </si>
  <si>
    <t>https://podminky.urs.cz/item/CS_URS_2025_02/899713111</t>
  </si>
  <si>
    <t>69</t>
  </si>
  <si>
    <t>899721112</t>
  </si>
  <si>
    <t>Signalizační vodič na potrubí DN nad 150 mm</t>
  </si>
  <si>
    <t>-1042484125</t>
  </si>
  <si>
    <t>https://podminky.urs.cz/item/CS_URS_2025_02/899721112</t>
  </si>
  <si>
    <t>70</t>
  </si>
  <si>
    <t>899722113</t>
  </si>
  <si>
    <t>Krytí potrubí z plastů výstražnou fólií z PVC šířky přes 25 do 34 cm</t>
  </si>
  <si>
    <t>-1611389506</t>
  </si>
  <si>
    <t>https://podminky.urs.cz/item/CS_URS_2025_02/899722113</t>
  </si>
  <si>
    <t>Ostatní konstrukce a práce, bourání</t>
  </si>
  <si>
    <t>71</t>
  </si>
  <si>
    <t>SOUPRAVA PRO SPOJENÍ PŘÍRUBOVÝCH TVAROVEK DN100, DN200 PN16, DLE ČSN EN 1092-2 (PLOCHÉ TĚSNĚNÍ, ŠROUBY A MATICE Z NEREZOVÉ OCELI A2, NEREZOVÉ PODLOŽKY, VŠE S OCHRANOU PROTI ZADÍRÁNÍ)</t>
  </si>
  <si>
    <t>kpl</t>
  </si>
  <si>
    <t>1148141753</t>
  </si>
  <si>
    <t>72</t>
  </si>
  <si>
    <t>PRC 21</t>
  </si>
  <si>
    <t>ÚPRAVA STÁVAJÍCÍHO VSTUPU POTRUBÍ DO STÁV.ŠACHTY V MÍSTĚ V3 A DO STÁVAJÍCÍHO KOLEKTORU (bobtnavý pásek, k+ zatěsnění maltou…)</t>
  </si>
  <si>
    <t>-1312006252</t>
  </si>
  <si>
    <t>73</t>
  </si>
  <si>
    <t>PRC 22</t>
  </si>
  <si>
    <t>Prověrka funkčnosti identifikačního kabelu soub 1,000 7 000,00</t>
  </si>
  <si>
    <t>soubor</t>
  </si>
  <si>
    <t>-673444130</t>
  </si>
  <si>
    <t>74</t>
  </si>
  <si>
    <t>odstávka vodovodu (náklady na případné přistavení cisterny, součinnost s provozovatelem vodovodu OVak, apod)</t>
  </si>
  <si>
    <t>sada</t>
  </si>
  <si>
    <t>-433649349</t>
  </si>
  <si>
    <t>998</t>
  </si>
  <si>
    <t>Přesun hmot</t>
  </si>
  <si>
    <t>75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</si>
  <si>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</si>
  <si>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</si>
  <si>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-1239349800</t>
  </si>
  <si>
    <t>https://podminky.urs.cz/item/CS_URS_2025_02/998276101</t>
  </si>
  <si>
    <t>2504002 - IO02 Přeložení kanalizace v ul.Vítkovická</t>
  </si>
  <si>
    <t xml:space="preserve">    3 - Svislé a kompletní konstrukce</t>
  </si>
  <si>
    <t>PSV - Práce a dodávky PSV</t>
  </si>
  <si>
    <t xml:space="preserve">    715 - Izolace proti chemickým vlivům</t>
  </si>
  <si>
    <t>1401297099</t>
  </si>
  <si>
    <t>-1950805232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</si>
  <si>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</si>
  <si>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</si>
  <si>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870610847</t>
  </si>
  <si>
    <t>https://podminky.urs.cz/item/CS_URS_2025_02/119001401</t>
  </si>
  <si>
    <t>plynové vedení</t>
  </si>
  <si>
    <t>1*3,0</t>
  </si>
  <si>
    <t>119001407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</si>
  <si>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</si>
  <si>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1338705755</t>
  </si>
  <si>
    <t>https://podminky.urs.cz/item/CS_URS_2025_02/119001407</t>
  </si>
  <si>
    <t>vodovodní řád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</si>
  <si>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</si>
  <si>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</si>
  <si>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-1377514668</t>
  </si>
  <si>
    <t>https://podminky.urs.cz/item/CS_URS_2025_02/119001411</t>
  </si>
  <si>
    <t>(14+4)*3,0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</si>
  <si>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</si>
  <si>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</si>
  <si>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671529590</t>
  </si>
  <si>
    <t>https://podminky.urs.cz/item/CS_URS_2025_02/119001412</t>
  </si>
  <si>
    <t>(4+5)*3,0</t>
  </si>
  <si>
    <t>-693091005</t>
  </si>
  <si>
    <t>(2+7)*3,0</t>
  </si>
  <si>
    <t>-841565454</t>
  </si>
  <si>
    <t xml:space="preserve">213,9 až 223,81 </t>
  </si>
  <si>
    <t>9,9*2,3</t>
  </si>
  <si>
    <t>230,97 až 280,27</t>
  </si>
  <si>
    <t>43,9*2,3</t>
  </si>
  <si>
    <t>131251206</t>
  </si>
  <si>
    <t>Hloubení zapažených jam a zářezů strojně s urovnáním dna do předepsaného profilu a spádu v hornině třídy těžitelnosti I skupiny 3 přes 1 000 do 5 000 m3</t>
  </si>
  <si>
    <t>1140841366</t>
  </si>
  <si>
    <t>https://podminky.urs.cz/item/CS_URS_2025_02/131251206</t>
  </si>
  <si>
    <t>stoka A</t>
  </si>
  <si>
    <t>0 až 17,25 průměrná, hl.3,725</t>
  </si>
  <si>
    <t>17,25*2,3*(3,725-0,54)</t>
  </si>
  <si>
    <t>17,25 až 123,53 průměrná hl.4,234</t>
  </si>
  <si>
    <t>106,28*2,3*(4,234-0,54)</t>
  </si>
  <si>
    <t>123,53 až 213,9 průměrná hl.3,717</t>
  </si>
  <si>
    <t>90,37*2,3*(3,717-0,54)</t>
  </si>
  <si>
    <t>213,9 až 223,81 průměrná hl.3,648</t>
  </si>
  <si>
    <t>9,91*2,3*(3,648-0,15)</t>
  </si>
  <si>
    <t>223,81 až230,97 průměrná hl.3,58</t>
  </si>
  <si>
    <t>7,16*2,3*(3,58-0,54)</t>
  </si>
  <si>
    <t>230,97 až 280,27 průměrná hl.3,511</t>
  </si>
  <si>
    <t>50,0*2,3*(3,511-0,15)</t>
  </si>
  <si>
    <t>rozšíření pro monolit.šachty ŠA1 aŠA9</t>
  </si>
  <si>
    <t>3,4*0,8*(3,6+3,8-0,54)</t>
  </si>
  <si>
    <t>132254204</t>
  </si>
  <si>
    <t>Hloubení zapažených rýh šířky přes 800 do 2 000 mm strojně s urovnáním dna do předepsaného profilu a spádu v hornině třídy těžitelnosti I skupiny 3 přes 100 do 500 m3</t>
  </si>
  <si>
    <t>-918763879</t>
  </si>
  <si>
    <t>https://podminky.urs.cz/item/CS_URS_2025_02/132254204</t>
  </si>
  <si>
    <t>stoka AB</t>
  </si>
  <si>
    <t>0 až 8,83 průměrná hl.3,97</t>
  </si>
  <si>
    <t>8,83*1,982*(3,97-0,15)</t>
  </si>
  <si>
    <t>8,83 až 23,16 průměrná hloubka 4,156</t>
  </si>
  <si>
    <t>14,35*1,982*(4,156-0,54)</t>
  </si>
  <si>
    <t>rozšíření pro šachtu ŠAB1</t>
  </si>
  <si>
    <t>2,7*0,7*4,11</t>
  </si>
  <si>
    <t>stoka AC</t>
  </si>
  <si>
    <t>1,97- až 9,63 průměrná hl.3,601</t>
  </si>
  <si>
    <t>7,66*1,492*(3,601-0,15)</t>
  </si>
  <si>
    <t xml:space="preserve">0 až1,97+9,63 až 15,64  průměrná hloubka 3,988</t>
  </si>
  <si>
    <t>7,98*1,492*(3,988-0,54)</t>
  </si>
  <si>
    <t>rozšíření pro šachtu ŠAC 1</t>
  </si>
  <si>
    <t>2,7*1,2*(4,14-0,54)</t>
  </si>
  <si>
    <t>stoka AD</t>
  </si>
  <si>
    <t>3.58 až 9.88 průměrná hl-2,587</t>
  </si>
  <si>
    <t>(19,9-7,5)*1,492*(2,587-0,15)+7,5*1,492*(2,587-0,15)</t>
  </si>
  <si>
    <t>rozšíření pro šachtu ŠAD1</t>
  </si>
  <si>
    <t>2,7*1,2*(2,67-0,15)</t>
  </si>
  <si>
    <t>stoka B průměrná hloubka 3,245</t>
  </si>
  <si>
    <t>3,5*1,492*(3,245-0,15)</t>
  </si>
  <si>
    <t>rozšíření pro šachtu ŠB1</t>
  </si>
  <si>
    <t>2,7*1,2*3,245</t>
  </si>
  <si>
    <t>151811132</t>
  </si>
  <si>
    <t>Zřízení pažicích boxů pro pažení a rozepření stěn rýh podzemního vedení hloubka výkopu do 4 m, šířka přes 1,2 do 2,5 m</t>
  </si>
  <si>
    <t>-1219569281</t>
  </si>
  <si>
    <t>https://podminky.urs.cz/item/CS_URS_2025_02/151811132</t>
  </si>
  <si>
    <t>17,25*3,725*2</t>
  </si>
  <si>
    <t>90,37*3,717*2</t>
  </si>
  <si>
    <t>9,91*3,648*2</t>
  </si>
  <si>
    <t>7,16*3,58*2</t>
  </si>
  <si>
    <t>50,0*3,511*2</t>
  </si>
  <si>
    <t>8,83*3,97*2</t>
  </si>
  <si>
    <t>7,66*3,601*2</t>
  </si>
  <si>
    <t>7,98*3,988*2</t>
  </si>
  <si>
    <t>(19,9-7,5)*2,587*2+7,5*2,587*2</t>
  </si>
  <si>
    <t>3,5*3,245*2</t>
  </si>
  <si>
    <t>151811142</t>
  </si>
  <si>
    <t>Zřízení pažicích boxů pro pažení a rozepření stěn rýh podzemního vedení hloubka výkopu přes 4 do 6 m, šířka přes 1,2 do 2,5 m</t>
  </si>
  <si>
    <t>-509628928</t>
  </si>
  <si>
    <t>https://podminky.urs.cz/item/CS_URS_2025_02/151811142</t>
  </si>
  <si>
    <t>106,28*4,234*2</t>
  </si>
  <si>
    <t>14,35*4,156*2</t>
  </si>
  <si>
    <t>odečet pažení u monolitických šachet</t>
  </si>
  <si>
    <t>-4,3*2*4,234</t>
  </si>
  <si>
    <t>151811232</t>
  </si>
  <si>
    <t>Odstranění pažicích boxů pro pažení a rozepření stěn rýh podzemního vedení hloubka výkopu do 4 m, šířka přes 1,2 do 2,5 m</t>
  </si>
  <si>
    <t>1929827328</t>
  </si>
  <si>
    <t>https://podminky.urs.cz/item/CS_URS_2025_02/151811232</t>
  </si>
  <si>
    <t>1589,596</t>
  </si>
  <si>
    <t>151811242</t>
  </si>
  <si>
    <t>Odstranění pažicích boxů pro pažení a rozepření stěn rýh podzemního vedení hloubka výkopu přes 4 do 6 m, šířka přes 1,2 do 2,5 m</t>
  </si>
  <si>
    <t>367400888</t>
  </si>
  <si>
    <t>https://podminky.urs.cz/item/CS_URS_2025_02/151811242</t>
  </si>
  <si>
    <t>15189PRC</t>
  </si>
  <si>
    <t>Ocelové pažení kolem monolitických šachtic ŠA 1 a ŠA 9 Dodávka+montáž+demontáž</t>
  </si>
  <si>
    <t>1849265880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</si>
  <si>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</si>
  <si>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</si>
  <si>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1222653931</t>
  </si>
  <si>
    <t>https://podminky.urs.cz/item/CS_URS_2025_02/161151103</t>
  </si>
  <si>
    <t>1125679320</t>
  </si>
  <si>
    <t>123,74*0,15*2</t>
  </si>
  <si>
    <t>-1980256079</t>
  </si>
  <si>
    <t>376,821+2224,651-295,866</t>
  </si>
  <si>
    <t>-578395117</t>
  </si>
  <si>
    <t>2305,606*4</t>
  </si>
  <si>
    <t>129</t>
  </si>
  <si>
    <t>CS ÚRS 2024 02</t>
  </si>
  <si>
    <t>1573537866</t>
  </si>
  <si>
    <t>https://podminky.urs.cz/item/CS_URS_2024_02/171201231</t>
  </si>
  <si>
    <t>2305,606*1,7</t>
  </si>
  <si>
    <t>1995174672</t>
  </si>
  <si>
    <t>ornice</t>
  </si>
  <si>
    <t>230,0*0,15</t>
  </si>
  <si>
    <t>přebytečný vzýkopek</t>
  </si>
  <si>
    <t>2305,606</t>
  </si>
  <si>
    <t>-78568593</t>
  </si>
  <si>
    <t>zemina</t>
  </si>
  <si>
    <t>mimo komunikace-zemina</t>
  </si>
  <si>
    <t>9,91*2,3*(3,648-0,15-0,444)</t>
  </si>
  <si>
    <t>49,3*2,3*(3,511-0,15-1,53)</t>
  </si>
  <si>
    <t>v komunikaci-kamenivo</t>
  </si>
  <si>
    <t>17,25*2,3*(3,725-0,54-1,53)</t>
  </si>
  <si>
    <t>106,28*2,3*(4,234-0,54-1,53)</t>
  </si>
  <si>
    <t>90,37*2,3*(3,717-0,54-1,53)</t>
  </si>
  <si>
    <t>7,16*2,3*(3,58-0,54-1,53)</t>
  </si>
  <si>
    <t>drážní těleso</t>
  </si>
  <si>
    <t>8,83*1,982*(3,97-0,15-1,22)</t>
  </si>
  <si>
    <t>2,7*0,7*(4,11-0,15)</t>
  </si>
  <si>
    <t>7,66*1,492*(3,601-0,15-0,89)</t>
  </si>
  <si>
    <t>(19,9-7,5)*1,492*(2,587-0,15-0,266)+7,5*1,492*(2,587-0,15-0,89)</t>
  </si>
  <si>
    <t>3,5*1,492*(3,245-0,15-0,89)</t>
  </si>
  <si>
    <t>2,7*1,2*(3,245-0,15)</t>
  </si>
  <si>
    <t>v komunikaci</t>
  </si>
  <si>
    <t>14,35*1,982*(4,156-0,54-0,359)</t>
  </si>
  <si>
    <t>7,98*1,492*(3,988-0,54-0,266)</t>
  </si>
  <si>
    <t>-1102544144</t>
  </si>
  <si>
    <t>(1569,347-295,886)*2,0</t>
  </si>
  <si>
    <t>-1149107396</t>
  </si>
  <si>
    <t>280,27*2,3*((1,53-0,444)-3,14*0,5*0,5)</t>
  </si>
  <si>
    <t>(23,18-6,1)*1,982*((1,22-0,359)-3,14*0,35*0,35)</t>
  </si>
  <si>
    <t>(15,64-6,1+19,9-6,1+3,5)*1,492*((0,89-0,266)-3,14*0,2*0,2)</t>
  </si>
  <si>
    <t>-1627642406</t>
  </si>
  <si>
    <t>-1341794908</t>
  </si>
  <si>
    <t>123,74</t>
  </si>
  <si>
    <t>138765737</t>
  </si>
  <si>
    <t>773843595</t>
  </si>
  <si>
    <t>230,0</t>
  </si>
  <si>
    <t>230*0,02 'Přepočtené koeficientem množství</t>
  </si>
  <si>
    <t>-938865536</t>
  </si>
  <si>
    <t>-992409070</t>
  </si>
  <si>
    <t>Svislé a kompletní konstrukce</t>
  </si>
  <si>
    <t>359901211</t>
  </si>
  <si>
    <t>Monitoring stok (kamerový systém) jakékoli výšky nová kanalizace</t>
  </si>
  <si>
    <t>-55586892</t>
  </si>
  <si>
    <t>https://podminky.urs.cz/item/CS_URS_2025_02/359901211</t>
  </si>
  <si>
    <t>451573111</t>
  </si>
  <si>
    <t>Lože pod potrubí, stoky a drobné objekty v otevřeném výkopu z písku a štěrkopísku do 63 mm</t>
  </si>
  <si>
    <t>-869198996</t>
  </si>
  <si>
    <t>https://podminky.urs.cz/item/CS_URS_2025_02/451573111</t>
  </si>
  <si>
    <t>ŠA1a9</t>
  </si>
  <si>
    <t>4,3*4,3*0,15*2</t>
  </si>
  <si>
    <t>452311141</t>
  </si>
  <si>
    <t>Podkladní a zajišťovací konstrukce z betonu prostého v otevřeném výkopu bez zvýšených nároků na prostředí desky pod potrubí, stoky a drobné objekty z betonu tř. C 16/20</t>
  </si>
  <si>
    <t>1753058554</t>
  </si>
  <si>
    <t>https://podminky.urs.cz/item/CS_URS_2025_02/452311141</t>
  </si>
  <si>
    <t>2,6*2,6*0,15*2</t>
  </si>
  <si>
    <t>prefa šachty</t>
  </si>
  <si>
    <t>(3,14*0,8*0,8*9+3,14*0,75*0,75*1+3,14*0,76*0,76*3)*0,15</t>
  </si>
  <si>
    <t>452312131</t>
  </si>
  <si>
    <t>Podkladní a zajišťovací konstrukce z betonu prostého v otevřeném výkopu bez zvýšených nároků na prostředí sedlové lože pod potrubí z betonu tř. C 12/15</t>
  </si>
  <si>
    <t>-960575828</t>
  </si>
  <si>
    <t>https://podminky.urs.cz/item/CS_URS_2025_02/452312131</t>
  </si>
  <si>
    <t>280,27*2,3*0,444</t>
  </si>
  <si>
    <t xml:space="preserve">stoka AB </t>
  </si>
  <si>
    <t>(23,18-5,2)*1,982*0,359</t>
  </si>
  <si>
    <t>(15,64-6,1)*1,492*0,266</t>
  </si>
  <si>
    <t>(19,9-6,3)*1,492*0,266</t>
  </si>
  <si>
    <t>stoka B</t>
  </si>
  <si>
    <t>3,5*1,492*0,266</t>
  </si>
  <si>
    <t>452368211</t>
  </si>
  <si>
    <t>Výztuž podkladních desek, bloků nebo pražců v otevřeném výkopu ze svařovaných sítí typu Kari</t>
  </si>
  <si>
    <t>-868581160</t>
  </si>
  <si>
    <t>https://podminky.urs.cz/item/CS_URS_2025_02/452368211</t>
  </si>
  <si>
    <t>2,6*2,6*7,9*0,001*2</t>
  </si>
  <si>
    <t>452387111</t>
  </si>
  <si>
    <t>Podkladní a vyrovnávací konstrukce z betonu vyrovnávací rámy z prostého betonu tř. C 25/30 pod poklopy a mříže, výšky do 100 mm</t>
  </si>
  <si>
    <t>1590188290</t>
  </si>
  <si>
    <t>https://podminky.urs.cz/item/CS_URS_2025_02/452387111</t>
  </si>
  <si>
    <t>452387121</t>
  </si>
  <si>
    <t>Podkladní a vyrovnávací konstrukce z betonu vyrovnávací rámy z prostého betonu tř. C 25/30 pod poklopy a mříže, výšky přes 100 do 200 mm</t>
  </si>
  <si>
    <t>-1203277473</t>
  </si>
  <si>
    <t>https://podminky.urs.cz/item/CS_URS_2025_02/452387121</t>
  </si>
  <si>
    <t>831392121</t>
  </si>
  <si>
    <t>Montáž potrubí z trub kameninových hrdlových s integrovaným těsněním v otevřeném výkopu ve sklonu do 20 % DN 400</t>
  </si>
  <si>
    <t>-1628949872</t>
  </si>
  <si>
    <t>https://podminky.urs.cz/item/CS_URS_2025_02/831392121</t>
  </si>
  <si>
    <t>597107NC</t>
  </si>
  <si>
    <t>trouba kameninová glazovaná DN 400 dl 2,50m spojovací systém C Třída 200</t>
  </si>
  <si>
    <t>98288508</t>
  </si>
  <si>
    <t>13,7931034482759*1,015 'Přepočtené koeficientem množství</t>
  </si>
  <si>
    <t>59710854</t>
  </si>
  <si>
    <t>trouba kameninová glazovaná zkrácená DN 400 dl 60(75)cm třída 160 spojovací systém C</t>
  </si>
  <si>
    <t>2102194893</t>
  </si>
  <si>
    <t>4,75633528265107*1,015 'Přepočtené koeficientem množství</t>
  </si>
  <si>
    <t>8314421 R1</t>
  </si>
  <si>
    <t>Montáž potrubí z trub kameninových hrdlových s integrovaným těsněním v otevřeném výkopu ve sklonu do 20 % DN 700</t>
  </si>
  <si>
    <t>1160953843</t>
  </si>
  <si>
    <t>23,18</t>
  </si>
  <si>
    <t>597107 PRC</t>
  </si>
  <si>
    <t>trouba kameninová glazovaná DN 700 dl 2,0m spojovací systém C Třída 120</t>
  </si>
  <si>
    <t>-1492099314</t>
  </si>
  <si>
    <t>23,18*1,015 'Přepočtené koeficientem množství</t>
  </si>
  <si>
    <t>597108PRC</t>
  </si>
  <si>
    <t>trouba kameninová glazovaná zkrácená DN 700 dl 60(75)cm třída 120 spojovací systém C</t>
  </si>
  <si>
    <t>-960960221</t>
  </si>
  <si>
    <t>2*1,015 'Přepočtené koeficientem množství</t>
  </si>
  <si>
    <t>831442R2</t>
  </si>
  <si>
    <t>Montáž potrubí z trub kameninových hrdlových s integrovaným těsněním v otevřeném výkopu ve sklonu do 20 % DN 1000</t>
  </si>
  <si>
    <t>-902255141</t>
  </si>
  <si>
    <t>https://podminky.urs.cz/item/CS_URS_2025_02/831442R2</t>
  </si>
  <si>
    <t>597107PRC</t>
  </si>
  <si>
    <t>trouba kameninová glazovaná DN 1000 dl 2,0m spojovací systém C Třída 95</t>
  </si>
  <si>
    <t>1392684855</t>
  </si>
  <si>
    <t>280,27*1,015 'Přepočtené koeficientem množství</t>
  </si>
  <si>
    <t>5971086PRC1</t>
  </si>
  <si>
    <t>trouba kameninová glazovaná zkrácená DN 1000 dl 60(75)cm třída 95 spojovací systém C</t>
  </si>
  <si>
    <t>-1638981131</t>
  </si>
  <si>
    <t>10,8823508648076*1,015 'Přepočtené koeficientem množství</t>
  </si>
  <si>
    <t>59710860PRC2</t>
  </si>
  <si>
    <t>-1200301798</t>
  </si>
  <si>
    <t>5*1,015 'Přepočtené koeficientem množství</t>
  </si>
  <si>
    <t>83149 PRC1</t>
  </si>
  <si>
    <t>NÍZKOTLAKÁ NEREZOVÁ PRUŽNÁ SPOJKA 2B, SC560 PRO POTRUBÍ DN400 KAM. - BET. (NUTNO OVĚŘIT DLE SKUTEČNOSTI NA STAVBĚ)</t>
  </si>
  <si>
    <t>1741672171</t>
  </si>
  <si>
    <t>(NUTNO OVĚŘIT DLE SKUTEČNOSTI NA STAVBĚ)</t>
  </si>
  <si>
    <t>83149 PRC2</t>
  </si>
  <si>
    <t xml:space="preserve"> D+M NÍZKOTLAKÁ NEREZOVÁ PRUŽNÁ SPOJKA 2B, SC490 (KAM-KAM DN400) </t>
  </si>
  <si>
    <t>1330682272</t>
  </si>
  <si>
    <t>83149 PRC3</t>
  </si>
  <si>
    <t xml:space="preserve">D+M VNÍZKOTLAKÁ NEREZOVÁ PRUŽNÁ SPOJKA 2B, LC990 PRO POTRUBÍ DN700 KAM. - BET. </t>
  </si>
  <si>
    <t>878894100</t>
  </si>
  <si>
    <t>83149 PRC4</t>
  </si>
  <si>
    <t xml:space="preserve">D+M NÍZKOTLAKÁ NEREZOVÁ PRUŽNÁ SPOJKA 2B, LC840 (KAM-KAM DN700) </t>
  </si>
  <si>
    <t>1686590828</t>
  </si>
  <si>
    <t>83149 PRC5</t>
  </si>
  <si>
    <t>D+M NÍZKOTLAKÁ NEREZOVÁ PRUŽNÁ SPOJKA 2B, LC1330 PRO POTRUBÍ DN1000 KAM. - BET. (NUTNO OVĚŘIT DLE SKUTEČNOSTI NA STAVBĚ)</t>
  </si>
  <si>
    <t>-1193841151</t>
  </si>
  <si>
    <t>83149 PRC6</t>
  </si>
  <si>
    <t xml:space="preserve">D+M NÍZKOTLAKÁ NEREZOVÁ PRUŽNÁ SPOJKA 2B,LC1165 (KAM-KAM DN1000) </t>
  </si>
  <si>
    <t>-639906597</t>
  </si>
  <si>
    <t>83159 PRC1</t>
  </si>
  <si>
    <t>D+M VYROVNÁVACÍ KROUŽEK NA STÁV.POTRUBÍ BETON DN400 (PROPOJENÍ KAM-BET) BC32/490</t>
  </si>
  <si>
    <t>-605004416</t>
  </si>
  <si>
    <t>83159 PRC2</t>
  </si>
  <si>
    <t>VYROVNÁVACÍ KROUŽKY NA STÁV.POTRUBÍ BETON DN700 (PROPOJENÍ KAM-BET) BC 24/870</t>
  </si>
  <si>
    <t>1965472844</t>
  </si>
  <si>
    <t>83159 PRC3</t>
  </si>
  <si>
    <t xml:space="preserve">D+M VYROVNÁVACÍ KROUŽKY NA STÁV.POTRUBÍ BETON DN700 (PROPOJENÍ KAM-BET)BC 16/870 </t>
  </si>
  <si>
    <t>-1665294459</t>
  </si>
  <si>
    <t>Nutno ověřit stáv.potrubí na stavbě</t>
  </si>
  <si>
    <t>83159 PRC4</t>
  </si>
  <si>
    <t>D+M VYROVNÁVACÍ KROUŽKY NA STÁV.POTRUBÍ BETON DN700 (PROPOJENÍ KAM-BET)BC32/916</t>
  </si>
  <si>
    <t>2110087355</t>
  </si>
  <si>
    <t>nutno ověřit stáv.potrubí na stavbě</t>
  </si>
  <si>
    <t>83159 PRC5</t>
  </si>
  <si>
    <t>D+M VYROVNÁVACÍ KROUŽKY NA STÁV.POTRUBÍ BETON DN1000 (PROPOJENÍ KAM-BET BC 32/1164</t>
  </si>
  <si>
    <t>369229008</t>
  </si>
  <si>
    <t>nutno ověřit stáv.potrubí na stavbš</t>
  </si>
  <si>
    <t>83159 PRC6</t>
  </si>
  <si>
    <t>D+M VYROVNÁVACÍ KROUŽKY NA STÁV.POTRUBÍ BETON DN1000 (PROPOJENÍ KAM-BET BC 32/1230</t>
  </si>
  <si>
    <t>477267105</t>
  </si>
  <si>
    <t>nutné věřit stávající potrubí na stavbě</t>
  </si>
  <si>
    <t>83159 PRC7</t>
  </si>
  <si>
    <t>D+M VYROVNÁVACÍ KROUŽKY NA STÁV.POTRUBÍ BETON DN1000 (PROPOJENÍ KAM-BET)BC 16/1294</t>
  </si>
  <si>
    <t>367985474</t>
  </si>
  <si>
    <t>877390PRC</t>
  </si>
  <si>
    <t>Montáž šachtových vložek pro kameninové potrubí DN 400</t>
  </si>
  <si>
    <t>2144248717</t>
  </si>
  <si>
    <t>šachtová vložka DN400</t>
  </si>
  <si>
    <t>-747506380</t>
  </si>
  <si>
    <t>877470 PRC</t>
  </si>
  <si>
    <t>Šachtová vložka pro kameninové potrubí DN 700</t>
  </si>
  <si>
    <t>-1240203414</t>
  </si>
  <si>
    <t>šachtová vložka DN700</t>
  </si>
  <si>
    <t>531678194</t>
  </si>
  <si>
    <t>877490PRC</t>
  </si>
  <si>
    <t>Šachtová vložka pro kameninové potrubí DN 1000</t>
  </si>
  <si>
    <t>-1968426459</t>
  </si>
  <si>
    <t xml:space="preserve"> šachtová vložka DN1000</t>
  </si>
  <si>
    <t>816063992</t>
  </si>
  <si>
    <t>892421111</t>
  </si>
  <si>
    <t>Tlakové zkoušky vodou na potrubí DN 400 nebo 500</t>
  </si>
  <si>
    <t>-1320569447</t>
  </si>
  <si>
    <t>https://podminky.urs.cz/item/CS_URS_2025_02/892421111</t>
  </si>
  <si>
    <t>16,64+20,9+3,5</t>
  </si>
  <si>
    <t>892471111</t>
  </si>
  <si>
    <t>Tlakové zkoušky vodou na potrubí DN 800</t>
  </si>
  <si>
    <t>-45861587</t>
  </si>
  <si>
    <t>https://podminky.urs.cz/item/CS_URS_2025_02/892471111</t>
  </si>
  <si>
    <t>892491111</t>
  </si>
  <si>
    <t>Tlakové zkoušky vodou na potrubí DN 1000</t>
  </si>
  <si>
    <t>-961376510</t>
  </si>
  <si>
    <t>https://podminky.urs.cz/item/CS_URS_2025_02/892491111</t>
  </si>
  <si>
    <t>894302162</t>
  </si>
  <si>
    <t>Ostatní konstrukce na trubním vedení ze železobetonu stěny šachet tloušťky přes 200 mm z betonu se zvýšenými nároky na prostředí tř. C 30/37</t>
  </si>
  <si>
    <t>-605092696</t>
  </si>
  <si>
    <t>https://podminky.urs.cz/item/CS_URS_2025_02/894302162</t>
  </si>
  <si>
    <t>ŠA1+ŠA9 stěny</t>
  </si>
  <si>
    <t>(2,6+2,0)*2*2,8*0,3</t>
  </si>
  <si>
    <t>894302262</t>
  </si>
  <si>
    <t>Ostatní konstrukce na trubním vedení ze železobetonu strop šachet vodovodních nebo kanalizačních z betonu se zvýšenými nároky na prostředí tř. C 30/37</t>
  </si>
  <si>
    <t>397697840</t>
  </si>
  <si>
    <t>https://podminky.urs.cz/item/CS_URS_2025_02/894302262</t>
  </si>
  <si>
    <t>ŠA1+ŠA9</t>
  </si>
  <si>
    <t>strop+dno</t>
  </si>
  <si>
    <t>2,6*2,6*0,3*2</t>
  </si>
  <si>
    <t>894410102</t>
  </si>
  <si>
    <t>Osazení betonových dílců šachet kanalizačních dno DN 1000, výšky 800 mm</t>
  </si>
  <si>
    <t>-1031774853</t>
  </si>
  <si>
    <t>https://podminky.urs.cz/item/CS_URS_2025_02/894410102</t>
  </si>
  <si>
    <t>59224338</t>
  </si>
  <si>
    <t>dno betonové šachty DN 1000 kanalizační výšky 80cm</t>
  </si>
  <si>
    <t>903974094</t>
  </si>
  <si>
    <t>894410103</t>
  </si>
  <si>
    <t>Osazení betonových dílců šachet kanalizačních dno DN 1000, výšky 1000 mm</t>
  </si>
  <si>
    <t>-575382551</t>
  </si>
  <si>
    <t>https://podminky.urs.cz/item/CS_URS_2025_02/894410103</t>
  </si>
  <si>
    <t>59224339</t>
  </si>
  <si>
    <t>dno betonové šachty DN 1000 kanalizační výšky 100cm</t>
  </si>
  <si>
    <t>942294871</t>
  </si>
  <si>
    <t>894410114</t>
  </si>
  <si>
    <t>Osazení betonových dílců šachet kanalizačních dno DN 1200, výšky 1200 mm</t>
  </si>
  <si>
    <t>-1754201546</t>
  </si>
  <si>
    <t>https://podminky.urs.cz/item/CS_URS_2025_02/894410114</t>
  </si>
  <si>
    <t>76</t>
  </si>
  <si>
    <t>59224431</t>
  </si>
  <si>
    <t>dno betonové šachty DN 1200 kanalizační výšky 120cm přímé 120x120 max. zaústění potrubí V60/90</t>
  </si>
  <si>
    <t>1376872892</t>
  </si>
  <si>
    <t>77</t>
  </si>
  <si>
    <t>59224440</t>
  </si>
  <si>
    <t>dno betonové šachty DN 1500 kanalizační výšky 150cm přímé 180x183,5 max. zaústění potrubí V120</t>
  </si>
  <si>
    <t>123815252</t>
  </si>
  <si>
    <t>78</t>
  </si>
  <si>
    <t>894410211</t>
  </si>
  <si>
    <t>Osazení betonových dílců šachet kanalizačních skruž rovná DN 1000, výšky 250 mm</t>
  </si>
  <si>
    <t>-773136382</t>
  </si>
  <si>
    <t>https://podminky.urs.cz/item/CS_URS_2025_02/894410211</t>
  </si>
  <si>
    <t>79</t>
  </si>
  <si>
    <t>59224160</t>
  </si>
  <si>
    <t>skruž betonová kanalizační se stupadly 100x25x12cm</t>
  </si>
  <si>
    <t>-2046757417</t>
  </si>
  <si>
    <t>80</t>
  </si>
  <si>
    <t>PRC.1121561</t>
  </si>
  <si>
    <t>Deska přechodová TZK-Q.1 150-100/25 typ Q.1</t>
  </si>
  <si>
    <t>1633147013</t>
  </si>
  <si>
    <t>81</t>
  </si>
  <si>
    <t>894410212</t>
  </si>
  <si>
    <t>Osazení betonových dílců šachet kanalizačních skruž rovná DN 1000, výšky 500 mm</t>
  </si>
  <si>
    <t>1731446855</t>
  </si>
  <si>
    <t>https://podminky.urs.cz/item/CS_URS_2025_02/894410212</t>
  </si>
  <si>
    <t>ŠA1</t>
  </si>
  <si>
    <t>82</t>
  </si>
  <si>
    <t>59224161</t>
  </si>
  <si>
    <t>skruž betonová kanalizační se stupadly 100x50x12cm</t>
  </si>
  <si>
    <t>-823237475</t>
  </si>
  <si>
    <t>83</t>
  </si>
  <si>
    <t>894410213</t>
  </si>
  <si>
    <t>Osazení betonových dílců šachet kanalizačních skruž rovná DN 1000, výšky 1000 mm</t>
  </si>
  <si>
    <t>-2044745500</t>
  </si>
  <si>
    <t>https://podminky.urs.cz/item/CS_URS_2025_02/894410213</t>
  </si>
  <si>
    <t>84</t>
  </si>
  <si>
    <t>59224162</t>
  </si>
  <si>
    <t>skruž betonová kanalizační se stupadly 100x100x12cm</t>
  </si>
  <si>
    <t>-1602743711</t>
  </si>
  <si>
    <t>85</t>
  </si>
  <si>
    <t>894410232</t>
  </si>
  <si>
    <t>Osazení betonových dílců šachet kanalizačních skruž přechodová (konus) DN 1000</t>
  </si>
  <si>
    <t>-1833078078</t>
  </si>
  <si>
    <t>https://podminky.urs.cz/item/CS_URS_2025_02/894410232</t>
  </si>
  <si>
    <t>9+1+13</t>
  </si>
  <si>
    <t>86</t>
  </si>
  <si>
    <t>59224414</t>
  </si>
  <si>
    <t>konus betonové šachty DN 1000 kanalizační 100x62,5x58cm tl stěny 10 stupadla poplastovaná</t>
  </si>
  <si>
    <t>-1422732379</t>
  </si>
  <si>
    <t>87</t>
  </si>
  <si>
    <t>PRC.1121651</t>
  </si>
  <si>
    <t>Deska přechodová TZK-Q.1 120-100/25 typ Q.1</t>
  </si>
  <si>
    <t>1408968298</t>
  </si>
  <si>
    <t>88</t>
  </si>
  <si>
    <t>894410241</t>
  </si>
  <si>
    <t>Osazení betonových dílců šachet kanalizačních skruž rovná DN 1500, výšky 250 mm</t>
  </si>
  <si>
    <t>-1657516647</t>
  </si>
  <si>
    <t>https://podminky.urs.cz/item/CS_URS_2025_02/894410241</t>
  </si>
  <si>
    <t>89</t>
  </si>
  <si>
    <t>894411311</t>
  </si>
  <si>
    <t>Osazení betonových nebo železobetonových dílců pro šachty skruží rovných</t>
  </si>
  <si>
    <t>1765588656</t>
  </si>
  <si>
    <t>https://podminky.urs.cz/item/CS_URS_2025_02/894411311</t>
  </si>
  <si>
    <t>4+5</t>
  </si>
  <si>
    <t>90</t>
  </si>
  <si>
    <t>1254629533</t>
  </si>
  <si>
    <t>91</t>
  </si>
  <si>
    <t>59224010</t>
  </si>
  <si>
    <t>prstenec šachtový vyrovnávací betonový 625x100x40mm</t>
  </si>
  <si>
    <t>-4299083</t>
  </si>
  <si>
    <t>92</t>
  </si>
  <si>
    <t>59224011</t>
  </si>
  <si>
    <t>prstenec šachtový vyrovnávací betonový 625x100x60mm</t>
  </si>
  <si>
    <t>-733320496</t>
  </si>
  <si>
    <t>93</t>
  </si>
  <si>
    <t>59224012</t>
  </si>
  <si>
    <t>prstenec šachtový vyrovnávací betonový 625x100x80mm</t>
  </si>
  <si>
    <t>-462986218</t>
  </si>
  <si>
    <t>94</t>
  </si>
  <si>
    <t>59224013</t>
  </si>
  <si>
    <t>prstenec šachtový vyrovnávací betonový 625x100x100mm</t>
  </si>
  <si>
    <t>490672697</t>
  </si>
  <si>
    <t>95</t>
  </si>
  <si>
    <t>59224014</t>
  </si>
  <si>
    <t>prstenec šachtový vyrovnávací betonový 625x100x120mm</t>
  </si>
  <si>
    <t>-320377889</t>
  </si>
  <si>
    <t>96</t>
  </si>
  <si>
    <t>894412411</t>
  </si>
  <si>
    <t>Osazení betonových nebo železobetonových dílců pro šachty skruží přechodových</t>
  </si>
  <si>
    <t>-824651717</t>
  </si>
  <si>
    <t>https://podminky.urs.cz/item/CS_URS_2025_02/894412411</t>
  </si>
  <si>
    <t>97</t>
  </si>
  <si>
    <t>59224167</t>
  </si>
  <si>
    <t>skruž betonová přechodová 62,5/100x60x12cm stupadla poplastovaná</t>
  </si>
  <si>
    <t>1938408916</t>
  </si>
  <si>
    <t>98</t>
  </si>
  <si>
    <t>894501111</t>
  </si>
  <si>
    <t>Bednění konstrukcí na trubním vedení stěn šachet pravoúhlých nebo čtyř a vícehranných oboustranné zřízení</t>
  </si>
  <si>
    <t>824004117</t>
  </si>
  <si>
    <t>https://podminky.urs.cz/item/CS_URS_2025_02/894501111</t>
  </si>
  <si>
    <t>ŠA1 a 9</t>
  </si>
  <si>
    <t>2,6*4*3,6*2</t>
  </si>
  <si>
    <t>99</t>
  </si>
  <si>
    <t>894501112</t>
  </si>
  <si>
    <t>Bednění konstrukcí na trubním vedení stěn šachet pravoúhlých nebo čtyř a vícehranných oboustranné odstranění</t>
  </si>
  <si>
    <t>1867420044</t>
  </si>
  <si>
    <t>https://podminky.urs.cz/item/CS_URS_2025_02/894501112</t>
  </si>
  <si>
    <t>894501211</t>
  </si>
  <si>
    <t>Bednění konstrukcí na trubním vedení deskových stropů šachet zřízení</t>
  </si>
  <si>
    <t>-807985295</t>
  </si>
  <si>
    <t>https://podminky.urs.cz/item/CS_URS_2025_02/894501211</t>
  </si>
  <si>
    <t>2,0*2,0*2</t>
  </si>
  <si>
    <t>101</t>
  </si>
  <si>
    <t>894501212</t>
  </si>
  <si>
    <t>Bednění konstrukcí na trubním vedení deskových stropů šachet odstranění</t>
  </si>
  <si>
    <t>1425146044</t>
  </si>
  <si>
    <t>https://podminky.urs.cz/item/CS_URS_2025_02/894501212</t>
  </si>
  <si>
    <t>102</t>
  </si>
  <si>
    <t>894501221</t>
  </si>
  <si>
    <t>Bednění konstrukcí na trubním vedení podpěrná konstrukce stropů šachet zřízení</t>
  </si>
  <si>
    <t>-1558480345</t>
  </si>
  <si>
    <t>https://podminky.urs.cz/item/CS_URS_2025_02/894501221</t>
  </si>
  <si>
    <t>103</t>
  </si>
  <si>
    <t>894501222</t>
  </si>
  <si>
    <t>Bednění konstrukcí na trubním vedení podpěrná konstrukce stropů šachet odstranění</t>
  </si>
  <si>
    <t>-1447230571</t>
  </si>
  <si>
    <t>https://podminky.urs.cz/item/CS_URS_2025_02/894501222</t>
  </si>
  <si>
    <t>104</t>
  </si>
  <si>
    <t>89459 PRC</t>
  </si>
  <si>
    <t>Těsnění pro DN 1000</t>
  </si>
  <si>
    <t>-2109839339</t>
  </si>
  <si>
    <t>105</t>
  </si>
  <si>
    <t>89459 PRC2</t>
  </si>
  <si>
    <t>Těsnění pro DN 1200</t>
  </si>
  <si>
    <t>-1014349042</t>
  </si>
  <si>
    <t>106</t>
  </si>
  <si>
    <t>89459 PRC3</t>
  </si>
  <si>
    <t>Těsnění pro DN 1500</t>
  </si>
  <si>
    <t>1963118586</t>
  </si>
  <si>
    <t>107</t>
  </si>
  <si>
    <t>894608112</t>
  </si>
  <si>
    <t>Výztuž šachet z betonářské oceli 10 505 (R) nebo BSt 500</t>
  </si>
  <si>
    <t>-778684085</t>
  </si>
  <si>
    <t>https://podminky.urs.cz/item/CS_URS_2025_02/894608112</t>
  </si>
  <si>
    <t>(29,62+394,6+24,6+343,19)*0,001</t>
  </si>
  <si>
    <t>108</t>
  </si>
  <si>
    <t>894608211</t>
  </si>
  <si>
    <t>Výztuž šachet ze svařovaných sítí typu Kari</t>
  </si>
  <si>
    <t>1356784799</t>
  </si>
  <si>
    <t>https://podminky.urs.cz/item/CS_URS_2025_02/894608211</t>
  </si>
  <si>
    <t>948,0*2*0,001</t>
  </si>
  <si>
    <t>109</t>
  </si>
  <si>
    <t>894703011</t>
  </si>
  <si>
    <t>Ostatní konstrukce na trubním vedení z kameniny dlažba šachet ze stokových desek čtyř a vícehranných</t>
  </si>
  <si>
    <t>1792045023</t>
  </si>
  <si>
    <t>https://podminky.urs.cz/item/CS_URS_2025_02/894703011</t>
  </si>
  <si>
    <t>ŠA1 a9</t>
  </si>
  <si>
    <t>2,0*(0,4+0,6)*2</t>
  </si>
  <si>
    <t>110</t>
  </si>
  <si>
    <t>899 69 R</t>
  </si>
  <si>
    <t>Příplatek za montáž trub pomocí jeřábu -odhad</t>
  </si>
  <si>
    <t>-1130051554</t>
  </si>
  <si>
    <t>111</t>
  </si>
  <si>
    <t>899104112</t>
  </si>
  <si>
    <t>Osazení poklopů šachtových litinových, ocelových nebo železobetonových včetně rámů pro třídu zatížení D400, E600</t>
  </si>
  <si>
    <t>-1029908056</t>
  </si>
  <si>
    <t>https://podminky.urs.cz/item/CS_URS_2025_02/899104112</t>
  </si>
  <si>
    <t>112</t>
  </si>
  <si>
    <t>55241031</t>
  </si>
  <si>
    <t>poklop šachtový třída D400, kruhový s ventilací</t>
  </si>
  <si>
    <t>1064128179</t>
  </si>
  <si>
    <t>113</t>
  </si>
  <si>
    <t>55241010</t>
  </si>
  <si>
    <t>poklop třída B125, kruhový rám, vstup 600mm s ventilací</t>
  </si>
  <si>
    <t>257088700</t>
  </si>
  <si>
    <t>114</t>
  </si>
  <si>
    <t>899501221</t>
  </si>
  <si>
    <t>Stupadla do šachet a drobných objektů ocelová s PE povlakem vidlicová pro přímé zabudování do hmoždinek</t>
  </si>
  <si>
    <t>935800349</t>
  </si>
  <si>
    <t>https://podminky.urs.cz/item/CS_URS_2025_02/899501221</t>
  </si>
  <si>
    <t>8*2,000</t>
  </si>
  <si>
    <t>115</t>
  </si>
  <si>
    <t>899503112</t>
  </si>
  <si>
    <t>Stupadla do šachet a drobných objektů ocelová s PE povlakem zapouštěcí - kapsová osazovaná do vynechaných otvorů</t>
  </si>
  <si>
    <t>1486721823</t>
  </si>
  <si>
    <t>https://podminky.urs.cz/item/CS_URS_2025_02/899503112</t>
  </si>
  <si>
    <t>116</t>
  </si>
  <si>
    <t>89962 PRC</t>
  </si>
  <si>
    <t>DN1000 - JÁDR.VRTÁNÍ DO DNApotrubí DN1000.+obetonávka vč.příplatku za ztížené práce</t>
  </si>
  <si>
    <t>-1730585377</t>
  </si>
  <si>
    <t>117</t>
  </si>
  <si>
    <t>899623141</t>
  </si>
  <si>
    <t>Obetonování potrubí nebo zdiva stok betonem prostým v otevřeném výkopu, betonem tř. C 12/15</t>
  </si>
  <si>
    <t>-1012665337</t>
  </si>
  <si>
    <t>https://podminky.urs.cz/item/CS_URS_2025_02/899623141</t>
  </si>
  <si>
    <t>podkladní beton+obetonování</t>
  </si>
  <si>
    <t>stoky AB+AC+AD</t>
  </si>
  <si>
    <t>5,2*(1,982*1,22-3,14*0,35*0,35)</t>
  </si>
  <si>
    <t>(6,1+6,3)*(1,482*0,89-3,14*0,2*0,2)</t>
  </si>
  <si>
    <t>stoka B -napojení potrubí DN 400 na stávající potrubí</t>
  </si>
  <si>
    <t>0,8</t>
  </si>
  <si>
    <t>118</t>
  </si>
  <si>
    <t>899722114</t>
  </si>
  <si>
    <t>Krytí potrubí z plastů výstražnou fólií z PVC šířky přes 34 do 40 cm</t>
  </si>
  <si>
    <t>-881707417</t>
  </si>
  <si>
    <t>https://podminky.urs.cz/item/CS_URS_2025_02/899722114</t>
  </si>
  <si>
    <t>119</t>
  </si>
  <si>
    <t>8999 PRC</t>
  </si>
  <si>
    <t>Pročištění stávající kanalizace DN1000 v místě napojení ŠA1, ŠA11, DN 700 v místě ŠAB1, DN400 v místě ŠAC1, ŠAD1, ŠB1 +zdokumentování</t>
  </si>
  <si>
    <t>-619206043</t>
  </si>
  <si>
    <t>120</t>
  </si>
  <si>
    <t>998275101</t>
  </si>
  <si>
    <t>Přesun hmot pro trubní vedení hloubené z trub kameninových pro kanalizace v otevřeném výkopu dopravní vzdálenost do 15 m</t>
  </si>
  <si>
    <t>1168412942</t>
  </si>
  <si>
    <t>https://podminky.urs.cz/item/CS_URS_2025_02/998275101</t>
  </si>
  <si>
    <t>PSV</t>
  </si>
  <si>
    <t>Práce a dodávky PSV</t>
  </si>
  <si>
    <t>715</t>
  </si>
  <si>
    <t>Izolace proti chemickým vlivům</t>
  </si>
  <si>
    <t>121</t>
  </si>
  <si>
    <t>715174012</t>
  </si>
  <si>
    <t>Provedení izolace stavebních konstrukcí speciální obklady nádrží, kanálů nebo šachet do tmelů, s úpravou spár čedičovými tl. 25 až 40 mm</t>
  </si>
  <si>
    <t>-2004909047</t>
  </si>
  <si>
    <t>https://podminky.urs.cz/item/CS_URS_2025_02/715174012</t>
  </si>
  <si>
    <t>šachty ŠA1 a ŠA9 stěny</t>
  </si>
  <si>
    <t>10,6</t>
  </si>
  <si>
    <t>122</t>
  </si>
  <si>
    <t>63232607</t>
  </si>
  <si>
    <t>dlaždice z taveného čediče průmyslové jemný rastr 200x100x30mm</t>
  </si>
  <si>
    <t>-669942539</t>
  </si>
  <si>
    <t>10,6*1,08 'Přepočtené koeficientem množství</t>
  </si>
  <si>
    <t>123</t>
  </si>
  <si>
    <t>715174022</t>
  </si>
  <si>
    <t>Provedení izolace stavebních konstrukcí speciální dlažbami do tmelů, s úpravou spár čedičovými tl. 25 až 40 mm</t>
  </si>
  <si>
    <t>-7783630</t>
  </si>
  <si>
    <t>https://podminky.urs.cz/item/CS_URS_2025_02/715174022</t>
  </si>
  <si>
    <t>šachty ŠA1 a ŠA9 kyneta a nástupnice</t>
  </si>
  <si>
    <t>4,35</t>
  </si>
  <si>
    <t>124</t>
  </si>
  <si>
    <t>63232630</t>
  </si>
  <si>
    <t>dlaždice z taveného čediče protiskluzové jemný rastr 200x200x30mm</t>
  </si>
  <si>
    <t>1172917701</t>
  </si>
  <si>
    <t>4,35*1,08 'Přepočtené koeficientem množství</t>
  </si>
  <si>
    <t>125</t>
  </si>
  <si>
    <t>715189011</t>
  </si>
  <si>
    <t>Příplatek k cenám provedení izolace stavebních konstrukcí za ztíženou montáž při provádění izolací obkladů, vyzdívek, přizdívek nebo dlažeb na členitých plochách</t>
  </si>
  <si>
    <t>1593854872</t>
  </si>
  <si>
    <t>https://podminky.urs.cz/item/CS_URS_2025_02/715189011</t>
  </si>
  <si>
    <t>10,6+4,35</t>
  </si>
  <si>
    <t>126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</si>
  <si>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</si>
  <si>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</si>
  <si>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-313981531</t>
  </si>
  <si>
    <t>https://podminky.urs.cz/item/CS_URS_2025_02/715189013</t>
  </si>
  <si>
    <t>127</t>
  </si>
  <si>
    <t>7151910 R</t>
  </si>
  <si>
    <t>Příplatek k provedení izolace proti chemickým vlivům za další penetraci lakem dvousložkovým - penetrace podkladů</t>
  </si>
  <si>
    <t>-2000720570</t>
  </si>
  <si>
    <t>128</t>
  </si>
  <si>
    <t>998715121</t>
  </si>
  <si>
    <t>Přesun hmot pro izolace proti chemickým vlivům stanovený z hmotnosti přesunovaného materiálu vodorovná dopravní vzdálenost do 50 m ruční (bez užití mechanizace) v objektech výšky do 6 m</t>
  </si>
  <si>
    <t>532002845</t>
  </si>
  <si>
    <t>https://podminky.urs.cz/item/CS_URS_2025_02/998715121</t>
  </si>
  <si>
    <t>2504003 - IO 02.1 Přepojení kanalizačních přípojek</t>
  </si>
  <si>
    <t>1489186514</t>
  </si>
  <si>
    <t>KP1</t>
  </si>
  <si>
    <t>168</t>
  </si>
  <si>
    <t>KP2</t>
  </si>
  <si>
    <t>-1656723898</t>
  </si>
  <si>
    <t>-1301036948</t>
  </si>
  <si>
    <t>1405855459</t>
  </si>
  <si>
    <t>1362780755</t>
  </si>
  <si>
    <t>3,0</t>
  </si>
  <si>
    <t>-1790768257</t>
  </si>
  <si>
    <t xml:space="preserve">KP1 průměrná  3,424</t>
  </si>
  <si>
    <t>13,0*1,492*3,424-(7,77-3,16)*0,54</t>
  </si>
  <si>
    <t>KP2 průměrná hloubka 3,139</t>
  </si>
  <si>
    <t>12,55*1,492*3,1392</t>
  </si>
  <si>
    <t>1852774339</t>
  </si>
  <si>
    <t>13,0*3,424-(7,77-3,16)*2</t>
  </si>
  <si>
    <t>12,55*3,13922</t>
  </si>
  <si>
    <t>1157911864</t>
  </si>
  <si>
    <t>74,689</t>
  </si>
  <si>
    <t>-1447793572</t>
  </si>
  <si>
    <t>2205,992+372,173-2260,727</t>
  </si>
  <si>
    <t>1794383583</t>
  </si>
  <si>
    <t>317,438*4</t>
  </si>
  <si>
    <t>-1602602649</t>
  </si>
  <si>
    <t>přebytečný výkopek</t>
  </si>
  <si>
    <t>317,438</t>
  </si>
  <si>
    <t>585892984</t>
  </si>
  <si>
    <t>13,0*1,492*(3,424-0,892)</t>
  </si>
  <si>
    <t>12,55*1,492*(3,1392-0,54-0,892)</t>
  </si>
  <si>
    <t>771829623</t>
  </si>
  <si>
    <t>81,078*2,0</t>
  </si>
  <si>
    <t>202945486</t>
  </si>
  <si>
    <t xml:space="preserve">KP1 </t>
  </si>
  <si>
    <t>13,0*1,492*0,566-13,0*3,14*0,2*0,2</t>
  </si>
  <si>
    <t xml:space="preserve">KP2 průměrná hloubka </t>
  </si>
  <si>
    <t>12,55*1,492*0,566-12,55*3,14*0,2*0,2</t>
  </si>
  <si>
    <t>765708183</t>
  </si>
  <si>
    <t>18,367*2 'Přepočtené koeficientem množství</t>
  </si>
  <si>
    <t>-280859465</t>
  </si>
  <si>
    <t>-1208042275</t>
  </si>
  <si>
    <t>RŠA1a9-1 a RŠ 2-1</t>
  </si>
  <si>
    <t>3,14*0,76*0,76*0,15*2</t>
  </si>
  <si>
    <t>1815480341</t>
  </si>
  <si>
    <t>KP1+KP2</t>
  </si>
  <si>
    <t>(13,0+12,55)*1,492*0,266</t>
  </si>
  <si>
    <t>59710704</t>
  </si>
  <si>
    <t>trouba kameninová glazovaná DN 200 dl 2,50m spojovací systém C Třída 240</t>
  </si>
  <si>
    <t>213536336</t>
  </si>
  <si>
    <t>2,5*1,015 'Přepočtené koeficientem množství</t>
  </si>
  <si>
    <t>59710987</t>
  </si>
  <si>
    <t>koleno kameninové glazované DN 200 45° spojovací systém F tř. 240</t>
  </si>
  <si>
    <t>-882533372</t>
  </si>
  <si>
    <t>59710849</t>
  </si>
  <si>
    <t>trouba kameninová glazovaná zkrácená DN 300 dl 60(75)cm třída 160 spojovací systém C</t>
  </si>
  <si>
    <t>-1337750984</t>
  </si>
  <si>
    <t>1093916369</t>
  </si>
  <si>
    <t>Kp1+KP2</t>
  </si>
  <si>
    <t>13,0+12,6</t>
  </si>
  <si>
    <t>59710706</t>
  </si>
  <si>
    <t>1068872447</t>
  </si>
  <si>
    <t>27,5538160469667*1,015 'Přepočtené koeficientem množství</t>
  </si>
  <si>
    <t>1423902408</t>
  </si>
  <si>
    <t>1,97429940327571*1,015 'Přepočtené koeficientem množství</t>
  </si>
  <si>
    <t>83149 PRC 1</t>
  </si>
  <si>
    <t xml:space="preserve">D+M NÍZKOTLAKÁ NEREZOVÁ PRUŽNÁ SPOJKA 2B, SC490 (KAM-KAM DN400) </t>
  </si>
  <si>
    <t>849205190</t>
  </si>
  <si>
    <t>83149 PRC 11</t>
  </si>
  <si>
    <t xml:space="preserve">OPRAVNÝ KUS DN200-1m (POTRUBÍ HLADKÉ BEZ TĚSNĚNÍ) </t>
  </si>
  <si>
    <t>838408915</t>
  </si>
  <si>
    <t>83149 PRC 4</t>
  </si>
  <si>
    <t>NÍZKOTLAKÁ NEREZOVÁ PRUŽNÁ SPOJKA PRO POTRUBÍ DN300 KAM. - KAM. (NUTNO OVĚŘIT DLE SKUTEČNOSTI NA STAVBĚ)</t>
  </si>
  <si>
    <t>1025077073</t>
  </si>
  <si>
    <t>83149 PRC 9</t>
  </si>
  <si>
    <t>VYROVNÁVACÍ KROUŽEK NA STÁV.POTRUBÍ BETON DN300 (PROPOJENÍ KAM-BET) -nutno ověřit stáv.potrubí na stavbě:</t>
  </si>
  <si>
    <t>-987511603</t>
  </si>
  <si>
    <t>83149 PRC10</t>
  </si>
  <si>
    <t xml:space="preserve">NÍZKOTLAKÁ NEREZOVÁ PRUŽNÁ SPOJKA (KAM-KAM DN250) </t>
  </si>
  <si>
    <t>1004600342</t>
  </si>
  <si>
    <t>83149 PRC12</t>
  </si>
  <si>
    <t>NAVRTÁVKA + VLOŽKA IN SITU DN200 NA POTRUBÍ DN1000</t>
  </si>
  <si>
    <t>-700175806</t>
  </si>
  <si>
    <t>-693706259</t>
  </si>
  <si>
    <t>83149 PRC7</t>
  </si>
  <si>
    <t xml:space="preserve">NÍZKOTLAKÁ NEREZOVÁ PRUŽNÁ SPOJKA (KAM-KAM DN300) </t>
  </si>
  <si>
    <t>-1973123366</t>
  </si>
  <si>
    <t>83159 PRC 3</t>
  </si>
  <si>
    <t>-737486135</t>
  </si>
  <si>
    <t>83159 PRC 5</t>
  </si>
  <si>
    <t xml:space="preserve">OPRAVNÝ KUS DN300-1m (POTRUBÍ HLADKÉ BEZ TĚSNĚNÍ) </t>
  </si>
  <si>
    <t>-911146658</t>
  </si>
  <si>
    <t>83159 PRC 6</t>
  </si>
  <si>
    <t xml:space="preserve">VYROVNÁVACÍ KROUŽEK NA STÁV.POTRUBÍ BETON DN300 (PROPOJENÍ KAM-BET) -nutno ověřit stáv.potrubí na stavbě </t>
  </si>
  <si>
    <t>-731636155</t>
  </si>
  <si>
    <t>871360320</t>
  </si>
  <si>
    <t>Montáž kanalizačního potrubí z polypropylenu PP hladkého plnostěnného SN 12 DN 250</t>
  </si>
  <si>
    <t>1473714043</t>
  </si>
  <si>
    <t>https://podminky.urs.cz/item/CS_URS_2025_02/871360320</t>
  </si>
  <si>
    <t>28617027</t>
  </si>
  <si>
    <t>trubka kanalizační PP plnostěnná třívrstvá DN 250x1000mm SN12</t>
  </si>
  <si>
    <t>661499832</t>
  </si>
  <si>
    <t>4*1,015 'Přepočtené koeficientem množství</t>
  </si>
  <si>
    <t>-1672741619</t>
  </si>
  <si>
    <t>1,000+2,0+4,0</t>
  </si>
  <si>
    <t>-444012117</t>
  </si>
  <si>
    <t>2039410701</t>
  </si>
  <si>
    <t>-2092633791</t>
  </si>
  <si>
    <t>714959883</t>
  </si>
  <si>
    <t>-828619596</t>
  </si>
  <si>
    <t>1360601576</t>
  </si>
  <si>
    <t>176889331</t>
  </si>
  <si>
    <t>1433807288</t>
  </si>
  <si>
    <t>-237255517</t>
  </si>
  <si>
    <t>-1592478426</t>
  </si>
  <si>
    <t>-948395579</t>
  </si>
  <si>
    <t>885339266</t>
  </si>
  <si>
    <t>-812724003</t>
  </si>
  <si>
    <t>-340571510</t>
  </si>
  <si>
    <t>89459 PRC1</t>
  </si>
  <si>
    <t>1826509028</t>
  </si>
  <si>
    <t>-1341209221</t>
  </si>
  <si>
    <t>-733416331</t>
  </si>
  <si>
    <t>-78752342</t>
  </si>
  <si>
    <t>28258905</t>
  </si>
  <si>
    <t>7+6</t>
  </si>
  <si>
    <t>-840283751</t>
  </si>
  <si>
    <t>-803100616</t>
  </si>
  <si>
    <t>přípojky pod drážním tělesem</t>
  </si>
  <si>
    <t>(5,5+5,0)*(1,492*0,89-3,14*0,2*0,2)</t>
  </si>
  <si>
    <t>napojení potrubí DN 400 na stávající potrubí</t>
  </si>
  <si>
    <t>2,0*1,2</t>
  </si>
  <si>
    <t>1692334161</t>
  </si>
  <si>
    <t>-393863912</t>
  </si>
  <si>
    <t>2504004 - IO 02.2 Přepojení uličních vpustí</t>
  </si>
  <si>
    <t xml:space="preserve">    997 - Přesun sutě</t>
  </si>
  <si>
    <t>-1743942542</t>
  </si>
  <si>
    <t>-1651088654</t>
  </si>
  <si>
    <t>132251251</t>
  </si>
  <si>
    <t>Hloubení nezapažených rýh šířky přes 800 do 2 000 mm strojně s urovnáním dna do předepsaného profilu a spádu v hornině třídy těžitelnosti I skupiny 3 do 20 m3</t>
  </si>
  <si>
    <t>-1602413450</t>
  </si>
  <si>
    <t>https://podminky.urs.cz/item/CS_URS_2025_02/132251251</t>
  </si>
  <si>
    <t>DKP02</t>
  </si>
  <si>
    <t>2,6*1,1*((4,0+3,4)*0,5-0,54)</t>
  </si>
  <si>
    <t>DKP04</t>
  </si>
  <si>
    <t>3,0*1,1*((4,45+4,07+3,38)/3-0,54)</t>
  </si>
  <si>
    <t>DKP05</t>
  </si>
  <si>
    <t>14,0*1,1*(2,614-0,54)</t>
  </si>
  <si>
    <t>DKP06</t>
  </si>
  <si>
    <t>3,2*1,1*((3,61+2,95)*0,5-0,54)</t>
  </si>
  <si>
    <t>DKP08</t>
  </si>
  <si>
    <t>14,3*1,1*(2,532-0,54)</t>
  </si>
  <si>
    <t>DKP09</t>
  </si>
  <si>
    <t>3,4*1,1*((2,45+3,32)*0,5-0,54)</t>
  </si>
  <si>
    <t>DKP11</t>
  </si>
  <si>
    <t>14,2*1,1*(2,347-0,54)</t>
  </si>
  <si>
    <t>DKP12</t>
  </si>
  <si>
    <t>3,3*1,1*((3,09+2,4)*0,5-0,54)</t>
  </si>
  <si>
    <t>DKP13</t>
  </si>
  <si>
    <t>14,3*1,1*(2,196-0,54)</t>
  </si>
  <si>
    <t>DKP14</t>
  </si>
  <si>
    <t>3,2*1,1*((2,97+2,15)*0,5-0,54)</t>
  </si>
  <si>
    <t>DKP17</t>
  </si>
  <si>
    <t>2,0*1,1*((2,53+2,1)*0,5-0,54)</t>
  </si>
  <si>
    <t>133251101</t>
  </si>
  <si>
    <t>Hloubení nezapažených šachet strojně v hornině třídy těžitelnosti I skupiny 3 do 20 m3</t>
  </si>
  <si>
    <t>1455104798</t>
  </si>
  <si>
    <t>https://podminky.urs.cz/item/CS_URS_2025_02/133251101</t>
  </si>
  <si>
    <t>DKP01</t>
  </si>
  <si>
    <t>1,8*1,1*((3,07+2,64)*0,5-0,54)</t>
  </si>
  <si>
    <t>DKP03</t>
  </si>
  <si>
    <t>1,0*1,1*(3,92-0,54)</t>
  </si>
  <si>
    <t>DKP07</t>
  </si>
  <si>
    <t>1,75*1,1*((4,1+3,88*2)/3-0,54)</t>
  </si>
  <si>
    <t>DKP10</t>
  </si>
  <si>
    <t>1,75*1,1*((3,75+3,45+3,44)/3-0,54)</t>
  </si>
  <si>
    <t>DKP15</t>
  </si>
  <si>
    <t>1,75*1,1*((3,52+3,22+3,21)/3-0,54)</t>
  </si>
  <si>
    <t>DKP16</t>
  </si>
  <si>
    <t>1,0*1,1*((3,91+3,56)*0,5-0,54)</t>
  </si>
  <si>
    <t>151101102</t>
  </si>
  <si>
    <t>Zřízení pažení a rozepření stěn rýh pro podzemní vedení příložné pro jakoukoliv mezerovitost, hloubky přes 2 do 4 m</t>
  </si>
  <si>
    <t>-662425348</t>
  </si>
  <si>
    <t>https://podminky.urs.cz/item/CS_URS_2025_02/151101102</t>
  </si>
  <si>
    <t>ŠACHTY</t>
  </si>
  <si>
    <t>(1,8+1,1)*2*(3,07+2,64)*0,5</t>
  </si>
  <si>
    <t>(1,0+1,1)*2*3,92</t>
  </si>
  <si>
    <t>(1,75+1,1)*2*(4,1+3,88*2)/3</t>
  </si>
  <si>
    <t>(1,75+1,1)*2*(3,75+3,45+3,44)/3</t>
  </si>
  <si>
    <t>(1,75+1,1)*2*(3,52+3,22+3,21)/3</t>
  </si>
  <si>
    <t>(1,0+1,1)*2*(3,91+3,56)*0,5</t>
  </si>
  <si>
    <t>2,6*(4,0+3,4)*0,5*2</t>
  </si>
  <si>
    <t>3,0*(4,45+4,07+3,38)/3*2</t>
  </si>
  <si>
    <t>3,2*(3,61+2,95)*0,5*2</t>
  </si>
  <si>
    <t>3,4*(2,45+3,32)*0,5*2</t>
  </si>
  <si>
    <t>3,3*(3,09+2,4)*0,5*2</t>
  </si>
  <si>
    <t>3,2*(2,97+2,15)*0,5*2</t>
  </si>
  <si>
    <t>2,0*(2,53+2,1)*0,5*2</t>
  </si>
  <si>
    <t>151101112</t>
  </si>
  <si>
    <t>Odstranění pažení a rozepření stěn rýh pro podzemní vedení s uložením materiálu na vzdálenost do 3 m od kraje výkopu příložné, hloubky přes 2 do 4 m</t>
  </si>
  <si>
    <t>-1821935807</t>
  </si>
  <si>
    <t>https://podminky.urs.cz/item/CS_URS_2025_02/151101112</t>
  </si>
  <si>
    <t>-805134771</t>
  </si>
  <si>
    <t>14,2*2,347*2</t>
  </si>
  <si>
    <t>14,3*2,196*2</t>
  </si>
  <si>
    <t>151811133</t>
  </si>
  <si>
    <t>Zřízení pažicích boxů pro pažení a rozepření stěn rýh podzemního vedení hloubka výkopu do 4 m, šířka přes 2,5 do 5 m</t>
  </si>
  <si>
    <t>-1603854014</t>
  </si>
  <si>
    <t>https://podminky.urs.cz/item/CS_URS_2025_02/151811133</t>
  </si>
  <si>
    <t>14,0*2,614*2</t>
  </si>
  <si>
    <t>14,3*2,532*2</t>
  </si>
  <si>
    <t>-403887566</t>
  </si>
  <si>
    <t>129,461</t>
  </si>
  <si>
    <t>151811233</t>
  </si>
  <si>
    <t>Odstranění pažicích boxů pro pažení a rozepření stěn rýh podzemního vedení hloubka výkopu do 4 m, šířka přes 2,5 do 5 m</t>
  </si>
  <si>
    <t>-2022956666</t>
  </si>
  <si>
    <t>https://podminky.urs.cz/item/CS_URS_2025_02/151811233</t>
  </si>
  <si>
    <t>145,607</t>
  </si>
  <si>
    <t>2142298983</t>
  </si>
  <si>
    <t>175,328+29,521</t>
  </si>
  <si>
    <t>-1821697696</t>
  </si>
  <si>
    <t>204,849*4</t>
  </si>
  <si>
    <t>-229950760</t>
  </si>
  <si>
    <t>204,849*1,7</t>
  </si>
  <si>
    <t>-2081267286</t>
  </si>
  <si>
    <t>204,849</t>
  </si>
  <si>
    <t>2050825451</t>
  </si>
  <si>
    <t>LOŽE+OBSYP</t>
  </si>
  <si>
    <t>-88,55*1,1*0,65</t>
  </si>
  <si>
    <t>58344121</t>
  </si>
  <si>
    <t>štěrkodrť frakce 0/8</t>
  </si>
  <si>
    <t>-732161416</t>
  </si>
  <si>
    <t>141,536*2,0</t>
  </si>
  <si>
    <t>1305451995</t>
  </si>
  <si>
    <t>88,55*1,1*(0,65-3,14*0,1*0,1)</t>
  </si>
  <si>
    <t>-1323436098</t>
  </si>
  <si>
    <t>60,255*2 'Přepočtené koeficientem množství</t>
  </si>
  <si>
    <t>215653064</t>
  </si>
  <si>
    <t>871350320</t>
  </si>
  <si>
    <t>Montáž kanalizačního potrubí z polypropylenu PP hladkého plnostěnného SN 12 DN 200</t>
  </si>
  <si>
    <t>865208436</t>
  </si>
  <si>
    <t>https://podminky.urs.cz/item/CS_URS_2025_02/871350320</t>
  </si>
  <si>
    <t>28617026</t>
  </si>
  <si>
    <t>trubka kanalizační PP plnostěnná třívrstvá DN 200x1000mm SN12</t>
  </si>
  <si>
    <t>-1110040219</t>
  </si>
  <si>
    <t>86,55*1,015 'Přepočtené koeficientem množství</t>
  </si>
  <si>
    <t>1590139772</t>
  </si>
  <si>
    <t>1445404358</t>
  </si>
  <si>
    <t>877350330</t>
  </si>
  <si>
    <t>Montáž tvarovek na kanalizačním plastovém potrubí z PP nebo PVC-U hladkého plnostěnného spojek nebo redukcí DN 200</t>
  </si>
  <si>
    <t>-378883052</t>
  </si>
  <si>
    <t>https://podminky.urs.cz/item/CS_URS_2025_02/877350330</t>
  </si>
  <si>
    <t>28617245</t>
  </si>
  <si>
    <t>redukce kanalizační PP třívrstvá DN 200/150</t>
  </si>
  <si>
    <t>1160109607</t>
  </si>
  <si>
    <t>890411851</t>
  </si>
  <si>
    <t>Bourání šachet a jímek strojně velikosti obestavěného prostoru do 1,5 m3 z prefabrikovaných skruží</t>
  </si>
  <si>
    <t>1483714622</t>
  </si>
  <si>
    <t>https://podminky.urs.cz/item/CS_URS_2025_02/890411851</t>
  </si>
  <si>
    <t>vpusti</t>
  </si>
  <si>
    <t>3,14*0,3*0,3*1,6*11</t>
  </si>
  <si>
    <t>892351111</t>
  </si>
  <si>
    <t>Tlakové zkoušky vodou na potrubí DN 150 nebo 200</t>
  </si>
  <si>
    <t>1612081425</t>
  </si>
  <si>
    <t>https://podminky.urs.cz/item/CS_URS_2025_02/892351111</t>
  </si>
  <si>
    <t>-1097510883</t>
  </si>
  <si>
    <t>895941342</t>
  </si>
  <si>
    <t>Osazení vpusti uliční z betonových dílců DN 500 dno nízké s kalištěm</t>
  </si>
  <si>
    <t>-486866789</t>
  </si>
  <si>
    <t>https://podminky.urs.cz/item/CS_URS_2025_02/895941342</t>
  </si>
  <si>
    <t>59224469</t>
  </si>
  <si>
    <t>vpusť uliční DN 500 kaliště nízké 500/225x65mm</t>
  </si>
  <si>
    <t>-1103128323</t>
  </si>
  <si>
    <t>895941351</t>
  </si>
  <si>
    <t>Osazení vpusti uliční z betonových dílců DN 500 skruž horní pro čtvercovou vtokovou mříž</t>
  </si>
  <si>
    <t>-1944281388</t>
  </si>
  <si>
    <t>https://podminky.urs.cz/item/CS_URS_2025_02/895941351</t>
  </si>
  <si>
    <t>59224460</t>
  </si>
  <si>
    <t>vpusť uliční DN 500 betonová 500x190x65mm čtvercový poklop</t>
  </si>
  <si>
    <t>2008745284</t>
  </si>
  <si>
    <t>895941361</t>
  </si>
  <si>
    <t>Osazení vpusti uliční z betonových dílců DN 500 skruž středová 290 mm</t>
  </si>
  <si>
    <t>792541409</t>
  </si>
  <si>
    <t>https://podminky.urs.cz/item/CS_URS_2025_02/895941361</t>
  </si>
  <si>
    <t>59224461</t>
  </si>
  <si>
    <t>vpusť uliční DN 500 skruž průběžná nízká betonová 500/290x65mm</t>
  </si>
  <si>
    <t>1087724426</t>
  </si>
  <si>
    <t>895941362</t>
  </si>
  <si>
    <t>Osazení vpusti uliční z betonových dílců DN 500 skruž středová 590 mm</t>
  </si>
  <si>
    <t>776630207</t>
  </si>
  <si>
    <t>https://podminky.urs.cz/item/CS_URS_2025_02/895941362</t>
  </si>
  <si>
    <t>59224462</t>
  </si>
  <si>
    <t>vpusť uliční DN 500 skruž průběžná vysoká betonová 500/590x65mm</t>
  </si>
  <si>
    <t>-1079526389</t>
  </si>
  <si>
    <t>895941367</t>
  </si>
  <si>
    <t>Osazení vpusti uliční z betonových dílců DN 500 skruž průběžná se zápachovou uzávěrkou</t>
  </si>
  <si>
    <t>991490121</t>
  </si>
  <si>
    <t>https://podminky.urs.cz/item/CS_URS_2025_02/895941367</t>
  </si>
  <si>
    <t>59224467</t>
  </si>
  <si>
    <t>vpusť uliční DN 500 skruž průběžná 500/590x65mm betonová se zápachovou uzávěrkou 150mm PVC</t>
  </si>
  <si>
    <t>-2042609035</t>
  </si>
  <si>
    <t>899 PRC 1</t>
  </si>
  <si>
    <t>D+M NAVRTÁVKA + VLOŽKA IN SITU DN200 NA POTRUBÍ DN400</t>
  </si>
  <si>
    <t>373281208</t>
  </si>
  <si>
    <t>899 PRC 2</t>
  </si>
  <si>
    <t>D+M NAVRTÁVKA + VLOŽKA IN SITU DN200 NA POTRUBÍ DN1000</t>
  </si>
  <si>
    <t>616267456</t>
  </si>
  <si>
    <t>899203211</t>
  </si>
  <si>
    <t>Demontáž mříží litinových včetně rámů, hmotnosti jednotlivě přes 100 do 150 Kg</t>
  </si>
  <si>
    <t>-741654572</t>
  </si>
  <si>
    <t>https://podminky.urs.cz/item/CS_URS_2025_02/899203211</t>
  </si>
  <si>
    <t>899204112</t>
  </si>
  <si>
    <t>Osazení mříží litinových včetně rámů a košů na bahno pro třídu zatížení D400, E600</t>
  </si>
  <si>
    <t>2126769605</t>
  </si>
  <si>
    <t>https://podminky.urs.cz/item/CS_URS_2025_02/899204112</t>
  </si>
  <si>
    <t>59223871</t>
  </si>
  <si>
    <t>koš vysoký pro uliční vpusti žárově Pz plech pro rám 500/500mm</t>
  </si>
  <si>
    <t>-1517148567</t>
  </si>
  <si>
    <t>PRC</t>
  </si>
  <si>
    <t xml:space="preserve">Vtoková mříž 500x500 D400 (materiál polyplast) vč.lit.rámu pro ul.vpusť </t>
  </si>
  <si>
    <t>1323355170</t>
  </si>
  <si>
    <t>-675260938</t>
  </si>
  <si>
    <t>997</t>
  </si>
  <si>
    <t>Přesun sutě</t>
  </si>
  <si>
    <t>997013501</t>
  </si>
  <si>
    <t>Odvoz suti a vybouraných hmot na skládku nebo meziskládku se složením, na vzdálenost do 1 km</t>
  </si>
  <si>
    <t>-1277310909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</si>
  <si>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</si>
  <si>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</si>
  <si>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</si>
  <si>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1019607150</t>
  </si>
  <si>
    <t>https://podminky.urs.cz/item/CS_URS_2025_02/997013509</t>
  </si>
  <si>
    <t>11,2*4</t>
  </si>
  <si>
    <t>997013861</t>
  </si>
  <si>
    <t>Poplatek za uložení stavebního odpadu na recyklační skládce (skládkovné) z prostého betonu zatříděného do Katalogu odpadů pod kódem 17 01 01</t>
  </si>
  <si>
    <t>2102554712</t>
  </si>
  <si>
    <t>https://podminky.urs.cz/item/CS_URS_2025_02/997013861</t>
  </si>
  <si>
    <t>2504005 - IO 03 Oprava komunikace</t>
  </si>
  <si>
    <t>45233100-0stav.práce</t>
  </si>
  <si>
    <t xml:space="preserve">    5 - Komunikace pozemní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</si>
  <si>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</si>
  <si>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</si>
  <si>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1898600793</t>
  </si>
  <si>
    <t>https://podminky.urs.cz/item/CS_URS_2025_02/113107225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</si>
  <si>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</si>
  <si>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</si>
  <si>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244879380</t>
  </si>
  <si>
    <t>https://podminky.urs.cz/item/CS_URS_2025_02/113107242</t>
  </si>
  <si>
    <t>113154542</t>
  </si>
  <si>
    <t>Frézování živičného podkladu nebo krytu s naložením hmot na dopravní prostředek plochy přes 500 do 2 000 m2 pruhu šířky přes 1 m, tloušťky vrstvy 40 mm</t>
  </si>
  <si>
    <t>-375844762</t>
  </si>
  <si>
    <t>https://podminky.urs.cz/item/CS_URS_2025_02/113154542</t>
  </si>
  <si>
    <t>113201112</t>
  </si>
  <si>
    <t>Vytrhání obrub s vybouráním lože, s přemístěním hmot na skládku na vzdálenost do 3 m nebo s naložením na dopravní prostředek silničních ležatých</t>
  </si>
  <si>
    <t>-285189132</t>
  </si>
  <si>
    <t>https://podminky.urs.cz/item/CS_URS_2025_02/113201112</t>
  </si>
  <si>
    <t>113203111</t>
  </si>
  <si>
    <t>Vytrhání obrub s vybouráním lože, s přemístěním hmot na skládku na vzdálenost do 3 m nebo s naložením na dopravní prostředek z dlažebních kostek</t>
  </si>
  <si>
    <t>-1134105129</t>
  </si>
  <si>
    <t>https://podminky.urs.cz/item/CS_URS_2025_02/113203111</t>
  </si>
  <si>
    <t>382,3</t>
  </si>
  <si>
    <t>1513504709</t>
  </si>
  <si>
    <t>116,6</t>
  </si>
  <si>
    <t>122552205</t>
  </si>
  <si>
    <t>Odkopávky a prokopávky nezapažené pro silnice a dálnice strojně v hornině třídy těžitelnosti III přes 500 do 1 000 m3</t>
  </si>
  <si>
    <t>-1480127410</t>
  </si>
  <si>
    <t>https://podminky.urs.cz/item/CS_URS_2025_02/122552205</t>
  </si>
  <si>
    <t>pro výměnnou vrstvu vozovky</t>
  </si>
  <si>
    <t>620,5</t>
  </si>
  <si>
    <t>132251102</t>
  </si>
  <si>
    <t>Hloubení nezapažených rýh šířky do 800 mm strojně s urovnáním dna do předepsaného profilu a spádu v hornině třídy těžitelnosti I skupiny 3 přes 20 do 50 m3</t>
  </si>
  <si>
    <t>-2133186747</t>
  </si>
  <si>
    <t>https://podminky.urs.cz/item/CS_URS_2025_02/132251102</t>
  </si>
  <si>
    <t>pro obruby</t>
  </si>
  <si>
    <t>46,6</t>
  </si>
  <si>
    <t>-1866601030</t>
  </si>
  <si>
    <t>na meziskládku a zpět pro ohomusování</t>
  </si>
  <si>
    <t>116,600*0,15*2</t>
  </si>
  <si>
    <t>-40563588</t>
  </si>
  <si>
    <t>přebytečný výjopek</t>
  </si>
  <si>
    <t>46,6-14,0</t>
  </si>
  <si>
    <t>1503737338</t>
  </si>
  <si>
    <t>32,600*4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</si>
  <si>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</si>
  <si>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</si>
  <si>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667542570</t>
  </si>
  <si>
    <t>https://podminky.urs.cz/item/CS_URS_2025_02/171152101</t>
  </si>
  <si>
    <t>výměnná vrstva vozovky v tl.500mm</t>
  </si>
  <si>
    <t>228385125</t>
  </si>
  <si>
    <t>32,600*1,7</t>
  </si>
  <si>
    <t>-11285522</t>
  </si>
  <si>
    <t>116,6*0,15</t>
  </si>
  <si>
    <t>-1405815929</t>
  </si>
  <si>
    <t>32,6</t>
  </si>
  <si>
    <t>174111101</t>
  </si>
  <si>
    <t>Zásyp sypaninou z jakékoliv horniny ručně s uložením výkopku ve vrstvách se zhutněním jam, šachet, rýh nebo kolem objektů v těchto vykopávkách</t>
  </si>
  <si>
    <t>2088741192</t>
  </si>
  <si>
    <t>https://podminky.urs.cz/item/CS_URS_2025_02/174111101</t>
  </si>
  <si>
    <t>kolem obrubníků</t>
  </si>
  <si>
    <t>14,0</t>
  </si>
  <si>
    <t>882871783</t>
  </si>
  <si>
    <t>-762202353</t>
  </si>
  <si>
    <t>-944377414</t>
  </si>
  <si>
    <t>116,6*0,02 'Přepočtené koeficientem množství</t>
  </si>
  <si>
    <t>181951111</t>
  </si>
  <si>
    <t>Úprava pláně vyrovnáním výškových rozdílů strojně v hornině třídy těžitelnosti I, skupiny 1 až 3 bez zhutnění</t>
  </si>
  <si>
    <t>-2018891521</t>
  </si>
  <si>
    <t>https://podminky.urs.cz/item/CS_URS_2025_02/181951111</t>
  </si>
  <si>
    <t>181951112</t>
  </si>
  <si>
    <t>Úprava pláně vyrovnáním výškových rozdílů strojně v hornině třídy těžitelnosti I, skupiny 1 až 3 se zhutněním</t>
  </si>
  <si>
    <t>979830752</t>
  </si>
  <si>
    <t>https://podminky.urs.cz/item/CS_URS_2025_02/181951112</t>
  </si>
  <si>
    <t>1504,4</t>
  </si>
  <si>
    <t>639309886</t>
  </si>
  <si>
    <t>58380652</t>
  </si>
  <si>
    <t>kámen lomový neupravený tříděný frakce 0/250</t>
  </si>
  <si>
    <t>-611005352</t>
  </si>
  <si>
    <t>620,5*2,0</t>
  </si>
  <si>
    <t>211561111</t>
  </si>
  <si>
    <t>Výplň kamenivem do rýh odvodňovacích žeber nebo trativodů bez zhutnění, s úpravou povrchu výplně kamenivem hrubým drceným frakce 11 až 22 mm</t>
  </si>
  <si>
    <t>962637663</t>
  </si>
  <si>
    <t>https://podminky.urs.cz/item/CS_URS_2025_02/211561111</t>
  </si>
  <si>
    <t>153,1*0,5*0,5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</si>
  <si>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</si>
  <si>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</si>
  <si>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-558556024</t>
  </si>
  <si>
    <t>https://podminky.urs.cz/item/CS_URS_2025_02/211971121</t>
  </si>
  <si>
    <t>153,1*1,7</t>
  </si>
  <si>
    <t>69311080</t>
  </si>
  <si>
    <t>geotextilie netkaná separační, ochranná, filtrační, drenážní PES 200g/m2</t>
  </si>
  <si>
    <t>1665400882</t>
  </si>
  <si>
    <t>260,27*1,1845 'Přepočtené koeficientem množství</t>
  </si>
  <si>
    <t>212755216</t>
  </si>
  <si>
    <t>Trativody bez lože z drenážních trubek plastových flexibilních D 160 mm</t>
  </si>
  <si>
    <t>189376626</t>
  </si>
  <si>
    <t>https://podminky.urs.cz/item/CS_URS_2025_02/212755216</t>
  </si>
  <si>
    <t>273311127</t>
  </si>
  <si>
    <t>Základové konstrukce z betonu prostého desky ve výkopu C 25/30 XF3</t>
  </si>
  <si>
    <t>-1913766658</t>
  </si>
  <si>
    <t>https://podminky.urs.cz/item/CS_URS_2025_02/273311127</t>
  </si>
  <si>
    <t>pod drenáže</t>
  </si>
  <si>
    <t>153,1*0,5*0,05</t>
  </si>
  <si>
    <t>Komunikace pozemní</t>
  </si>
  <si>
    <t>564751101</t>
  </si>
  <si>
    <t>Podklad nebo kryt z kameniva hrubého drceného vel. 32-63 mm s rozprostřením a zhutněním plochy jednotlivě do 100 m2, po zhutnění tl. 150 mm</t>
  </si>
  <si>
    <t>1503682533</t>
  </si>
  <si>
    <t>https://podminky.urs.cz/item/CS_URS_2025_02/564751101</t>
  </si>
  <si>
    <t>23,8/0,15</t>
  </si>
  <si>
    <t>564751111</t>
  </si>
  <si>
    <t>Podklad nebo kryt z kameniva hrubého drceného vel. 32-63 mm s rozprostřením a zhutněním plochy přes 100 m2, po zhutnění tl. 150 mm</t>
  </si>
  <si>
    <t>-872640617</t>
  </si>
  <si>
    <t>https://podminky.urs.cz/item/CS_URS_2025_02/564751111</t>
  </si>
  <si>
    <t>201,1/0,15</t>
  </si>
  <si>
    <t>564761101</t>
  </si>
  <si>
    <t>Podklad nebo kryt z kameniva hrubého drceného vel. 32-63 mm s rozprostřením a zhutněním plochy jednotlivě do 100 m2, po zhutnění tl. 200 mm</t>
  </si>
  <si>
    <t>-1903572992</t>
  </si>
  <si>
    <t>https://podminky.urs.cz/item/CS_URS_2025_02/564761101</t>
  </si>
  <si>
    <t>29,3/0,2</t>
  </si>
  <si>
    <t>564761111</t>
  </si>
  <si>
    <t>Podklad nebo kryt z kameniva hrubého drceného vel. 32-63 mm s rozprostřením a zhutněním plochy přes 100 m2, po zhutnění tl. 200 mm</t>
  </si>
  <si>
    <t>2078217885</t>
  </si>
  <si>
    <t>https://podminky.urs.cz/item/CS_URS_2025_02/564761111</t>
  </si>
  <si>
    <t>248,2/0,2</t>
  </si>
  <si>
    <t>565166112</t>
  </si>
  <si>
    <t>Asfaltový beton vrstva podkladní ACP 22 (obalované kamenivo hrubozrnné - OKH) s rozprostřením a zhutněním v pruhu šířky přes 1,5 do 3 m, po zhutnění tl. 90 mm</t>
  </si>
  <si>
    <t>-570999959</t>
  </si>
  <si>
    <t>https://podminky.urs.cz/item/CS_URS_2025_02/565166112</t>
  </si>
  <si>
    <t>565166122</t>
  </si>
  <si>
    <t>Asfaltový beton vrstva podkladní ACP 22 (obalované kamenivo hrubozrnné - OKH) s rozprostřením a zhutněním v pruhu šířky přes 3 m, po zhutnění tl. 90 mm</t>
  </si>
  <si>
    <t>1370285470</t>
  </si>
  <si>
    <t>https://podminky.urs.cz/item/CS_URS_2025_02/565166122</t>
  </si>
  <si>
    <t>573191111</t>
  </si>
  <si>
    <t>Postřik infiltrační kationaktivní emulzí v množství do 1,00 kg/m2</t>
  </si>
  <si>
    <t>1688646565</t>
  </si>
  <si>
    <t>https://podminky.urs.cz/item/CS_URS_2025_02/573191111</t>
  </si>
  <si>
    <t>1241,1+146,7</t>
  </si>
  <si>
    <t>573231107</t>
  </si>
  <si>
    <t>Postřik spojovací PS-E bez posypu kamenivem modif , v množství 0,40 kg/m2</t>
  </si>
  <si>
    <t>-1147591261</t>
  </si>
  <si>
    <t>https://podminky.urs.cz/item/CS_URS_2025_02/573231107</t>
  </si>
  <si>
    <t>1241,1*2+296,8+146,7</t>
  </si>
  <si>
    <t>577134131</t>
  </si>
  <si>
    <t>Asfaltový beton vrstva obrusná ACO 11 (ABS) s rozprostřením a se zhutněním z modifikovaného asfaltu v pruhu šířky přes do 1,5 do 3 m, po zhutnění tl. 40 mm</t>
  </si>
  <si>
    <t>395365466</t>
  </si>
  <si>
    <t>https://podminky.urs.cz/item/CS_URS_2025_02/577134131</t>
  </si>
  <si>
    <t>překopy</t>
  </si>
  <si>
    <t>296,8</t>
  </si>
  <si>
    <t>577134141</t>
  </si>
  <si>
    <t>Asfaltový beton vrstva obrusná ACO 11 (ABS) s rozprostřením a se zhutněním z modifikovaného asfaltu v pruhu šířky přes 3 m, po zhutnění tl. 40 mm</t>
  </si>
  <si>
    <t>556047612</t>
  </si>
  <si>
    <t>https://podminky.urs.cz/item/CS_URS_2025_02/577134141</t>
  </si>
  <si>
    <t>směr centrum</t>
  </si>
  <si>
    <t>1241,1</t>
  </si>
  <si>
    <t>577155132</t>
  </si>
  <si>
    <t>Asfaltový beton vrstva ložní ACL 16 (ABH) s rozprostřením a zhutněním z modifikovaného asfaltu v pruhu šířky přes 1,5 do 3 m, po zhutnění tl. 60 mm</t>
  </si>
  <si>
    <t>-1379627685</t>
  </si>
  <si>
    <t>https://podminky.urs.cz/item/CS_URS_2025_02/577155132</t>
  </si>
  <si>
    <t>577155142</t>
  </si>
  <si>
    <t>Asfaltový beton vrstva ložní ACL 16 (ABH) s rozprostřením a zhutněním z modifikovaného asfaltu v pruhu šířky přes 3 m, po zhutnění tl. 60 mm</t>
  </si>
  <si>
    <t>1247312778</t>
  </si>
  <si>
    <t>https://podminky.urs.cz/item/CS_URS_2025_02/577155142</t>
  </si>
  <si>
    <t>916111113</t>
  </si>
  <si>
    <t>Osazení silniční obruby z dlažebních kostek v jedné řadě s ložem tl. přes 50 do 100 mm, s vyplněním a zatřením spár cementovou maltou XF4 z velkých kostek s boční opěrou z betonu prostého, do lože z betonu prostého téže značky</t>
  </si>
  <si>
    <t>2144894759</t>
  </si>
  <si>
    <t>https://podminky.urs.cz/item/CS_URS_2025_02/916111113</t>
  </si>
  <si>
    <t>83,9+149,2*2</t>
  </si>
  <si>
    <t>58381015R</t>
  </si>
  <si>
    <t>kostka řezanoštípaná dlažební žula 12,5x12,5x12,5cm</t>
  </si>
  <si>
    <t>63330696</t>
  </si>
  <si>
    <t>50% využití stávajících kostek</t>
  </si>
  <si>
    <t>382,300*0,125*0,5</t>
  </si>
  <si>
    <t>23,894*0,17 'Přepočtené koeficientem množství</t>
  </si>
  <si>
    <t>916241113</t>
  </si>
  <si>
    <t>Osazení obrubníku kamenného se zřízením lože, s vyplněním a zatřením spár cementovou maltou XF4 ležatého s boční opěrou z betonu prostého, do lože z betonu prostého</t>
  </si>
  <si>
    <t>-873377476</t>
  </si>
  <si>
    <t>https://podminky.urs.cz/item/CS_URS_2025_02/916241113</t>
  </si>
  <si>
    <t>58380004</t>
  </si>
  <si>
    <t>obrubník kamenný žulový přímý 1000x250x200mm</t>
  </si>
  <si>
    <t>413044820</t>
  </si>
  <si>
    <t>233,1</t>
  </si>
  <si>
    <t>233,1*1,02 'Přepočtené koeficientem množství</t>
  </si>
  <si>
    <t>919121112</t>
  </si>
  <si>
    <t xml:space="preserve">Těsnění spár modifikovanou zálivkou za studena v cementobetobovém nebo živičném krytu včetně adhezního nátěru s těsnicím profilem pod zálivkou pro komůrky š 10 mm hl 25 mm </t>
  </si>
  <si>
    <t>1051559261</t>
  </si>
  <si>
    <t>https://podminky.urs.cz/item/CS_URS_2025_02/919121112</t>
  </si>
  <si>
    <t>919721202</t>
  </si>
  <si>
    <t>Geomříž pro vyztužení asfaltového povrchu z polypropylenu s geotextilií</t>
  </si>
  <si>
    <t>-1375803191</t>
  </si>
  <si>
    <t>https://podminky.urs.cz/item/CS_URS_2025_02/919721202</t>
  </si>
  <si>
    <t>919726122</t>
  </si>
  <si>
    <t>Geotextilie netkaná pro ochranu, separaci nebo filtraci měrná hmotnost přes 200 do 300 g/m2</t>
  </si>
  <si>
    <t>53906854</t>
  </si>
  <si>
    <t>https://podminky.urs.cz/item/CS_URS_2025_02/919726122</t>
  </si>
  <si>
    <t>919735115</t>
  </si>
  <si>
    <t>Řezání stávajícího živičného krytu nebo podkladu hloubky přes 200 do 250 mm</t>
  </si>
  <si>
    <t>-1662348597</t>
  </si>
  <si>
    <t>https://podminky.urs.cz/item/CS_URS_2025_02/919735115</t>
  </si>
  <si>
    <t>997221551</t>
  </si>
  <si>
    <t>Vodorovná doprava suti bez naložení, ale se složením a s hrubým urovnáním ze sypkých materiálů, na vzdálenost do 1 km</t>
  </si>
  <si>
    <t>-1458889699</t>
  </si>
  <si>
    <t>https://podminky.urs.cz/item/CS_URS_2025_02/997221551</t>
  </si>
  <si>
    <t>997221559</t>
  </si>
  <si>
    <t>Vodorovná doprava suti bez naložení, ale se složením a s hrubým urovnáním Příplatek k ceně za každý další započatý 1 km přes 1 km</t>
  </si>
  <si>
    <t>-1900750701</t>
  </si>
  <si>
    <t>https://podminky.urs.cz/item/CS_URS_2025_02/997221559</t>
  </si>
  <si>
    <t>1599,078*4</t>
  </si>
  <si>
    <t>997221665</t>
  </si>
  <si>
    <t>Poplatek za uložení stavebního odpadu na skládce (skládkovné) asfaltového s dehtem zatříděného do Katalogu odpadů pod kódem 17 03 01</t>
  </si>
  <si>
    <t>2117817154</t>
  </si>
  <si>
    <t>https://podminky.urs.cz/item/CS_URS_2025_02/997221665</t>
  </si>
  <si>
    <t>997221861</t>
  </si>
  <si>
    <t>428646181</t>
  </si>
  <si>
    <t>https://podminky.urs.cz/item/CS_URS_2025_02/997221861</t>
  </si>
  <si>
    <t>997221873</t>
  </si>
  <si>
    <t>1580182993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</si>
  <si>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</si>
  <si>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</si>
  <si>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</si>
  <si>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-455758525</t>
  </si>
  <si>
    <t>https://podminky.urs.cz/item/CS_URS_2025_02/997221875</t>
  </si>
  <si>
    <t>2504006 - IO 04.1 Odstranění vodovodního řádu</t>
  </si>
  <si>
    <t>M - Práce a dodávky M</t>
  </si>
  <si>
    <t xml:space="preserve">    23-M - Montáže potrubí</t>
  </si>
  <si>
    <t>871251811</t>
  </si>
  <si>
    <t>Bourání stávajícího potrubí z polyetylenu v otevřeném výkopu D přes 50 do 90 mm</t>
  </si>
  <si>
    <t>-1214114352</t>
  </si>
  <si>
    <t>https://podminky.urs.cz/item/CS_URS_2025_02/871251811</t>
  </si>
  <si>
    <t>891267822</t>
  </si>
  <si>
    <t>Demontáž vodovodních armatur na potrubí hydrantů nadzemních DN 100</t>
  </si>
  <si>
    <t>43810367</t>
  </si>
  <si>
    <t>https://podminky.urs.cz/item/CS_URS_2025_02/891267822</t>
  </si>
  <si>
    <t>891351821</t>
  </si>
  <si>
    <t>Demontáž vodovodních armatur na potrubí šoupátek nebo klapek uzavíracích v šachtách s ručním kolečkem DN 200</t>
  </si>
  <si>
    <t>-1604977200</t>
  </si>
  <si>
    <t>https://podminky.urs.cz/item/CS_URS_2025_02/891351821</t>
  </si>
  <si>
    <t>899910212</t>
  </si>
  <si>
    <t>Výplň potrubí trub betonových, litinových nebo kameninových cementopopílkovou suspenzí pod tlakem, délky přes 50 do 100 m</t>
  </si>
  <si>
    <t>-707060080</t>
  </si>
  <si>
    <t>https://podminky.urs.cz/item/CS_URS_2025_02/899910212</t>
  </si>
  <si>
    <t>DN 200</t>
  </si>
  <si>
    <t>196,3*3,14*0,1*0,1</t>
  </si>
  <si>
    <t>901145869</t>
  </si>
  <si>
    <t>-1659934652</t>
  </si>
  <si>
    <t>0,373*4</t>
  </si>
  <si>
    <t>997013813</t>
  </si>
  <si>
    <t>Poplatek za uložení stavebního odpadu na skládce (skládkovné) z plastických hmot zatříděného do Katalogu odpadů pod kódem 17 02 03</t>
  </si>
  <si>
    <t>-689445935</t>
  </si>
  <si>
    <t>https://podminky.urs.cz/item/CS_URS_2025_02/997013813</t>
  </si>
  <si>
    <t>1598390901</t>
  </si>
  <si>
    <t>Práce a dodávky M</t>
  </si>
  <si>
    <t>23-M</t>
  </si>
  <si>
    <t>Montáže potrubí</t>
  </si>
  <si>
    <t>230082101</t>
  </si>
  <si>
    <t>Demontáž ocelového potrubí do šrotu hmotnosti přes 10 do 50 kg připojovací rozměr Ø 219, tl. 8,0 mm</t>
  </si>
  <si>
    <t>742766931</t>
  </si>
  <si>
    <t>https://podminky.urs.cz/item/CS_URS_2025_02/230082101</t>
  </si>
  <si>
    <t>58,9 bm</t>
  </si>
  <si>
    <t>2504007 - IO 04.2 Odstranění kanalizace</t>
  </si>
  <si>
    <t>810351811</t>
  </si>
  <si>
    <t>Bourání stávajícího potrubí z betonu v otevřeném výkopu DN do 200</t>
  </si>
  <si>
    <t>639088796</t>
  </si>
  <si>
    <t>https://podminky.urs.cz/item/CS_URS_2025_02/810351811</t>
  </si>
  <si>
    <t>810391811</t>
  </si>
  <si>
    <t>Bourání stávajícího potrubí z betonu v otevřeném výkopu DN přes 200 do 400</t>
  </si>
  <si>
    <t>210531167</t>
  </si>
  <si>
    <t>https://podminky.urs.cz/item/CS_URS_2025_02/810391811</t>
  </si>
  <si>
    <t>810471811</t>
  </si>
  <si>
    <t>Bourání stávajícího potrubí z betonu v otevřeném výkopu DN přes 600 do 800</t>
  </si>
  <si>
    <t>1146828281</t>
  </si>
  <si>
    <t>https://podminky.urs.cz/item/CS_URS_2025_02/810471811</t>
  </si>
  <si>
    <t>810491811</t>
  </si>
  <si>
    <t>Bourání stávajícího potrubí z betonu v otevřeném výkopu DN přes 800 do 1000</t>
  </si>
  <si>
    <t>-696302190</t>
  </si>
  <si>
    <t>https://podminky.urs.cz/item/CS_URS_2025_02/810491811</t>
  </si>
  <si>
    <t>890351851</t>
  </si>
  <si>
    <t>Bourání šachet a jímek strojně velikosti obestavěného prostoru přes 3 do 5 m3 ze železobetonu</t>
  </si>
  <si>
    <t>-1288182637</t>
  </si>
  <si>
    <t>https://podminky.urs.cz/item/CS_URS_2025_02/890351851</t>
  </si>
  <si>
    <t>atypické šachty 5+1ks</t>
  </si>
  <si>
    <t>2,6*2,0*3,6*5+2,6*2,0*1,0</t>
  </si>
  <si>
    <t>-2028216140</t>
  </si>
  <si>
    <t>prefa šachtice</t>
  </si>
  <si>
    <t>3,14*0,62*0,62*3,6*3</t>
  </si>
  <si>
    <t>894201113</t>
  </si>
  <si>
    <t>Ostatní konstrukce na trubním vedení z prostého betonu dno šachet tloušťky přes 200 mm z betonu bez zvýšených nároků na prostředí tř. C 16/20</t>
  </si>
  <si>
    <t>1188539367</t>
  </si>
  <si>
    <t>https://podminky.urs.cz/item/CS_URS_2025_02/894201113</t>
  </si>
  <si>
    <t>zabetonování dna šachet</t>
  </si>
  <si>
    <t>3,14*0,5*0,5*1,0*3</t>
  </si>
  <si>
    <t>atypická</t>
  </si>
  <si>
    <t>2,3*1,7*2,6</t>
  </si>
  <si>
    <t>899103211</t>
  </si>
  <si>
    <t>Demontáž poklopů litinových a ocelových včetně rámů, hmotnosti jednotlivě přes 100 do 150 Kg</t>
  </si>
  <si>
    <t>-1398825890</t>
  </si>
  <si>
    <t>https://podminky.urs.cz/item/CS_URS_2025_02/899103211</t>
  </si>
  <si>
    <t>1395613479</t>
  </si>
  <si>
    <t>1259681007</t>
  </si>
  <si>
    <t>DN 400</t>
  </si>
  <si>
    <t>4,5*3,14*0,1*0,1</t>
  </si>
  <si>
    <t>DN 1000</t>
  </si>
  <si>
    <t>211,2*3,14*0,5*0,5</t>
  </si>
  <si>
    <t>-263544084</t>
  </si>
  <si>
    <t>-1642066805</t>
  </si>
  <si>
    <t>213,819*4</t>
  </si>
  <si>
    <t>1280724490</t>
  </si>
  <si>
    <t>997013862</t>
  </si>
  <si>
    <t>Poplatek za uložení stavebního odpadu na recyklační skládce (skládkovné) z armovaného betonu zatříděného do Katalogu odpadů pod kódem 17 01 01</t>
  </si>
  <si>
    <t>1939000163</t>
  </si>
  <si>
    <t>https://podminky.urs.cz/item/CS_URS_2025_02/997013862</t>
  </si>
  <si>
    <t>998274101</t>
  </si>
  <si>
    <t>Přesun hmot pro trubní vedení hloubené z trub betonových nebo železobetonových pro vodovody nebo kanalizace v otevřeném výkopu dopravní vzdálenost do 15 m</t>
  </si>
  <si>
    <t>1942233836</t>
  </si>
  <si>
    <t>https://podminky.urs.cz/item/CS_URS_2025_02/998274101</t>
  </si>
  <si>
    <t>2504008 - Vedlejší a ostatní náklady</t>
  </si>
  <si>
    <t>OST - Ostatní</t>
  </si>
  <si>
    <t>VRN - Vedlejší rozpočtové náklady</t>
  </si>
  <si>
    <t>VRN1 - Průzkumné, geodetické a projektové práce</t>
  </si>
  <si>
    <t>OST</t>
  </si>
  <si>
    <t>Ostatní</t>
  </si>
  <si>
    <t>Pol1</t>
  </si>
  <si>
    <t>Pasport a monitoring stávajících objektů (oplocení, apod</t>
  </si>
  <si>
    <t>soub</t>
  </si>
  <si>
    <t>262144</t>
  </si>
  <si>
    <t>-2065881051</t>
  </si>
  <si>
    <t>https://podminky.urs.cz/item/CS_URS_2025_02/Pol1</t>
  </si>
  <si>
    <t>R001</t>
  </si>
  <si>
    <t>Náklady na vytýčení všech inženýrských sítí na staveništi u jednotlivých správců a majitelů, před zahájením stavebních prací</t>
  </si>
  <si>
    <t>363151131</t>
  </si>
  <si>
    <t>https://podminky.urs.cz/item/CS_URS_2025_02/R001</t>
  </si>
  <si>
    <t>R012</t>
  </si>
  <si>
    <t>Vytýčení stavby - trasy a lomových bodů</t>
  </si>
  <si>
    <t>634470868</t>
  </si>
  <si>
    <t>https://podminky.urs.cz/item/CS_URS_2025_02/R012</t>
  </si>
  <si>
    <t>VRN011</t>
  </si>
  <si>
    <t>Zkoušky hutnění, vč.atestů a protokolu obsyp,zásyp,silniční pláň</t>
  </si>
  <si>
    <t>-1796002952</t>
  </si>
  <si>
    <t>https://podminky.urs.cz/item/CS_URS_2025_02/VRN011</t>
  </si>
  <si>
    <t>VRN012</t>
  </si>
  <si>
    <t>Provozní plán, včetně projednání a schválení na MMO, OŽP</t>
  </si>
  <si>
    <t>-96469881</t>
  </si>
  <si>
    <t>https://podminky.urs.cz/item/CS_URS_2025_02/VRN012</t>
  </si>
  <si>
    <t>VRN013</t>
  </si>
  <si>
    <t>Havarijní plán, včetně projednání a schválení na MMO, OŽP</t>
  </si>
  <si>
    <t>1628756028</t>
  </si>
  <si>
    <t>https://podminky.urs.cz/item/CS_URS_2025_02/VRN013</t>
  </si>
  <si>
    <t>VRN015</t>
  </si>
  <si>
    <t>Dočasná organizace dopravy a dočasného dopravního značení po dobu realizace stavby, vč. aktualizací a projednání</t>
  </si>
  <si>
    <t>1008487317</t>
  </si>
  <si>
    <t>https://podminky.urs.cz/item/CS_URS_2025_02/VRN015</t>
  </si>
  <si>
    <t>VRN016</t>
  </si>
  <si>
    <t>Informační tabule stavby</t>
  </si>
  <si>
    <t>789672941</t>
  </si>
  <si>
    <t>https://podminky.urs.cz/item/CS_URS_2025_02/VRN016</t>
  </si>
  <si>
    <t>VRN017</t>
  </si>
  <si>
    <t>Provizorní přejezdy výkopu během výstavby dle postupu dodavatele</t>
  </si>
  <si>
    <t>-2011008234</t>
  </si>
  <si>
    <t>https://podminky.urs.cz/item/CS_URS_2025_02/VRN017</t>
  </si>
  <si>
    <t>VRN018</t>
  </si>
  <si>
    <t>Bezpečnostní a hygienická opatření na staveništi</t>
  </si>
  <si>
    <t>1236072632</t>
  </si>
  <si>
    <t>https://podminky.urs.cz/item/CS_URS_2025_02/VRN018</t>
  </si>
  <si>
    <t>VRN019</t>
  </si>
  <si>
    <t>Náklady na projednání vstupu a zajištění připojení nemovitostí, vč.zajištění písemného souhlasu vlastníka nemovitosti a jeho podpisu předávacího protokolu a zajištění vstupu na pozemky</t>
  </si>
  <si>
    <t>1599934899</t>
  </si>
  <si>
    <t>https://podminky.urs.cz/item/CS_URS_2025_02/VRN019</t>
  </si>
  <si>
    <t>VRN020</t>
  </si>
  <si>
    <t>Zajištění odvádění přitékajících odpadních vod z horních úseků kanalizace po celou dobu výstavby, vč.jednotlivých přípojek, vč vakování v šachtách</t>
  </si>
  <si>
    <t>984935445</t>
  </si>
  <si>
    <t>https://podminky.urs.cz/item/CS_URS_2025_02/VRN020</t>
  </si>
  <si>
    <t>VRN021</t>
  </si>
  <si>
    <t>Zpracování fotodokumentace před,v průběhu a po dokončení stavby</t>
  </si>
  <si>
    <t>1639987992</t>
  </si>
  <si>
    <t>https://podminky.urs.cz/item/CS_URS_2025_02/VRN021</t>
  </si>
  <si>
    <t>VRN-03</t>
  </si>
  <si>
    <t>Čištění komunikací po celou dobu realizace stavby</t>
  </si>
  <si>
    <t>Kpl</t>
  </si>
  <si>
    <t>-689859410</t>
  </si>
  <si>
    <t>https://podminky.urs.cz/item/CS_URS_2025_02/VRN-03</t>
  </si>
  <si>
    <t>VRN</t>
  </si>
  <si>
    <t>Vedlejší rozpočtové náklady</t>
  </si>
  <si>
    <t>070001000</t>
  </si>
  <si>
    <t>Provozní vlivy</t>
  </si>
  <si>
    <t>2071509494</t>
  </si>
  <si>
    <t>https://podminky.urs.cz/item/CS_URS_2025_02/070001000</t>
  </si>
  <si>
    <t>VRN-01</t>
  </si>
  <si>
    <t>Vybudování, provoz a likvidace staveniště</t>
  </si>
  <si>
    <t>1203786524</t>
  </si>
  <si>
    <t>https://podminky.urs.cz/item/CS_URS_2025_02/VRN-01</t>
  </si>
  <si>
    <t>VRN1</t>
  </si>
  <si>
    <t>Průzkumné, geodetické a projektové práce</t>
  </si>
  <si>
    <t>012002000.2</t>
  </si>
  <si>
    <t>Náklady na zajištění odpovědného hydrogeologa po dobu realizace stavby</t>
  </si>
  <si>
    <t>-1767404526</t>
  </si>
  <si>
    <t>https://podminky.urs.cz/item/CS_URS_2025_02/012002000.2</t>
  </si>
  <si>
    <t>012002000.3</t>
  </si>
  <si>
    <t>Náklady na zajištění odpovědného geotechnika po dobu realizace stavby</t>
  </si>
  <si>
    <t>615275518</t>
  </si>
  <si>
    <t>https://podminky.urs.cz/item/CS_URS_2025_02/012002000.3</t>
  </si>
  <si>
    <t>Vyhotovení geometrického plánu pro vklad věcných břemen do katastru nemovitostí</t>
  </si>
  <si>
    <t>-596394591</t>
  </si>
  <si>
    <t>https://podminky.urs.cz/item/CS_URS_2025_02/104</t>
  </si>
  <si>
    <t>R006</t>
  </si>
  <si>
    <t>Geodetické zaměření skutečného provedení stavby, vč. protokolu</t>
  </si>
  <si>
    <t>1294497913</t>
  </si>
  <si>
    <t>https://podminky.urs.cz/item/CS_URS_2025_02/R006</t>
  </si>
  <si>
    <t>R009-1</t>
  </si>
  <si>
    <t>Vypracování dokumentace skutečného provedení stavby</t>
  </si>
  <si>
    <t>-2097112012</t>
  </si>
  <si>
    <t>https://podminky.urs.cz/item/CS_URS_2025_02/R009-1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</si>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</sst>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21151103" TargetMode="External" /><Relationship Id="rId6" Type="http://schemas.openxmlformats.org/officeDocument/2006/relationships/hyperlink" Target="https://podminky.urs.cz/item/CS_URS_2025_02/132254205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41720015" TargetMode="External" /><Relationship Id="rId9" Type="http://schemas.openxmlformats.org/officeDocument/2006/relationships/hyperlink" Target="https://podminky.urs.cz/item/CS_URS_2025_02/151811131" TargetMode="External" /><Relationship Id="rId10" Type="http://schemas.openxmlformats.org/officeDocument/2006/relationships/hyperlink" Target="https://podminky.urs.cz/item/CS_URS_2025_02/151811231" TargetMode="External" /><Relationship Id="rId11" Type="http://schemas.openxmlformats.org/officeDocument/2006/relationships/hyperlink" Target="https://podminky.urs.cz/item/CS_URS_2025_02/162251102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67151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181351003" TargetMode="External" /><Relationship Id="rId21" Type="http://schemas.openxmlformats.org/officeDocument/2006/relationships/hyperlink" Target="https://podminky.urs.cz/item/CS_URS_2025_02/181411131" TargetMode="External" /><Relationship Id="rId22" Type="http://schemas.openxmlformats.org/officeDocument/2006/relationships/hyperlink" Target="https://podminky.urs.cz/item/CS_URS_2025_02/183403153" TargetMode="External" /><Relationship Id="rId23" Type="http://schemas.openxmlformats.org/officeDocument/2006/relationships/hyperlink" Target="https://podminky.urs.cz/item/CS_URS_2025_02/183403161" TargetMode="External" /><Relationship Id="rId24" Type="http://schemas.openxmlformats.org/officeDocument/2006/relationships/hyperlink" Target="https://podminky.urs.cz/item/CS_URS_2025_02/184818232" TargetMode="External" /><Relationship Id="rId25" Type="http://schemas.openxmlformats.org/officeDocument/2006/relationships/hyperlink" Target="https://podminky.urs.cz/item/CS_URS_2025_02/275313511" TargetMode="External" /><Relationship Id="rId26" Type="http://schemas.openxmlformats.org/officeDocument/2006/relationships/hyperlink" Target="https://podminky.urs.cz/item/CS_URS_2025_02/451572111" TargetMode="External" /><Relationship Id="rId27" Type="http://schemas.openxmlformats.org/officeDocument/2006/relationships/hyperlink" Target="https://podminky.urs.cz/item/CS_URS_2025_02/871251141" TargetMode="External" /><Relationship Id="rId28" Type="http://schemas.openxmlformats.org/officeDocument/2006/relationships/hyperlink" Target="https://podminky.urs.cz/item/CS_URS_2025_02/871351142" TargetMode="External" /><Relationship Id="rId29" Type="http://schemas.openxmlformats.org/officeDocument/2006/relationships/hyperlink" Target="https://podminky.urs.cz/item/CS_URS_2025_02/877251101" TargetMode="External" /><Relationship Id="rId30" Type="http://schemas.openxmlformats.org/officeDocument/2006/relationships/hyperlink" Target="https://podminky.urs.cz/item/CS_URS_2025_02/877321101" TargetMode="External" /><Relationship Id="rId31" Type="http://schemas.openxmlformats.org/officeDocument/2006/relationships/hyperlink" Target="https://podminky.urs.cz/item/CS_URS_2025_02/877351101" TargetMode="External" /><Relationship Id="rId32" Type="http://schemas.openxmlformats.org/officeDocument/2006/relationships/hyperlink" Target="https://podminky.urs.cz/item/CS_URS_2025_02/877351102" TargetMode="External" /><Relationship Id="rId33" Type="http://schemas.openxmlformats.org/officeDocument/2006/relationships/hyperlink" Target="https://podminky.urs.cz/item/CS_URS_2025_02/891261112" TargetMode="External" /><Relationship Id="rId34" Type="http://schemas.openxmlformats.org/officeDocument/2006/relationships/hyperlink" Target="https://podminky.urs.cz/item/CS_URS_2025_02/891351112" TargetMode="External" /><Relationship Id="rId35" Type="http://schemas.openxmlformats.org/officeDocument/2006/relationships/hyperlink" Target="https://podminky.urs.cz/item/CS_URS_2025_02/891351112" TargetMode="External" /><Relationship Id="rId36" Type="http://schemas.openxmlformats.org/officeDocument/2006/relationships/hyperlink" Target="https://podminky.urs.cz/item/CS_URS_2025_02/892271111" TargetMode="External" /><Relationship Id="rId37" Type="http://schemas.openxmlformats.org/officeDocument/2006/relationships/hyperlink" Target="https://podminky.urs.cz/item/CS_URS_2025_02/892273122" TargetMode="External" /><Relationship Id="rId38" Type="http://schemas.openxmlformats.org/officeDocument/2006/relationships/hyperlink" Target="https://podminky.urs.cz/item/CS_URS_2025_02/892372111" TargetMode="External" /><Relationship Id="rId39" Type="http://schemas.openxmlformats.org/officeDocument/2006/relationships/hyperlink" Target="https://podminky.urs.cz/item/CS_URS_2025_02/892381111" TargetMode="External" /><Relationship Id="rId40" Type="http://schemas.openxmlformats.org/officeDocument/2006/relationships/hyperlink" Target="https://podminky.urs.cz/item/CS_URS_2025_02/892383122" TargetMode="External" /><Relationship Id="rId41" Type="http://schemas.openxmlformats.org/officeDocument/2006/relationships/hyperlink" Target="https://podminky.urs.cz/item/CS_URS_2025_02/899401112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07" TargetMode="External" /><Relationship Id="rId5" Type="http://schemas.openxmlformats.org/officeDocument/2006/relationships/hyperlink" Target="https://podminky.urs.cz/item/CS_URS_2025_02/119001411" TargetMode="External" /><Relationship Id="rId6" Type="http://schemas.openxmlformats.org/officeDocument/2006/relationships/hyperlink" Target="https://podminky.urs.cz/item/CS_URS_2025_02/119001412" TargetMode="External" /><Relationship Id="rId7" Type="http://schemas.openxmlformats.org/officeDocument/2006/relationships/hyperlink" Target="https://podminky.urs.cz/item/CS_URS_2025_02/11900142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31251206" TargetMode="External" /><Relationship Id="rId10" Type="http://schemas.openxmlformats.org/officeDocument/2006/relationships/hyperlink" Target="https://podminky.urs.cz/item/CS_URS_2025_02/132254204" TargetMode="External" /><Relationship Id="rId11" Type="http://schemas.openxmlformats.org/officeDocument/2006/relationships/hyperlink" Target="https://podminky.urs.cz/item/CS_URS_2025_02/151811132" TargetMode="External" /><Relationship Id="rId12" Type="http://schemas.openxmlformats.org/officeDocument/2006/relationships/hyperlink" Target="https://podminky.urs.cz/item/CS_URS_2025_02/151811142" TargetMode="External" /><Relationship Id="rId13" Type="http://schemas.openxmlformats.org/officeDocument/2006/relationships/hyperlink" Target="https://podminky.urs.cz/item/CS_URS_2025_02/151811232" TargetMode="External" /><Relationship Id="rId14" Type="http://schemas.openxmlformats.org/officeDocument/2006/relationships/hyperlink" Target="https://podminky.urs.cz/item/CS_URS_2025_02/151811242" TargetMode="External" /><Relationship Id="rId15" Type="http://schemas.openxmlformats.org/officeDocument/2006/relationships/hyperlink" Target="https://podminky.urs.cz/item/CS_URS_2025_02/161151103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4_02/171201231" TargetMode="External" /><Relationship Id="rId20" Type="http://schemas.openxmlformats.org/officeDocument/2006/relationships/hyperlink" Target="https://podminky.urs.cz/item/CS_URS_2025_02/171251201" TargetMode="External" /><Relationship Id="rId21" Type="http://schemas.openxmlformats.org/officeDocument/2006/relationships/hyperlink" Target="https://podminky.urs.cz/item/CS_URS_2025_02/174151101" TargetMode="External" /><Relationship Id="rId22" Type="http://schemas.openxmlformats.org/officeDocument/2006/relationships/hyperlink" Target="https://podminky.urs.cz/item/CS_URS_2025_02/175151101" TargetMode="External" /><Relationship Id="rId23" Type="http://schemas.openxmlformats.org/officeDocument/2006/relationships/hyperlink" Target="https://podminky.urs.cz/item/CS_URS_2025_02/181351003" TargetMode="External" /><Relationship Id="rId24" Type="http://schemas.openxmlformats.org/officeDocument/2006/relationships/hyperlink" Target="https://podminky.urs.cz/item/CS_URS_2025_02/181411131" TargetMode="External" /><Relationship Id="rId25" Type="http://schemas.openxmlformats.org/officeDocument/2006/relationships/hyperlink" Target="https://podminky.urs.cz/item/CS_URS_2025_02/183403153" TargetMode="External" /><Relationship Id="rId26" Type="http://schemas.openxmlformats.org/officeDocument/2006/relationships/hyperlink" Target="https://podminky.urs.cz/item/CS_URS_2025_02/183403161" TargetMode="External" /><Relationship Id="rId27" Type="http://schemas.openxmlformats.org/officeDocument/2006/relationships/hyperlink" Target="https://podminky.urs.cz/item/CS_URS_2025_02/359901211" TargetMode="External" /><Relationship Id="rId28" Type="http://schemas.openxmlformats.org/officeDocument/2006/relationships/hyperlink" Target="https://podminky.urs.cz/item/CS_URS_2025_02/451573111" TargetMode="External" /><Relationship Id="rId29" Type="http://schemas.openxmlformats.org/officeDocument/2006/relationships/hyperlink" Target="https://podminky.urs.cz/item/CS_URS_2025_02/452311141" TargetMode="External" /><Relationship Id="rId30" Type="http://schemas.openxmlformats.org/officeDocument/2006/relationships/hyperlink" Target="https://podminky.urs.cz/item/CS_URS_2025_02/452312131" TargetMode="External" /><Relationship Id="rId31" Type="http://schemas.openxmlformats.org/officeDocument/2006/relationships/hyperlink" Target="https://podminky.urs.cz/item/CS_URS_2025_02/452368211" TargetMode="External" /><Relationship Id="rId32" Type="http://schemas.openxmlformats.org/officeDocument/2006/relationships/hyperlink" Target="https://podminky.urs.cz/item/CS_URS_2025_02/452387111" TargetMode="External" /><Relationship Id="rId33" Type="http://schemas.openxmlformats.org/officeDocument/2006/relationships/hyperlink" Target="https://podminky.urs.cz/item/CS_URS_2025_02/452387121" TargetMode="External" /><Relationship Id="rId34" Type="http://schemas.openxmlformats.org/officeDocument/2006/relationships/hyperlink" Target="https://podminky.urs.cz/item/CS_URS_2025_02/831392121" TargetMode="External" /><Relationship Id="rId35" Type="http://schemas.openxmlformats.org/officeDocument/2006/relationships/hyperlink" Target="https://podminky.urs.cz/item/CS_URS_2025_02/831442R2" TargetMode="External" /><Relationship Id="rId36" Type="http://schemas.openxmlformats.org/officeDocument/2006/relationships/hyperlink" Target="https://podminky.urs.cz/item/CS_URS_2025_02/892421111" TargetMode="External" /><Relationship Id="rId37" Type="http://schemas.openxmlformats.org/officeDocument/2006/relationships/hyperlink" Target="https://podminky.urs.cz/item/CS_URS_2025_02/892471111" TargetMode="External" /><Relationship Id="rId38" Type="http://schemas.openxmlformats.org/officeDocument/2006/relationships/hyperlink" Target="https://podminky.urs.cz/item/CS_URS_2025_02/892491111" TargetMode="External" /><Relationship Id="rId39" Type="http://schemas.openxmlformats.org/officeDocument/2006/relationships/hyperlink" Target="https://podminky.urs.cz/item/CS_URS_2025_02/894302162" TargetMode="External" /><Relationship Id="rId40" Type="http://schemas.openxmlformats.org/officeDocument/2006/relationships/hyperlink" Target="https://podminky.urs.cz/item/CS_URS_2025_02/894302262" TargetMode="External" /><Relationship Id="rId41" Type="http://schemas.openxmlformats.org/officeDocument/2006/relationships/hyperlink" Target="https://podminky.urs.cz/item/CS_URS_2025_02/894410102" TargetMode="External" /><Relationship Id="rId42" Type="http://schemas.openxmlformats.org/officeDocument/2006/relationships/hyperlink" Target="https://podminky.urs.cz/item/CS_URS_2025_02/894410103" TargetMode="External" /><Relationship Id="rId43" Type="http://schemas.openxmlformats.org/officeDocument/2006/relationships/hyperlink" Target="https://podminky.urs.cz/item/CS_URS_2025_02/894410114" TargetMode="External" /><Relationship Id="rId44" Type="http://schemas.openxmlformats.org/officeDocument/2006/relationships/hyperlink" Target="https://podminky.urs.cz/item/CS_URS_2025_02/894410211" TargetMode="External" /><Relationship Id="rId45" Type="http://schemas.openxmlformats.org/officeDocument/2006/relationships/hyperlink" Target="https://podminky.urs.cz/item/CS_URS_2025_02/894410212" TargetMode="External" /><Relationship Id="rId46" Type="http://schemas.openxmlformats.org/officeDocument/2006/relationships/hyperlink" Target="https://podminky.urs.cz/item/CS_URS_2025_02/894410213" TargetMode="External" /><Relationship Id="rId47" Type="http://schemas.openxmlformats.org/officeDocument/2006/relationships/hyperlink" Target="https://podminky.urs.cz/item/CS_URS_2025_02/894410232" TargetMode="External" /><Relationship Id="rId48" Type="http://schemas.openxmlformats.org/officeDocument/2006/relationships/hyperlink" Target="https://podminky.urs.cz/item/CS_URS_2025_02/894410241" TargetMode="External" /><Relationship Id="rId49" Type="http://schemas.openxmlformats.org/officeDocument/2006/relationships/hyperlink" Target="https://podminky.urs.cz/item/CS_URS_2025_02/894411311" TargetMode="External" /><Relationship Id="rId50" Type="http://schemas.openxmlformats.org/officeDocument/2006/relationships/hyperlink" Target="https://podminky.urs.cz/item/CS_URS_2025_02/894412411" TargetMode="External" /><Relationship Id="rId51" Type="http://schemas.openxmlformats.org/officeDocument/2006/relationships/hyperlink" Target="https://podminky.urs.cz/item/CS_URS_2025_02/894501111" TargetMode="External" /><Relationship Id="rId52" Type="http://schemas.openxmlformats.org/officeDocument/2006/relationships/hyperlink" Target="https://podminky.urs.cz/item/CS_URS_2025_02/894501112" TargetMode="External" /><Relationship Id="rId53" Type="http://schemas.openxmlformats.org/officeDocument/2006/relationships/hyperlink" Target="https://podminky.urs.cz/item/CS_URS_2025_02/894501211" TargetMode="External" /><Relationship Id="rId54" Type="http://schemas.openxmlformats.org/officeDocument/2006/relationships/hyperlink" Target="https://podminky.urs.cz/item/CS_URS_2025_02/894501212" TargetMode="External" /><Relationship Id="rId55" Type="http://schemas.openxmlformats.org/officeDocument/2006/relationships/hyperlink" Target="https://podminky.urs.cz/item/CS_URS_2025_02/894501221" TargetMode="External" /><Relationship Id="rId56" Type="http://schemas.openxmlformats.org/officeDocument/2006/relationships/hyperlink" Target="https://podminky.urs.cz/item/CS_URS_2025_02/894501222" TargetMode="External" /><Relationship Id="rId57" Type="http://schemas.openxmlformats.org/officeDocument/2006/relationships/hyperlink" Target="https://podminky.urs.cz/item/CS_URS_2025_02/894608112" TargetMode="External" /><Relationship Id="rId58" Type="http://schemas.openxmlformats.org/officeDocument/2006/relationships/hyperlink" Target="https://podminky.urs.cz/item/CS_URS_2025_02/894608211" TargetMode="External" /><Relationship Id="rId59" Type="http://schemas.openxmlformats.org/officeDocument/2006/relationships/hyperlink" Target="https://podminky.urs.cz/item/CS_URS_2025_02/894703011" TargetMode="External" /><Relationship Id="rId60" Type="http://schemas.openxmlformats.org/officeDocument/2006/relationships/hyperlink" Target="https://podminky.urs.cz/item/CS_URS_2025_02/899104112" TargetMode="External" /><Relationship Id="rId61" Type="http://schemas.openxmlformats.org/officeDocument/2006/relationships/hyperlink" Target="https://podminky.urs.cz/item/CS_URS_2025_02/899501221" TargetMode="External" /><Relationship Id="rId62" Type="http://schemas.openxmlformats.org/officeDocument/2006/relationships/hyperlink" Target="https://podminky.urs.cz/item/CS_URS_2025_02/899503112" TargetMode="External" /><Relationship Id="rId63" Type="http://schemas.openxmlformats.org/officeDocument/2006/relationships/hyperlink" Target="https://podminky.urs.cz/item/CS_URS_2025_02/899623141" TargetMode="External" /><Relationship Id="rId64" Type="http://schemas.openxmlformats.org/officeDocument/2006/relationships/hyperlink" Target="https://podminky.urs.cz/item/CS_URS_2025_02/899722114" TargetMode="External" /><Relationship Id="rId65" Type="http://schemas.openxmlformats.org/officeDocument/2006/relationships/hyperlink" Target="https://podminky.urs.cz/item/CS_URS_2025_02/998275101" TargetMode="External" /><Relationship Id="rId66" Type="http://schemas.openxmlformats.org/officeDocument/2006/relationships/hyperlink" Target="https://podminky.urs.cz/item/CS_URS_2025_02/715174012" TargetMode="External" /><Relationship Id="rId67" Type="http://schemas.openxmlformats.org/officeDocument/2006/relationships/hyperlink" Target="https://podminky.urs.cz/item/CS_URS_2025_02/715174022" TargetMode="External" /><Relationship Id="rId68" Type="http://schemas.openxmlformats.org/officeDocument/2006/relationships/hyperlink" Target="https://podminky.urs.cz/item/CS_URS_2025_02/715189011" TargetMode="External" /><Relationship Id="rId69" Type="http://schemas.openxmlformats.org/officeDocument/2006/relationships/hyperlink" Target="https://podminky.urs.cz/item/CS_URS_2025_02/715189013" TargetMode="External" /><Relationship Id="rId70" Type="http://schemas.openxmlformats.org/officeDocument/2006/relationships/hyperlink" Target="https://podminky.urs.cz/item/CS_URS_2025_02/998715121" TargetMode="External" /><Relationship Id="rId7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11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232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75151101" TargetMode="External" /><Relationship Id="rId14" Type="http://schemas.openxmlformats.org/officeDocument/2006/relationships/hyperlink" Target="https://podminky.urs.cz/item/CS_URS_2025_02/359901211" TargetMode="External" /><Relationship Id="rId15" Type="http://schemas.openxmlformats.org/officeDocument/2006/relationships/hyperlink" Target="https://podminky.urs.cz/item/CS_URS_2025_02/452311141" TargetMode="External" /><Relationship Id="rId16" Type="http://schemas.openxmlformats.org/officeDocument/2006/relationships/hyperlink" Target="https://podminky.urs.cz/item/CS_URS_2025_02/452312131" TargetMode="External" /><Relationship Id="rId17" Type="http://schemas.openxmlformats.org/officeDocument/2006/relationships/hyperlink" Target="https://podminky.urs.cz/item/CS_URS_2025_02/831392121" TargetMode="External" /><Relationship Id="rId18" Type="http://schemas.openxmlformats.org/officeDocument/2006/relationships/hyperlink" Target="https://podminky.urs.cz/item/CS_URS_2025_02/871360320" TargetMode="External" /><Relationship Id="rId19" Type="http://schemas.openxmlformats.org/officeDocument/2006/relationships/hyperlink" Target="https://podminky.urs.cz/item/CS_URS_2025_02/892381111" TargetMode="External" /><Relationship Id="rId20" Type="http://schemas.openxmlformats.org/officeDocument/2006/relationships/hyperlink" Target="https://podminky.urs.cz/item/CS_URS_2025_02/892421111" TargetMode="External" /><Relationship Id="rId21" Type="http://schemas.openxmlformats.org/officeDocument/2006/relationships/hyperlink" Target="https://podminky.urs.cz/item/CS_URS_2025_02/894410103" TargetMode="External" /><Relationship Id="rId22" Type="http://schemas.openxmlformats.org/officeDocument/2006/relationships/hyperlink" Target="https://podminky.urs.cz/item/CS_URS_2025_02/894410211" TargetMode="External" /><Relationship Id="rId23" Type="http://schemas.openxmlformats.org/officeDocument/2006/relationships/hyperlink" Target="https://podminky.urs.cz/item/CS_URS_2025_02/894410212" TargetMode="External" /><Relationship Id="rId24" Type="http://schemas.openxmlformats.org/officeDocument/2006/relationships/hyperlink" Target="https://podminky.urs.cz/item/CS_URS_2025_02/894410213" TargetMode="External" /><Relationship Id="rId25" Type="http://schemas.openxmlformats.org/officeDocument/2006/relationships/hyperlink" Target="https://podminky.urs.cz/item/CS_URS_2025_02/894410232" TargetMode="External" /><Relationship Id="rId26" Type="http://schemas.openxmlformats.org/officeDocument/2006/relationships/hyperlink" Target="https://podminky.urs.cz/item/CS_URS_2025_02/894411311" TargetMode="External" /><Relationship Id="rId27" Type="http://schemas.openxmlformats.org/officeDocument/2006/relationships/hyperlink" Target="https://podminky.urs.cz/item/CS_URS_2025_02/899104112" TargetMode="External" /><Relationship Id="rId28" Type="http://schemas.openxmlformats.org/officeDocument/2006/relationships/hyperlink" Target="https://podminky.urs.cz/item/CS_URS_2025_02/899501221" TargetMode="External" /><Relationship Id="rId29" Type="http://schemas.openxmlformats.org/officeDocument/2006/relationships/hyperlink" Target="https://podminky.urs.cz/item/CS_URS_2025_02/899623141" TargetMode="External" /><Relationship Id="rId30" Type="http://schemas.openxmlformats.org/officeDocument/2006/relationships/hyperlink" Target="https://podminky.urs.cz/item/CS_URS_2025_02/899722114" TargetMode="External" /><Relationship Id="rId31" Type="http://schemas.openxmlformats.org/officeDocument/2006/relationships/hyperlink" Target="https://podminky.urs.cz/item/CS_URS_2025_02/99827510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125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51101102" TargetMode="External" /><Relationship Id="rId6" Type="http://schemas.openxmlformats.org/officeDocument/2006/relationships/hyperlink" Target="https://podminky.urs.cz/item/CS_URS_2025_02/151101112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133" TargetMode="External" /><Relationship Id="rId9" Type="http://schemas.openxmlformats.org/officeDocument/2006/relationships/hyperlink" Target="https://podminky.urs.cz/item/CS_URS_2025_02/151811232" TargetMode="External" /><Relationship Id="rId10" Type="http://schemas.openxmlformats.org/officeDocument/2006/relationships/hyperlink" Target="https://podminky.urs.cz/item/CS_URS_2025_02/151811233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871350320" TargetMode="External" /><Relationship Id="rId19" Type="http://schemas.openxmlformats.org/officeDocument/2006/relationships/hyperlink" Target="https://podminky.urs.cz/item/CS_URS_2025_02/871360320" TargetMode="External" /><Relationship Id="rId20" Type="http://schemas.openxmlformats.org/officeDocument/2006/relationships/hyperlink" Target="https://podminky.urs.cz/item/CS_URS_2025_02/877350330" TargetMode="External" /><Relationship Id="rId21" Type="http://schemas.openxmlformats.org/officeDocument/2006/relationships/hyperlink" Target="https://podminky.urs.cz/item/CS_URS_2025_02/890411851" TargetMode="External" /><Relationship Id="rId22" Type="http://schemas.openxmlformats.org/officeDocument/2006/relationships/hyperlink" Target="https://podminky.urs.cz/item/CS_URS_2025_02/892351111" TargetMode="External" /><Relationship Id="rId23" Type="http://schemas.openxmlformats.org/officeDocument/2006/relationships/hyperlink" Target="https://podminky.urs.cz/item/CS_URS_2025_02/892381111" TargetMode="External" /><Relationship Id="rId24" Type="http://schemas.openxmlformats.org/officeDocument/2006/relationships/hyperlink" Target="https://podminky.urs.cz/item/CS_URS_2025_02/895941342" TargetMode="External" /><Relationship Id="rId25" Type="http://schemas.openxmlformats.org/officeDocument/2006/relationships/hyperlink" Target="https://podminky.urs.cz/item/CS_URS_2025_02/895941351" TargetMode="External" /><Relationship Id="rId26" Type="http://schemas.openxmlformats.org/officeDocument/2006/relationships/hyperlink" Target="https://podminky.urs.cz/item/CS_URS_2025_02/895941361" TargetMode="External" /><Relationship Id="rId27" Type="http://schemas.openxmlformats.org/officeDocument/2006/relationships/hyperlink" Target="https://podminky.urs.cz/item/CS_URS_2025_02/895941362" TargetMode="External" /><Relationship Id="rId28" Type="http://schemas.openxmlformats.org/officeDocument/2006/relationships/hyperlink" Target="https://podminky.urs.cz/item/CS_URS_2025_02/895941367" TargetMode="External" /><Relationship Id="rId29" Type="http://schemas.openxmlformats.org/officeDocument/2006/relationships/hyperlink" Target="https://podminky.urs.cz/item/CS_URS_2025_02/899203211" TargetMode="External" /><Relationship Id="rId30" Type="http://schemas.openxmlformats.org/officeDocument/2006/relationships/hyperlink" Target="https://podminky.urs.cz/item/CS_URS_2025_02/8992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6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225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54542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13203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552205" TargetMode="External" /><Relationship Id="rId8" Type="http://schemas.openxmlformats.org/officeDocument/2006/relationships/hyperlink" Target="https://podminky.urs.cz/item/CS_URS_2025_02/132251102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152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81351003" TargetMode="External" /><Relationship Id="rId18" Type="http://schemas.openxmlformats.org/officeDocument/2006/relationships/hyperlink" Target="https://podminky.urs.cz/item/CS_URS_2025_02/181411131" TargetMode="External" /><Relationship Id="rId19" Type="http://schemas.openxmlformats.org/officeDocument/2006/relationships/hyperlink" Target="https://podminky.urs.cz/item/CS_URS_2025_02/181951111" TargetMode="External" /><Relationship Id="rId20" Type="http://schemas.openxmlformats.org/officeDocument/2006/relationships/hyperlink" Target="https://podminky.urs.cz/item/CS_URS_2025_02/18195111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211561111" TargetMode="External" /><Relationship Id="rId23" Type="http://schemas.openxmlformats.org/officeDocument/2006/relationships/hyperlink" Target="https://podminky.urs.cz/item/CS_URS_2025_02/211971121" TargetMode="External" /><Relationship Id="rId24" Type="http://schemas.openxmlformats.org/officeDocument/2006/relationships/hyperlink" Target="https://podminky.urs.cz/item/CS_URS_2025_02/212755216" TargetMode="External" /><Relationship Id="rId25" Type="http://schemas.openxmlformats.org/officeDocument/2006/relationships/hyperlink" Target="https://podminky.urs.cz/item/CS_URS_2025_02/273311127" TargetMode="External" /><Relationship Id="rId26" Type="http://schemas.openxmlformats.org/officeDocument/2006/relationships/hyperlink" Target="https://podminky.urs.cz/item/CS_URS_2025_02/564751101" TargetMode="External" /><Relationship Id="rId27" Type="http://schemas.openxmlformats.org/officeDocument/2006/relationships/hyperlink" Target="https://podminky.urs.cz/item/CS_URS_2025_02/564751111" TargetMode="External" /><Relationship Id="rId28" Type="http://schemas.openxmlformats.org/officeDocument/2006/relationships/hyperlink" Target="https://podminky.urs.cz/item/CS_URS_2025_02/564761101" TargetMode="External" /><Relationship Id="rId29" Type="http://schemas.openxmlformats.org/officeDocument/2006/relationships/hyperlink" Target="https://podminky.urs.cz/item/CS_URS_2025_02/564761111" TargetMode="External" /><Relationship Id="rId30" Type="http://schemas.openxmlformats.org/officeDocument/2006/relationships/hyperlink" Target="https://podminky.urs.cz/item/CS_URS_2025_02/565166112" TargetMode="External" /><Relationship Id="rId31" Type="http://schemas.openxmlformats.org/officeDocument/2006/relationships/hyperlink" Target="https://podminky.urs.cz/item/CS_URS_2025_02/565166122" TargetMode="External" /><Relationship Id="rId32" Type="http://schemas.openxmlformats.org/officeDocument/2006/relationships/hyperlink" Target="https://podminky.urs.cz/item/CS_URS_2025_02/573191111" TargetMode="External" /><Relationship Id="rId33" Type="http://schemas.openxmlformats.org/officeDocument/2006/relationships/hyperlink" Target="https://podminky.urs.cz/item/CS_URS_2025_02/573231107" TargetMode="External" /><Relationship Id="rId34" Type="http://schemas.openxmlformats.org/officeDocument/2006/relationships/hyperlink" Target="https://podminky.urs.cz/item/CS_URS_2025_02/577134131" TargetMode="External" /><Relationship Id="rId35" Type="http://schemas.openxmlformats.org/officeDocument/2006/relationships/hyperlink" Target="https://podminky.urs.cz/item/CS_URS_2025_02/577134141" TargetMode="External" /><Relationship Id="rId36" Type="http://schemas.openxmlformats.org/officeDocument/2006/relationships/hyperlink" Target="https://podminky.urs.cz/item/CS_URS_2025_02/577155132" TargetMode="External" /><Relationship Id="rId37" Type="http://schemas.openxmlformats.org/officeDocument/2006/relationships/hyperlink" Target="https://podminky.urs.cz/item/CS_URS_2025_02/577155142" TargetMode="External" /><Relationship Id="rId38" Type="http://schemas.openxmlformats.org/officeDocument/2006/relationships/hyperlink" Target="https://podminky.urs.cz/item/CS_URS_2025_02/916111113" TargetMode="External" /><Relationship Id="rId39" Type="http://schemas.openxmlformats.org/officeDocument/2006/relationships/hyperlink" Target="https://podminky.urs.cz/item/CS_URS_2025_02/916241113" TargetMode="External" /><Relationship Id="rId40" Type="http://schemas.openxmlformats.org/officeDocument/2006/relationships/hyperlink" Target="https://podminky.urs.cz/item/CS_URS_2025_02/919121112" TargetMode="External" /><Relationship Id="rId41" Type="http://schemas.openxmlformats.org/officeDocument/2006/relationships/hyperlink" Target="https://podminky.urs.cz/item/CS_URS_2025_02/919721202" TargetMode="External" /><Relationship Id="rId42" Type="http://schemas.openxmlformats.org/officeDocument/2006/relationships/hyperlink" Target="https://podminky.urs.cz/item/CS_URS_2025_02/919726122" TargetMode="External" /><Relationship Id="rId43" Type="http://schemas.openxmlformats.org/officeDocument/2006/relationships/hyperlink" Target="https://podminky.urs.cz/item/CS_URS_2025_02/919735115" TargetMode="External" /><Relationship Id="rId44" Type="http://schemas.openxmlformats.org/officeDocument/2006/relationships/hyperlink" Target="https://podminky.urs.cz/item/CS_URS_2025_02/997221551" TargetMode="External" /><Relationship Id="rId45" Type="http://schemas.openxmlformats.org/officeDocument/2006/relationships/hyperlink" Target="https://podminky.urs.cz/item/CS_URS_2025_02/997221559" TargetMode="External" /><Relationship Id="rId46" Type="http://schemas.openxmlformats.org/officeDocument/2006/relationships/hyperlink" Target="https://podminky.urs.cz/item/CS_URS_2025_02/997221665" TargetMode="External" /><Relationship Id="rId47" Type="http://schemas.openxmlformats.org/officeDocument/2006/relationships/hyperlink" Target="https://podminky.urs.cz/item/CS_URS_2025_02/997221861" TargetMode="External" /><Relationship Id="rId48" Type="http://schemas.openxmlformats.org/officeDocument/2006/relationships/hyperlink" Target="https://podminky.urs.cz/item/CS_URS_2025_02/997221873" TargetMode="External" /><Relationship Id="rId49" Type="http://schemas.openxmlformats.org/officeDocument/2006/relationships/hyperlink" Target="https://podminky.urs.cz/item/CS_URS_2025_02/997221875" TargetMode="External" /><Relationship Id="rId5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251811" TargetMode="External" /><Relationship Id="rId2" Type="http://schemas.openxmlformats.org/officeDocument/2006/relationships/hyperlink" Target="https://podminky.urs.cz/item/CS_URS_2025_02/891267822" TargetMode="External" /><Relationship Id="rId3" Type="http://schemas.openxmlformats.org/officeDocument/2006/relationships/hyperlink" Target="https://podminky.urs.cz/item/CS_URS_2025_02/891351821" TargetMode="External" /><Relationship Id="rId4" Type="http://schemas.openxmlformats.org/officeDocument/2006/relationships/hyperlink" Target="https://podminky.urs.cz/item/CS_URS_2025_02/899910212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813" TargetMode="External" /><Relationship Id="rId8" Type="http://schemas.openxmlformats.org/officeDocument/2006/relationships/hyperlink" Target="https://podminky.urs.cz/item/CS_URS_2025_02/998276101" TargetMode="External" /><Relationship Id="rId9" Type="http://schemas.openxmlformats.org/officeDocument/2006/relationships/hyperlink" Target="https://podminky.urs.cz/item/CS_URS_2025_02/230082101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10351811" TargetMode="External" /><Relationship Id="rId2" Type="http://schemas.openxmlformats.org/officeDocument/2006/relationships/hyperlink" Target="https://podminky.urs.cz/item/CS_URS_2025_02/810391811" TargetMode="External" /><Relationship Id="rId3" Type="http://schemas.openxmlformats.org/officeDocument/2006/relationships/hyperlink" Target="https://podminky.urs.cz/item/CS_URS_2025_02/810471811" TargetMode="External" /><Relationship Id="rId4" Type="http://schemas.openxmlformats.org/officeDocument/2006/relationships/hyperlink" Target="https://podminky.urs.cz/item/CS_URS_2025_02/810491811" TargetMode="External" /><Relationship Id="rId5" Type="http://schemas.openxmlformats.org/officeDocument/2006/relationships/hyperlink" Target="https://podminky.urs.cz/item/CS_URS_2025_02/890351851" TargetMode="External" /><Relationship Id="rId6" Type="http://schemas.openxmlformats.org/officeDocument/2006/relationships/hyperlink" Target="https://podminky.urs.cz/item/CS_URS_2025_02/890411851" TargetMode="External" /><Relationship Id="rId7" Type="http://schemas.openxmlformats.org/officeDocument/2006/relationships/hyperlink" Target="https://podminky.urs.cz/item/CS_URS_2025_02/894201113" TargetMode="External" /><Relationship Id="rId8" Type="http://schemas.openxmlformats.org/officeDocument/2006/relationships/hyperlink" Target="https://podminky.urs.cz/item/CS_URS_2025_02/899103211" TargetMode="External" /><Relationship Id="rId9" Type="http://schemas.openxmlformats.org/officeDocument/2006/relationships/hyperlink" Target="https://podminky.urs.cz/item/CS_URS_2025_02/899203211" TargetMode="External" /><Relationship Id="rId10" Type="http://schemas.openxmlformats.org/officeDocument/2006/relationships/hyperlink" Target="https://podminky.urs.cz/item/CS_URS_2025_02/899910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61" TargetMode="External" /><Relationship Id="rId14" Type="http://schemas.openxmlformats.org/officeDocument/2006/relationships/hyperlink" Target="https://podminky.urs.cz/item/CS_URS_2025_02/997013862" TargetMode="External" /><Relationship Id="rId15" Type="http://schemas.openxmlformats.org/officeDocument/2006/relationships/hyperlink" Target="https://podminky.urs.cz/item/CS_URS_2025_02/998274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R001" TargetMode="External" /><Relationship Id="rId3" Type="http://schemas.openxmlformats.org/officeDocument/2006/relationships/hyperlink" Target="https://podminky.urs.cz/item/CS_URS_2025_02/R012" TargetMode="External" /><Relationship Id="rId4" Type="http://schemas.openxmlformats.org/officeDocument/2006/relationships/hyperlink" Target="https://podminky.urs.cz/item/CS_URS_2025_02/VRN011" TargetMode="External" /><Relationship Id="rId5" Type="http://schemas.openxmlformats.org/officeDocument/2006/relationships/hyperlink" Target="https://podminky.urs.cz/item/CS_URS_2025_02/VRN012" TargetMode="External" /><Relationship Id="rId6" Type="http://schemas.openxmlformats.org/officeDocument/2006/relationships/hyperlink" Target="https://podminky.urs.cz/item/CS_URS_2025_02/VRN013" TargetMode="External" /><Relationship Id="rId7" Type="http://schemas.openxmlformats.org/officeDocument/2006/relationships/hyperlink" Target="https://podminky.urs.cz/item/CS_URS_2025_02/VRN015" TargetMode="External" /><Relationship Id="rId8" Type="http://schemas.openxmlformats.org/officeDocument/2006/relationships/hyperlink" Target="https://podminky.urs.cz/item/CS_URS_2025_02/VRN016" TargetMode="External" /><Relationship Id="rId9" Type="http://schemas.openxmlformats.org/officeDocument/2006/relationships/hyperlink" Target="https://podminky.urs.cz/item/CS_URS_2025_02/VRN017" TargetMode="External" /><Relationship Id="rId10" Type="http://schemas.openxmlformats.org/officeDocument/2006/relationships/hyperlink" Target="https://podminky.urs.cz/item/CS_URS_2025_02/VRN018" TargetMode="External" /><Relationship Id="rId11" Type="http://schemas.openxmlformats.org/officeDocument/2006/relationships/hyperlink" Target="https://podminky.urs.cz/item/CS_URS_2025_02/VRN019" TargetMode="External" /><Relationship Id="rId12" Type="http://schemas.openxmlformats.org/officeDocument/2006/relationships/hyperlink" Target="https://podminky.urs.cz/item/CS_URS_2025_02/VRN020" TargetMode="External" /><Relationship Id="rId13" Type="http://schemas.openxmlformats.org/officeDocument/2006/relationships/hyperlink" Target="https://podminky.urs.cz/item/CS_URS_2025_02/VRN021" TargetMode="External" /><Relationship Id="rId14" Type="http://schemas.openxmlformats.org/officeDocument/2006/relationships/hyperlink" Target="https://podminky.urs.cz/item/CS_URS_2025_02/VRN-03" TargetMode="External" /><Relationship Id="rId15" Type="http://schemas.openxmlformats.org/officeDocument/2006/relationships/hyperlink" Target="https://podminky.urs.cz/item/CS_URS_2025_02/070001000" TargetMode="External" /><Relationship Id="rId16" Type="http://schemas.openxmlformats.org/officeDocument/2006/relationships/hyperlink" Target="https://podminky.urs.cz/item/CS_URS_2025_02/VRN-01" TargetMode="External" /><Relationship Id="rId17" Type="http://schemas.openxmlformats.org/officeDocument/2006/relationships/hyperlink" Target="https://podminky.urs.cz/item/CS_URS_2025_02/012002000.2" TargetMode="External" /><Relationship Id="rId18" Type="http://schemas.openxmlformats.org/officeDocument/2006/relationships/hyperlink" Target="https://podminky.urs.cz/item/CS_URS_2025_02/012002000.3" TargetMode="External" /><Relationship Id="rId19" Type="http://schemas.openxmlformats.org/officeDocument/2006/relationships/hyperlink" Target="https://podminky.urs.cz/item/CS_URS_2025_02/104" TargetMode="External" /><Relationship Id="rId20" Type="http://schemas.openxmlformats.org/officeDocument/2006/relationships/hyperlink" Target="https://podminky.urs.cz/item/CS_URS_2025_02/R006" TargetMode="External" /><Relationship Id="rId21" Type="http://schemas.openxmlformats.org/officeDocument/2006/relationships/hyperlink" Target="https://podminky.urs.cz/item/CS_URS_2025_02/R009-1" TargetMode="External" /><Relationship Id="rId2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29</v>
      </c>
      <c r="AL10" s="25"/>
      <c r="AM10" s="25"/>
      <c r="AN10" s="30" t="s">
        <v>21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31</v>
      </c>
      <c r="AL11" s="25"/>
      <c r="AM11" s="25"/>
      <c r="AN11" s="30" t="s">
        <v>21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29</v>
      </c>
      <c r="AL13" s="25"/>
      <c r="AM13" s="25"/>
      <c r="AN13" s="38" t="s">
        <v>33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33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31</v>
      </c>
      <c r="AL14" s="25"/>
      <c r="AM14" s="25"/>
      <c r="AN14" s="38" t="s">
        <v>33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29</v>
      </c>
      <c r="AL16" s="25"/>
      <c r="AM16" s="25"/>
      <c r="AN16" s="30" t="s">
        <v>21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31</v>
      </c>
      <c r="AL17" s="25"/>
      <c r="AM17" s="25"/>
      <c r="AN17" s="30" t="s">
        <v>21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29</v>
      </c>
      <c r="AL19" s="25"/>
      <c r="AM19" s="25"/>
      <c r="AN19" s="30" t="s">
        <v>21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31</v>
      </c>
      <c r="AL20" s="25"/>
      <c r="AM20" s="25"/>
      <c r="AN20" s="30" t="s">
        <v>21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42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43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44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45</v>
      </c>
      <c r="E29" s="51"/>
      <c r="F29" s="35" t="s">
        <v>46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47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48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49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50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51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52</v>
      </c>
      <c r="U35" s="58"/>
      <c r="V35" s="58"/>
      <c r="W35" s="58"/>
      <c r="X35" s="60" t="s">
        <v>53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54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25040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Rekonstrukce vodovodu a kanalizace ul.Vítkovická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Ostrava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10. 9. 2025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25.65" customHeight="1">
      <c r="A49" s="42"/>
      <c r="B49" s="43"/>
      <c r="C49" s="35" t="s">
        <v>28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Statutární město Ostrava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34</v>
      </c>
      <c r="AJ49" s="44"/>
      <c r="AK49" s="44"/>
      <c r="AL49" s="44"/>
      <c r="AM49" s="77" t="str">
        <f>IF(E17="","",E17)</f>
        <v>Báňské projekty Ostrava s.r.o</v>
      </c>
      <c r="AN49" s="68"/>
      <c r="AO49" s="68"/>
      <c r="AP49" s="68"/>
      <c r="AQ49" s="44"/>
      <c r="AR49" s="48"/>
      <c r="AS49" s="78" t="s">
        <v>55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32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37</v>
      </c>
      <c r="AJ50" s="44"/>
      <c r="AK50" s="44"/>
      <c r="AL50" s="44"/>
      <c r="AM50" s="77" t="str">
        <f>IF(E20="","",E20)</f>
        <v>Anna Mužná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56</v>
      </c>
      <c r="D52" s="91"/>
      <c r="E52" s="91"/>
      <c r="F52" s="91"/>
      <c r="G52" s="91"/>
      <c r="H52" s="92"/>
      <c r="I52" s="93" t="s">
        <v>57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58</v>
      </c>
      <c r="AH52" s="91"/>
      <c r="AI52" s="91"/>
      <c r="AJ52" s="91"/>
      <c r="AK52" s="91"/>
      <c r="AL52" s="91"/>
      <c r="AM52" s="91"/>
      <c r="AN52" s="93" t="s">
        <v>59</v>
      </c>
      <c r="AO52" s="91"/>
      <c r="AP52" s="91"/>
      <c r="AQ52" s="95" t="s">
        <v>60</v>
      </c>
      <c r="AR52" s="48"/>
      <c r="AS52" s="96" t="s">
        <v>61</v>
      </c>
      <c r="AT52" s="97" t="s">
        <v>62</v>
      </c>
      <c r="AU52" s="97" t="s">
        <v>63</v>
      </c>
      <c r="AV52" s="97" t="s">
        <v>64</v>
      </c>
      <c r="AW52" s="97" t="s">
        <v>65</v>
      </c>
      <c r="AX52" s="97" t="s">
        <v>66</v>
      </c>
      <c r="AY52" s="97" t="s">
        <v>67</v>
      </c>
      <c r="AZ52" s="97" t="s">
        <v>68</v>
      </c>
      <c r="BA52" s="97" t="s">
        <v>69</v>
      </c>
      <c r="BB52" s="97" t="s">
        <v>70</v>
      </c>
      <c r="BC52" s="97" t="s">
        <v>71</v>
      </c>
      <c r="BD52" s="98" t="s">
        <v>72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73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ROUND(SUM(AG55:AG62),2)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21</v>
      </c>
      <c r="AR54" s="108"/>
      <c r="AS54" s="109">
        <f>ROUND(SUM(AS55:AS62),2)</f>
        <v>0</v>
      </c>
      <c r="AT54" s="110">
        <f>ROUND(SUM(AV54:AW54),2)</f>
        <v>0</v>
      </c>
      <c r="AU54" s="111">
        <f>ROUND(SUM(AU55:AU62),5)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ROUND(SUM(AZ55:AZ62),2)</f>
        <v>0</v>
      </c>
      <c r="BA54" s="110">
        <f>ROUND(SUM(BA55:BA62),2)</f>
        <v>0</v>
      </c>
      <c r="BB54" s="110">
        <f>ROUND(SUM(BB55:BB62),2)</f>
        <v>0</v>
      </c>
      <c r="BC54" s="110">
        <f>ROUND(SUM(BC55:BC62),2)</f>
        <v>0</v>
      </c>
      <c r="BD54" s="112">
        <f>ROUND(SUM(BD55:BD62),2)</f>
        <v>0</v>
      </c>
      <c r="BE54" s="6"/>
      <c r="BS54" s="113" t="s">
        <v>74</v>
      </c>
      <c r="BT54" s="113" t="s">
        <v>75</v>
      </c>
      <c r="BU54" s="114" t="s">
        <v>76</v>
      </c>
      <c r="BV54" s="113" t="s">
        <v>77</v>
      </c>
      <c r="BW54" s="113" t="s">
        <v>5</v>
      </c>
      <c r="BX54" s="113" t="s">
        <v>78</v>
      </c>
      <c r="CL54" s="113" t="s">
        <v>19</v>
      </c>
    </row>
    <row r="55" s="7" customFormat="1" ht="24.75" customHeight="1">
      <c r="A55" s="115" t="s">
        <v>79</v>
      </c>
      <c r="B55" s="116"/>
      <c r="C55" s="117"/>
      <c r="D55" s="118" t="s">
        <v>80</v>
      </c>
      <c r="E55" s="118"/>
      <c r="F55" s="118"/>
      <c r="G55" s="118"/>
      <c r="H55" s="118"/>
      <c r="I55" s="119"/>
      <c r="J55" s="118" t="s">
        <v>81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'2504001 - IO 01 Přeložení...'!J30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82</v>
      </c>
      <c r="AR55" s="122"/>
      <c r="AS55" s="123">
        <v>0</v>
      </c>
      <c r="AT55" s="124">
        <f>ROUND(SUM(AV55:AW55),2)</f>
        <v>0</v>
      </c>
      <c r="AU55" s="125">
        <f>'2504001 - IO 01 Přeložení...'!P86</f>
        <v>0</v>
      </c>
      <c r="AV55" s="124">
        <f>'2504001 - IO 01 Přeložení...'!J33</f>
        <v>0</v>
      </c>
      <c r="AW55" s="124">
        <f>'2504001 - IO 01 Přeložení...'!J34</f>
        <v>0</v>
      </c>
      <c r="AX55" s="124">
        <f>'2504001 - IO 01 Přeložení...'!J35</f>
        <v>0</v>
      </c>
      <c r="AY55" s="124">
        <f>'2504001 - IO 01 Přeložení...'!J36</f>
        <v>0</v>
      </c>
      <c r="AZ55" s="124">
        <f>'2504001 - IO 01 Přeložení...'!F33</f>
        <v>0</v>
      </c>
      <c r="BA55" s="124">
        <f>'2504001 - IO 01 Přeložení...'!F34</f>
        <v>0</v>
      </c>
      <c r="BB55" s="124">
        <f>'2504001 - IO 01 Přeložení...'!F35</f>
        <v>0</v>
      </c>
      <c r="BC55" s="124">
        <f>'2504001 - IO 01 Přeložení...'!F36</f>
        <v>0</v>
      </c>
      <c r="BD55" s="126">
        <f>'2504001 - IO 01 Přeložení...'!F37</f>
        <v>0</v>
      </c>
      <c r="BE55" s="7"/>
      <c r="BT55" s="127" t="s">
        <v>83</v>
      </c>
      <c r="BV55" s="127" t="s">
        <v>77</v>
      </c>
      <c r="BW55" s="127" t="s">
        <v>84</v>
      </c>
      <c r="BX55" s="127" t="s">
        <v>5</v>
      </c>
      <c r="CL55" s="127" t="s">
        <v>85</v>
      </c>
      <c r="CM55" s="127" t="s">
        <v>86</v>
      </c>
    </row>
    <row r="56" s="7" customFormat="1" ht="16.5" customHeight="1">
      <c r="A56" s="115" t="s">
        <v>79</v>
      </c>
      <c r="B56" s="116"/>
      <c r="C56" s="117"/>
      <c r="D56" s="118" t="s">
        <v>87</v>
      </c>
      <c r="E56" s="118"/>
      <c r="F56" s="118"/>
      <c r="G56" s="118"/>
      <c r="H56" s="118"/>
      <c r="I56" s="119"/>
      <c r="J56" s="118" t="s">
        <v>88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'2504002 - IO02 Přeložení 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82</v>
      </c>
      <c r="AR56" s="122"/>
      <c r="AS56" s="123">
        <v>0</v>
      </c>
      <c r="AT56" s="124">
        <f>ROUND(SUM(AV56:AW56),2)</f>
        <v>0</v>
      </c>
      <c r="AU56" s="125">
        <f>'2504002 - IO02 Přeložení ...'!P87</f>
        <v>0</v>
      </c>
      <c r="AV56" s="124">
        <f>'2504002 - IO02 Přeložení ...'!J33</f>
        <v>0</v>
      </c>
      <c r="AW56" s="124">
        <f>'2504002 - IO02 Přeložení ...'!J34</f>
        <v>0</v>
      </c>
      <c r="AX56" s="124">
        <f>'2504002 - IO02 Přeložení ...'!J35</f>
        <v>0</v>
      </c>
      <c r="AY56" s="124">
        <f>'2504002 - IO02 Přeložení ...'!J36</f>
        <v>0</v>
      </c>
      <c r="AZ56" s="124">
        <f>'2504002 - IO02 Přeložení ...'!F33</f>
        <v>0</v>
      </c>
      <c r="BA56" s="124">
        <f>'2504002 - IO02 Přeložení ...'!F34</f>
        <v>0</v>
      </c>
      <c r="BB56" s="124">
        <f>'2504002 - IO02 Přeložení ...'!F35</f>
        <v>0</v>
      </c>
      <c r="BC56" s="124">
        <f>'2504002 - IO02 Přeložení ...'!F36</f>
        <v>0</v>
      </c>
      <c r="BD56" s="126">
        <f>'2504002 - IO02 Přeložení ...'!F37</f>
        <v>0</v>
      </c>
      <c r="BE56" s="7"/>
      <c r="BT56" s="127" t="s">
        <v>83</v>
      </c>
      <c r="BV56" s="127" t="s">
        <v>77</v>
      </c>
      <c r="BW56" s="127" t="s">
        <v>89</v>
      </c>
      <c r="BX56" s="127" t="s">
        <v>5</v>
      </c>
      <c r="CL56" s="127" t="s">
        <v>19</v>
      </c>
      <c r="CM56" s="127" t="s">
        <v>86</v>
      </c>
    </row>
    <row r="57" s="7" customFormat="1" ht="16.5" customHeight="1">
      <c r="A57" s="115" t="s">
        <v>79</v>
      </c>
      <c r="B57" s="116"/>
      <c r="C57" s="117"/>
      <c r="D57" s="118" t="s">
        <v>90</v>
      </c>
      <c r="E57" s="118"/>
      <c r="F57" s="118"/>
      <c r="G57" s="118"/>
      <c r="H57" s="118"/>
      <c r="I57" s="119"/>
      <c r="J57" s="118" t="s">
        <v>91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'2504003 - IO 02.1 Přepoje...'!J30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82</v>
      </c>
      <c r="AR57" s="122"/>
      <c r="AS57" s="123">
        <v>0</v>
      </c>
      <c r="AT57" s="124">
        <f>ROUND(SUM(AV57:AW57),2)</f>
        <v>0</v>
      </c>
      <c r="AU57" s="125">
        <f>'2504003 - IO 02.1 Přepoje...'!P85</f>
        <v>0</v>
      </c>
      <c r="AV57" s="124">
        <f>'2504003 - IO 02.1 Přepoje...'!J33</f>
        <v>0</v>
      </c>
      <c r="AW57" s="124">
        <f>'2504003 - IO 02.1 Přepoje...'!J34</f>
        <v>0</v>
      </c>
      <c r="AX57" s="124">
        <f>'2504003 - IO 02.1 Přepoje...'!J35</f>
        <v>0</v>
      </c>
      <c r="AY57" s="124">
        <f>'2504003 - IO 02.1 Přepoje...'!J36</f>
        <v>0</v>
      </c>
      <c r="AZ57" s="124">
        <f>'2504003 - IO 02.1 Přepoje...'!F33</f>
        <v>0</v>
      </c>
      <c r="BA57" s="124">
        <f>'2504003 - IO 02.1 Přepoje...'!F34</f>
        <v>0</v>
      </c>
      <c r="BB57" s="124">
        <f>'2504003 - IO 02.1 Přepoje...'!F35</f>
        <v>0</v>
      </c>
      <c r="BC57" s="124">
        <f>'2504003 - IO 02.1 Přepoje...'!F36</f>
        <v>0</v>
      </c>
      <c r="BD57" s="126">
        <f>'2504003 - IO 02.1 Přepoje...'!F37</f>
        <v>0</v>
      </c>
      <c r="BE57" s="7"/>
      <c r="BT57" s="127" t="s">
        <v>83</v>
      </c>
      <c r="BV57" s="127" t="s">
        <v>77</v>
      </c>
      <c r="BW57" s="127" t="s">
        <v>92</v>
      </c>
      <c r="BX57" s="127" t="s">
        <v>5</v>
      </c>
      <c r="CL57" s="127" t="s">
        <v>19</v>
      </c>
      <c r="CM57" s="127" t="s">
        <v>86</v>
      </c>
    </row>
    <row r="58" s="7" customFormat="1" ht="16.5" customHeight="1">
      <c r="A58" s="115" t="s">
        <v>79</v>
      </c>
      <c r="B58" s="116"/>
      <c r="C58" s="117"/>
      <c r="D58" s="118" t="s">
        <v>93</v>
      </c>
      <c r="E58" s="118"/>
      <c r="F58" s="118"/>
      <c r="G58" s="118"/>
      <c r="H58" s="118"/>
      <c r="I58" s="119"/>
      <c r="J58" s="118" t="s">
        <v>94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'2504004 - IO 02.2 Přepoje...'!J30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82</v>
      </c>
      <c r="AR58" s="122"/>
      <c r="AS58" s="123">
        <v>0</v>
      </c>
      <c r="AT58" s="124">
        <f>ROUND(SUM(AV58:AW58),2)</f>
        <v>0</v>
      </c>
      <c r="AU58" s="125">
        <f>'2504004 - IO 02.2 Přepoje...'!P84</f>
        <v>0</v>
      </c>
      <c r="AV58" s="124">
        <f>'2504004 - IO 02.2 Přepoje...'!J33</f>
        <v>0</v>
      </c>
      <c r="AW58" s="124">
        <f>'2504004 - IO 02.2 Přepoje...'!J34</f>
        <v>0</v>
      </c>
      <c r="AX58" s="124">
        <f>'2504004 - IO 02.2 Přepoje...'!J35</f>
        <v>0</v>
      </c>
      <c r="AY58" s="124">
        <f>'2504004 - IO 02.2 Přepoje...'!J36</f>
        <v>0</v>
      </c>
      <c r="AZ58" s="124">
        <f>'2504004 - IO 02.2 Přepoje...'!F33</f>
        <v>0</v>
      </c>
      <c r="BA58" s="124">
        <f>'2504004 - IO 02.2 Přepoje...'!F34</f>
        <v>0</v>
      </c>
      <c r="BB58" s="124">
        <f>'2504004 - IO 02.2 Přepoje...'!F35</f>
        <v>0</v>
      </c>
      <c r="BC58" s="124">
        <f>'2504004 - IO 02.2 Přepoje...'!F36</f>
        <v>0</v>
      </c>
      <c r="BD58" s="126">
        <f>'2504004 - IO 02.2 Přepoje...'!F37</f>
        <v>0</v>
      </c>
      <c r="BE58" s="7"/>
      <c r="BT58" s="127" t="s">
        <v>83</v>
      </c>
      <c r="BV58" s="127" t="s">
        <v>77</v>
      </c>
      <c r="BW58" s="127" t="s">
        <v>95</v>
      </c>
      <c r="BX58" s="127" t="s">
        <v>5</v>
      </c>
      <c r="CL58" s="127" t="s">
        <v>19</v>
      </c>
      <c r="CM58" s="127" t="s">
        <v>86</v>
      </c>
    </row>
    <row r="59" s="7" customFormat="1" ht="16.5" customHeight="1">
      <c r="A59" s="115" t="s">
        <v>79</v>
      </c>
      <c r="B59" s="116"/>
      <c r="C59" s="117"/>
      <c r="D59" s="118" t="s">
        <v>96</v>
      </c>
      <c r="E59" s="118"/>
      <c r="F59" s="118"/>
      <c r="G59" s="118"/>
      <c r="H59" s="118"/>
      <c r="I59" s="119"/>
      <c r="J59" s="118" t="s">
        <v>97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20">
        <f>'2504005 - IO 03 Oprava ko...'!J30</f>
        <v>0</v>
      </c>
      <c r="AH59" s="119"/>
      <c r="AI59" s="119"/>
      <c r="AJ59" s="119"/>
      <c r="AK59" s="119"/>
      <c r="AL59" s="119"/>
      <c r="AM59" s="119"/>
      <c r="AN59" s="120">
        <f>SUM(AG59,AT59)</f>
        <v>0</v>
      </c>
      <c r="AO59" s="119"/>
      <c r="AP59" s="119"/>
      <c r="AQ59" s="121" t="s">
        <v>82</v>
      </c>
      <c r="AR59" s="122"/>
      <c r="AS59" s="123">
        <v>0</v>
      </c>
      <c r="AT59" s="124">
        <f>ROUND(SUM(AV59:AW59),2)</f>
        <v>0</v>
      </c>
      <c r="AU59" s="125">
        <f>'2504005 - IO 03 Oprava ko...'!P85</f>
        <v>0</v>
      </c>
      <c r="AV59" s="124">
        <f>'2504005 - IO 03 Oprava ko...'!J33</f>
        <v>0</v>
      </c>
      <c r="AW59" s="124">
        <f>'2504005 - IO 03 Oprava ko...'!J34</f>
        <v>0</v>
      </c>
      <c r="AX59" s="124">
        <f>'2504005 - IO 03 Oprava ko...'!J35</f>
        <v>0</v>
      </c>
      <c r="AY59" s="124">
        <f>'2504005 - IO 03 Oprava ko...'!J36</f>
        <v>0</v>
      </c>
      <c r="AZ59" s="124">
        <f>'2504005 - IO 03 Oprava ko...'!F33</f>
        <v>0</v>
      </c>
      <c r="BA59" s="124">
        <f>'2504005 - IO 03 Oprava ko...'!F34</f>
        <v>0</v>
      </c>
      <c r="BB59" s="124">
        <f>'2504005 - IO 03 Oprava ko...'!F35</f>
        <v>0</v>
      </c>
      <c r="BC59" s="124">
        <f>'2504005 - IO 03 Oprava ko...'!F36</f>
        <v>0</v>
      </c>
      <c r="BD59" s="126">
        <f>'2504005 - IO 03 Oprava ko...'!F37</f>
        <v>0</v>
      </c>
      <c r="BE59" s="7"/>
      <c r="BT59" s="127" t="s">
        <v>83</v>
      </c>
      <c r="BV59" s="127" t="s">
        <v>77</v>
      </c>
      <c r="BW59" s="127" t="s">
        <v>98</v>
      </c>
      <c r="BX59" s="127" t="s">
        <v>5</v>
      </c>
      <c r="CL59" s="127" t="s">
        <v>19</v>
      </c>
      <c r="CM59" s="127" t="s">
        <v>86</v>
      </c>
    </row>
    <row r="60" s="7" customFormat="1" ht="16.5" customHeight="1">
      <c r="A60" s="115" t="s">
        <v>79</v>
      </c>
      <c r="B60" s="116"/>
      <c r="C60" s="117"/>
      <c r="D60" s="118" t="s">
        <v>99</v>
      </c>
      <c r="E60" s="118"/>
      <c r="F60" s="118"/>
      <c r="G60" s="118"/>
      <c r="H60" s="118"/>
      <c r="I60" s="119"/>
      <c r="J60" s="118" t="s">
        <v>100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20">
        <f>'2504006 - IO 04.1 Odstran...'!J30</f>
        <v>0</v>
      </c>
      <c r="AH60" s="119"/>
      <c r="AI60" s="119"/>
      <c r="AJ60" s="119"/>
      <c r="AK60" s="119"/>
      <c r="AL60" s="119"/>
      <c r="AM60" s="119"/>
      <c r="AN60" s="120">
        <f>SUM(AG60,AT60)</f>
        <v>0</v>
      </c>
      <c r="AO60" s="119"/>
      <c r="AP60" s="119"/>
      <c r="AQ60" s="121" t="s">
        <v>82</v>
      </c>
      <c r="AR60" s="122"/>
      <c r="AS60" s="123">
        <v>0</v>
      </c>
      <c r="AT60" s="124">
        <f>ROUND(SUM(AV60:AW60),2)</f>
        <v>0</v>
      </c>
      <c r="AU60" s="125">
        <f>'2504006 - IO 04.1 Odstran...'!P85</f>
        <v>0</v>
      </c>
      <c r="AV60" s="124">
        <f>'2504006 - IO 04.1 Odstran...'!J33</f>
        <v>0</v>
      </c>
      <c r="AW60" s="124">
        <f>'2504006 - IO 04.1 Odstran...'!J34</f>
        <v>0</v>
      </c>
      <c r="AX60" s="124">
        <f>'2504006 - IO 04.1 Odstran...'!J35</f>
        <v>0</v>
      </c>
      <c r="AY60" s="124">
        <f>'2504006 - IO 04.1 Odstran...'!J36</f>
        <v>0</v>
      </c>
      <c r="AZ60" s="124">
        <f>'2504006 - IO 04.1 Odstran...'!F33</f>
        <v>0</v>
      </c>
      <c r="BA60" s="124">
        <f>'2504006 - IO 04.1 Odstran...'!F34</f>
        <v>0</v>
      </c>
      <c r="BB60" s="124">
        <f>'2504006 - IO 04.1 Odstran...'!F35</f>
        <v>0</v>
      </c>
      <c r="BC60" s="124">
        <f>'2504006 - IO 04.1 Odstran...'!F36</f>
        <v>0</v>
      </c>
      <c r="BD60" s="126">
        <f>'2504006 - IO 04.1 Odstran...'!F37</f>
        <v>0</v>
      </c>
      <c r="BE60" s="7"/>
      <c r="BT60" s="127" t="s">
        <v>83</v>
      </c>
      <c r="BV60" s="127" t="s">
        <v>77</v>
      </c>
      <c r="BW60" s="127" t="s">
        <v>101</v>
      </c>
      <c r="BX60" s="127" t="s">
        <v>5</v>
      </c>
      <c r="CL60" s="127" t="s">
        <v>19</v>
      </c>
      <c r="CM60" s="127" t="s">
        <v>86</v>
      </c>
    </row>
    <row r="61" s="7" customFormat="1" ht="16.5" customHeight="1">
      <c r="A61" s="115" t="s">
        <v>79</v>
      </c>
      <c r="B61" s="116"/>
      <c r="C61" s="117"/>
      <c r="D61" s="118" t="s">
        <v>102</v>
      </c>
      <c r="E61" s="118"/>
      <c r="F61" s="118"/>
      <c r="G61" s="118"/>
      <c r="H61" s="118"/>
      <c r="I61" s="119"/>
      <c r="J61" s="118" t="s">
        <v>103</v>
      </c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20">
        <f>'2504007 - IO 04.2 Odstran...'!J30</f>
        <v>0</v>
      </c>
      <c r="AH61" s="119"/>
      <c r="AI61" s="119"/>
      <c r="AJ61" s="119"/>
      <c r="AK61" s="119"/>
      <c r="AL61" s="119"/>
      <c r="AM61" s="119"/>
      <c r="AN61" s="120">
        <f>SUM(AG61,AT61)</f>
        <v>0</v>
      </c>
      <c r="AO61" s="119"/>
      <c r="AP61" s="119"/>
      <c r="AQ61" s="121" t="s">
        <v>82</v>
      </c>
      <c r="AR61" s="122"/>
      <c r="AS61" s="123">
        <v>0</v>
      </c>
      <c r="AT61" s="124">
        <f>ROUND(SUM(AV61:AW61),2)</f>
        <v>0</v>
      </c>
      <c r="AU61" s="125">
        <f>'2504007 - IO 04.2 Odstran...'!P83</f>
        <v>0</v>
      </c>
      <c r="AV61" s="124">
        <f>'2504007 - IO 04.2 Odstran...'!J33</f>
        <v>0</v>
      </c>
      <c r="AW61" s="124">
        <f>'2504007 - IO 04.2 Odstran...'!J34</f>
        <v>0</v>
      </c>
      <c r="AX61" s="124">
        <f>'2504007 - IO 04.2 Odstran...'!J35</f>
        <v>0</v>
      </c>
      <c r="AY61" s="124">
        <f>'2504007 - IO 04.2 Odstran...'!J36</f>
        <v>0</v>
      </c>
      <c r="AZ61" s="124">
        <f>'2504007 - IO 04.2 Odstran...'!F33</f>
        <v>0</v>
      </c>
      <c r="BA61" s="124">
        <f>'2504007 - IO 04.2 Odstran...'!F34</f>
        <v>0</v>
      </c>
      <c r="BB61" s="124">
        <f>'2504007 - IO 04.2 Odstran...'!F35</f>
        <v>0</v>
      </c>
      <c r="BC61" s="124">
        <f>'2504007 - IO 04.2 Odstran...'!F36</f>
        <v>0</v>
      </c>
      <c r="BD61" s="126">
        <f>'2504007 - IO 04.2 Odstran...'!F37</f>
        <v>0</v>
      </c>
      <c r="BE61" s="7"/>
      <c r="BT61" s="127" t="s">
        <v>83</v>
      </c>
      <c r="BV61" s="127" t="s">
        <v>77</v>
      </c>
      <c r="BW61" s="127" t="s">
        <v>104</v>
      </c>
      <c r="BX61" s="127" t="s">
        <v>5</v>
      </c>
      <c r="CL61" s="127" t="s">
        <v>19</v>
      </c>
      <c r="CM61" s="127" t="s">
        <v>86</v>
      </c>
    </row>
    <row r="62" s="7" customFormat="1" ht="16.5" customHeight="1">
      <c r="A62" s="115" t="s">
        <v>79</v>
      </c>
      <c r="B62" s="116"/>
      <c r="C62" s="117"/>
      <c r="D62" s="118" t="s">
        <v>105</v>
      </c>
      <c r="E62" s="118"/>
      <c r="F62" s="118"/>
      <c r="G62" s="118"/>
      <c r="H62" s="118"/>
      <c r="I62" s="119"/>
      <c r="J62" s="118" t="s">
        <v>106</v>
      </c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20">
        <f>'2504008 - Vedlejší a osta...'!J30</f>
        <v>0</v>
      </c>
      <c r="AH62" s="119"/>
      <c r="AI62" s="119"/>
      <c r="AJ62" s="119"/>
      <c r="AK62" s="119"/>
      <c r="AL62" s="119"/>
      <c r="AM62" s="119"/>
      <c r="AN62" s="120">
        <f>SUM(AG62,AT62)</f>
        <v>0</v>
      </c>
      <c r="AO62" s="119"/>
      <c r="AP62" s="119"/>
      <c r="AQ62" s="121" t="s">
        <v>82</v>
      </c>
      <c r="AR62" s="122"/>
      <c r="AS62" s="128">
        <v>0</v>
      </c>
      <c r="AT62" s="129">
        <f>ROUND(SUM(AV62:AW62),2)</f>
        <v>0</v>
      </c>
      <c r="AU62" s="130">
        <f>'2504008 - Vedlejší a osta...'!P82</f>
        <v>0</v>
      </c>
      <c r="AV62" s="129">
        <f>'2504008 - Vedlejší a osta...'!J33</f>
        <v>0</v>
      </c>
      <c r="AW62" s="129">
        <f>'2504008 - Vedlejší a osta...'!J34</f>
        <v>0</v>
      </c>
      <c r="AX62" s="129">
        <f>'2504008 - Vedlejší a osta...'!J35</f>
        <v>0</v>
      </c>
      <c r="AY62" s="129">
        <f>'2504008 - Vedlejší a osta...'!J36</f>
        <v>0</v>
      </c>
      <c r="AZ62" s="129">
        <f>'2504008 - Vedlejší a osta...'!F33</f>
        <v>0</v>
      </c>
      <c r="BA62" s="129">
        <f>'2504008 - Vedlejší a osta...'!F34</f>
        <v>0</v>
      </c>
      <c r="BB62" s="129">
        <f>'2504008 - Vedlejší a osta...'!F35</f>
        <v>0</v>
      </c>
      <c r="BC62" s="129">
        <f>'2504008 - Vedlejší a osta...'!F36</f>
        <v>0</v>
      </c>
      <c r="BD62" s="131">
        <f>'2504008 - Vedlejší a osta...'!F37</f>
        <v>0</v>
      </c>
      <c r="BE62" s="7"/>
      <c r="BT62" s="127" t="s">
        <v>83</v>
      </c>
      <c r="BV62" s="127" t="s">
        <v>77</v>
      </c>
      <c r="BW62" s="127" t="s">
        <v>107</v>
      </c>
      <c r="BX62" s="127" t="s">
        <v>5</v>
      </c>
      <c r="CL62" s="127" t="s">
        <v>21</v>
      </c>
      <c r="CM62" s="127" t="s">
        <v>86</v>
      </c>
    </row>
    <row r="63" s="2" customFormat="1" ht="30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8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48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</sheetData>
  <sheetProtection sheet="1" formatColumns="0" formatRows="0" objects="1" scenarios="1" spinCount="100000" saltValue="2Ol6eyahBD9/qPJZTT3v/9RnxUfCIcVdznyV1CWrQpZqWqi7L18nPmuGl4lafzjo1WPNDC/08cwvnxZaGOxczw==" hashValue="RbIdJY5zVtCpj8zHe6YBi0W7eoGhJGd96NVWNHL455rtwvFxQAlb5Xu7Z33VKRYx/nwBb50Pp8MVi692jpPlcw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504001 - IO 01 Přeložení...'!C2" display="/"/>
    <hyperlink ref="A56" location="'2504002 - IO02 Přeložení ...'!C2" display="/"/>
    <hyperlink ref="A57" location="'2504003 - IO 02.1 Přepoje...'!C2" display="/"/>
    <hyperlink ref="A58" location="'2504004 - IO 02.2 Přepoje...'!C2" display="/"/>
    <hyperlink ref="A59" location="'2504005 - IO 03 Oprava ko...'!C2" display="/"/>
    <hyperlink ref="A60" location="'2504006 - IO 04.1 Odstran...'!C2" display="/"/>
    <hyperlink ref="A61" location="'2504007 - IO 04.2 Odstran...'!C2" display="/"/>
    <hyperlink ref="A62" location="'2504008 - Vedlejší a o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1917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1918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1919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1920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1921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1922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1923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1924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1925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1926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1927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1928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1929</v>
      </c>
      <c r="F19" s="300" t="s">
        <v>1930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1931</v>
      </c>
      <c r="F20" s="300" t="s">
        <v>1932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1933</v>
      </c>
      <c r="F21" s="300" t="s">
        <v>106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1825</v>
      </c>
      <c r="F22" s="300" t="s">
        <v>1826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1934</v>
      </c>
      <c r="F23" s="300" t="s">
        <v>1935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1936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1937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1938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1939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1940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1941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1942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1943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1944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123</v>
      </c>
      <c r="F36" s="300"/>
      <c r="G36" s="300" t="s">
        <v>1945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1946</v>
      </c>
      <c r="F37" s="300"/>
      <c r="G37" s="300" t="s">
        <v>1947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56</v>
      </c>
      <c r="F38" s="300"/>
      <c r="G38" s="300" t="s">
        <v>1948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57</v>
      </c>
      <c r="F39" s="300"/>
      <c r="G39" s="300" t="s">
        <v>1949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124</v>
      </c>
      <c r="F40" s="300"/>
      <c r="G40" s="300" t="s">
        <v>1950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125</v>
      </c>
      <c r="F41" s="300"/>
      <c r="G41" s="300" t="s">
        <v>1951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1952</v>
      </c>
      <c r="F42" s="300"/>
      <c r="G42" s="300" t="s">
        <v>1953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1954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1955</v>
      </c>
      <c r="F44" s="300"/>
      <c r="G44" s="300" t="s">
        <v>1956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127</v>
      </c>
      <c r="F45" s="300"/>
      <c r="G45" s="300" t="s">
        <v>1957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1958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1959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1960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1961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1962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1963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1964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1965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1966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1967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1968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1969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1970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1971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1972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1973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1974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1975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1976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1977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1978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1979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1980</v>
      </c>
      <c r="D76" s="318"/>
      <c r="E76" s="318"/>
      <c r="F76" s="318" t="s">
        <v>1981</v>
      </c>
      <c r="G76" s="319"/>
      <c r="H76" s="318" t="s">
        <v>57</v>
      </c>
      <c r="I76" s="318" t="s">
        <v>60</v>
      </c>
      <c r="J76" s="318" t="s">
        <v>1982</v>
      </c>
      <c r="K76" s="317"/>
    </row>
    <row r="77" s="1" customFormat="1" ht="17.25" customHeight="1">
      <c r="B77" s="315"/>
      <c r="C77" s="320" t="s">
        <v>1983</v>
      </c>
      <c r="D77" s="320"/>
      <c r="E77" s="320"/>
      <c r="F77" s="321" t="s">
        <v>1984</v>
      </c>
      <c r="G77" s="322"/>
      <c r="H77" s="320"/>
      <c r="I77" s="320"/>
      <c r="J77" s="320" t="s">
        <v>1985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56</v>
      </c>
      <c r="D79" s="325"/>
      <c r="E79" s="325"/>
      <c r="F79" s="326" t="s">
        <v>1986</v>
      </c>
      <c r="G79" s="327"/>
      <c r="H79" s="303" t="s">
        <v>1987</v>
      </c>
      <c r="I79" s="303" t="s">
        <v>1988</v>
      </c>
      <c r="J79" s="303">
        <v>20</v>
      </c>
      <c r="K79" s="317"/>
    </row>
    <row r="80" s="1" customFormat="1" ht="15" customHeight="1">
      <c r="B80" s="315"/>
      <c r="C80" s="303" t="s">
        <v>1989</v>
      </c>
      <c r="D80" s="303"/>
      <c r="E80" s="303"/>
      <c r="F80" s="326" t="s">
        <v>1986</v>
      </c>
      <c r="G80" s="327"/>
      <c r="H80" s="303" t="s">
        <v>1990</v>
      </c>
      <c r="I80" s="303" t="s">
        <v>1988</v>
      </c>
      <c r="J80" s="303">
        <v>120</v>
      </c>
      <c r="K80" s="317"/>
    </row>
    <row r="81" s="1" customFormat="1" ht="15" customHeight="1">
      <c r="B81" s="328"/>
      <c r="C81" s="303" t="s">
        <v>1991</v>
      </c>
      <c r="D81" s="303"/>
      <c r="E81" s="303"/>
      <c r="F81" s="326" t="s">
        <v>1992</v>
      </c>
      <c r="G81" s="327"/>
      <c r="H81" s="303" t="s">
        <v>1993</v>
      </c>
      <c r="I81" s="303" t="s">
        <v>1988</v>
      </c>
      <c r="J81" s="303">
        <v>50</v>
      </c>
      <c r="K81" s="317"/>
    </row>
    <row r="82" s="1" customFormat="1" ht="15" customHeight="1">
      <c r="B82" s="328"/>
      <c r="C82" s="303" t="s">
        <v>1994</v>
      </c>
      <c r="D82" s="303"/>
      <c r="E82" s="303"/>
      <c r="F82" s="326" t="s">
        <v>1986</v>
      </c>
      <c r="G82" s="327"/>
      <c r="H82" s="303" t="s">
        <v>1995</v>
      </c>
      <c r="I82" s="303" t="s">
        <v>1996</v>
      </c>
      <c r="J82" s="303"/>
      <c r="K82" s="317"/>
    </row>
    <row r="83" s="1" customFormat="1" ht="15" customHeight="1">
      <c r="B83" s="328"/>
      <c r="C83" s="329" t="s">
        <v>1997</v>
      </c>
      <c r="D83" s="329"/>
      <c r="E83" s="329"/>
      <c r="F83" s="330" t="s">
        <v>1992</v>
      </c>
      <c r="G83" s="329"/>
      <c r="H83" s="329" t="s">
        <v>1998</v>
      </c>
      <c r="I83" s="329" t="s">
        <v>1988</v>
      </c>
      <c r="J83" s="329">
        <v>15</v>
      </c>
      <c r="K83" s="317"/>
    </row>
    <row r="84" s="1" customFormat="1" ht="15" customHeight="1">
      <c r="B84" s="328"/>
      <c r="C84" s="329" t="s">
        <v>1999</v>
      </c>
      <c r="D84" s="329"/>
      <c r="E84" s="329"/>
      <c r="F84" s="330" t="s">
        <v>1992</v>
      </c>
      <c r="G84" s="329"/>
      <c r="H84" s="329" t="s">
        <v>2000</v>
      </c>
      <c r="I84" s="329" t="s">
        <v>1988</v>
      </c>
      <c r="J84" s="329">
        <v>15</v>
      </c>
      <c r="K84" s="317"/>
    </row>
    <row r="85" s="1" customFormat="1" ht="15" customHeight="1">
      <c r="B85" s="328"/>
      <c r="C85" s="329" t="s">
        <v>2001</v>
      </c>
      <c r="D85" s="329"/>
      <c r="E85" s="329"/>
      <c r="F85" s="330" t="s">
        <v>1992</v>
      </c>
      <c r="G85" s="329"/>
      <c r="H85" s="329" t="s">
        <v>2002</v>
      </c>
      <c r="I85" s="329" t="s">
        <v>1988</v>
      </c>
      <c r="J85" s="329">
        <v>20</v>
      </c>
      <c r="K85" s="317"/>
    </row>
    <row r="86" s="1" customFormat="1" ht="15" customHeight="1">
      <c r="B86" s="328"/>
      <c r="C86" s="329" t="s">
        <v>2003</v>
      </c>
      <c r="D86" s="329"/>
      <c r="E86" s="329"/>
      <c r="F86" s="330" t="s">
        <v>1992</v>
      </c>
      <c r="G86" s="329"/>
      <c r="H86" s="329" t="s">
        <v>2004</v>
      </c>
      <c r="I86" s="329" t="s">
        <v>1988</v>
      </c>
      <c r="J86" s="329">
        <v>20</v>
      </c>
      <c r="K86" s="317"/>
    </row>
    <row r="87" s="1" customFormat="1" ht="15" customHeight="1">
      <c r="B87" s="328"/>
      <c r="C87" s="303" t="s">
        <v>2005</v>
      </c>
      <c r="D87" s="303"/>
      <c r="E87" s="303"/>
      <c r="F87" s="326" t="s">
        <v>1992</v>
      </c>
      <c r="G87" s="327"/>
      <c r="H87" s="303" t="s">
        <v>2006</v>
      </c>
      <c r="I87" s="303" t="s">
        <v>1988</v>
      </c>
      <c r="J87" s="303">
        <v>50</v>
      </c>
      <c r="K87" s="317"/>
    </row>
    <row r="88" s="1" customFormat="1" ht="15" customHeight="1">
      <c r="B88" s="328"/>
      <c r="C88" s="303" t="s">
        <v>2007</v>
      </c>
      <c r="D88" s="303"/>
      <c r="E88" s="303"/>
      <c r="F88" s="326" t="s">
        <v>1992</v>
      </c>
      <c r="G88" s="327"/>
      <c r="H88" s="303" t="s">
        <v>2008</v>
      </c>
      <c r="I88" s="303" t="s">
        <v>1988</v>
      </c>
      <c r="J88" s="303">
        <v>20</v>
      </c>
      <c r="K88" s="317"/>
    </row>
    <row r="89" s="1" customFormat="1" ht="15" customHeight="1">
      <c r="B89" s="328"/>
      <c r="C89" s="303" t="s">
        <v>2009</v>
      </c>
      <c r="D89" s="303"/>
      <c r="E89" s="303"/>
      <c r="F89" s="326" t="s">
        <v>1992</v>
      </c>
      <c r="G89" s="327"/>
      <c r="H89" s="303" t="s">
        <v>2010</v>
      </c>
      <c r="I89" s="303" t="s">
        <v>1988</v>
      </c>
      <c r="J89" s="303">
        <v>20</v>
      </c>
      <c r="K89" s="317"/>
    </row>
    <row r="90" s="1" customFormat="1" ht="15" customHeight="1">
      <c r="B90" s="328"/>
      <c r="C90" s="303" t="s">
        <v>2011</v>
      </c>
      <c r="D90" s="303"/>
      <c r="E90" s="303"/>
      <c r="F90" s="326" t="s">
        <v>1992</v>
      </c>
      <c r="G90" s="327"/>
      <c r="H90" s="303" t="s">
        <v>2012</v>
      </c>
      <c r="I90" s="303" t="s">
        <v>1988</v>
      </c>
      <c r="J90" s="303">
        <v>50</v>
      </c>
      <c r="K90" s="317"/>
    </row>
    <row r="91" s="1" customFormat="1" ht="15" customHeight="1">
      <c r="B91" s="328"/>
      <c r="C91" s="303" t="s">
        <v>2013</v>
      </c>
      <c r="D91" s="303"/>
      <c r="E91" s="303"/>
      <c r="F91" s="326" t="s">
        <v>1992</v>
      </c>
      <c r="G91" s="327"/>
      <c r="H91" s="303" t="s">
        <v>2013</v>
      </c>
      <c r="I91" s="303" t="s">
        <v>1988</v>
      </c>
      <c r="J91" s="303">
        <v>50</v>
      </c>
      <c r="K91" s="317"/>
    </row>
    <row r="92" s="1" customFormat="1" ht="15" customHeight="1">
      <c r="B92" s="328"/>
      <c r="C92" s="303" t="s">
        <v>2014</v>
      </c>
      <c r="D92" s="303"/>
      <c r="E92" s="303"/>
      <c r="F92" s="326" t="s">
        <v>1992</v>
      </c>
      <c r="G92" s="327"/>
      <c r="H92" s="303" t="s">
        <v>2015</v>
      </c>
      <c r="I92" s="303" t="s">
        <v>1988</v>
      </c>
      <c r="J92" s="303">
        <v>255</v>
      </c>
      <c r="K92" s="317"/>
    </row>
    <row r="93" s="1" customFormat="1" ht="15" customHeight="1">
      <c r="B93" s="328"/>
      <c r="C93" s="303" t="s">
        <v>2016</v>
      </c>
      <c r="D93" s="303"/>
      <c r="E93" s="303"/>
      <c r="F93" s="326" t="s">
        <v>1986</v>
      </c>
      <c r="G93" s="327"/>
      <c r="H93" s="303" t="s">
        <v>2017</v>
      </c>
      <c r="I93" s="303" t="s">
        <v>2018</v>
      </c>
      <c r="J93" s="303"/>
      <c r="K93" s="317"/>
    </row>
    <row r="94" s="1" customFormat="1" ht="15" customHeight="1">
      <c r="B94" s="328"/>
      <c r="C94" s="303" t="s">
        <v>2019</v>
      </c>
      <c r="D94" s="303"/>
      <c r="E94" s="303"/>
      <c r="F94" s="326" t="s">
        <v>1986</v>
      </c>
      <c r="G94" s="327"/>
      <c r="H94" s="303" t="s">
        <v>2020</v>
      </c>
      <c r="I94" s="303" t="s">
        <v>2021</v>
      </c>
      <c r="J94" s="303"/>
      <c r="K94" s="317"/>
    </row>
    <row r="95" s="1" customFormat="1" ht="15" customHeight="1">
      <c r="B95" s="328"/>
      <c r="C95" s="303" t="s">
        <v>2022</v>
      </c>
      <c r="D95" s="303"/>
      <c r="E95" s="303"/>
      <c r="F95" s="326" t="s">
        <v>1986</v>
      </c>
      <c r="G95" s="327"/>
      <c r="H95" s="303" t="s">
        <v>2022</v>
      </c>
      <c r="I95" s="303" t="s">
        <v>2021</v>
      </c>
      <c r="J95" s="303"/>
      <c r="K95" s="317"/>
    </row>
    <row r="96" s="1" customFormat="1" ht="15" customHeight="1">
      <c r="B96" s="328"/>
      <c r="C96" s="303" t="s">
        <v>41</v>
      </c>
      <c r="D96" s="303"/>
      <c r="E96" s="303"/>
      <c r="F96" s="326" t="s">
        <v>1986</v>
      </c>
      <c r="G96" s="327"/>
      <c r="H96" s="303" t="s">
        <v>2023</v>
      </c>
      <c r="I96" s="303" t="s">
        <v>2021</v>
      </c>
      <c r="J96" s="303"/>
      <c r="K96" s="317"/>
    </row>
    <row r="97" s="1" customFormat="1" ht="15" customHeight="1">
      <c r="B97" s="328"/>
      <c r="C97" s="303" t="s">
        <v>51</v>
      </c>
      <c r="D97" s="303"/>
      <c r="E97" s="303"/>
      <c r="F97" s="326" t="s">
        <v>1986</v>
      </c>
      <c r="G97" s="327"/>
      <c r="H97" s="303" t="s">
        <v>2024</v>
      </c>
      <c r="I97" s="303" t="s">
        <v>2021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2025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1980</v>
      </c>
      <c r="D103" s="318"/>
      <c r="E103" s="318"/>
      <c r="F103" s="318" t="s">
        <v>1981</v>
      </c>
      <c r="G103" s="319"/>
      <c r="H103" s="318" t="s">
        <v>57</v>
      </c>
      <c r="I103" s="318" t="s">
        <v>60</v>
      </c>
      <c r="J103" s="318" t="s">
        <v>1982</v>
      </c>
      <c r="K103" s="317"/>
    </row>
    <row r="104" s="1" customFormat="1" ht="17.25" customHeight="1">
      <c r="B104" s="315"/>
      <c r="C104" s="320" t="s">
        <v>1983</v>
      </c>
      <c r="D104" s="320"/>
      <c r="E104" s="320"/>
      <c r="F104" s="321" t="s">
        <v>1984</v>
      </c>
      <c r="G104" s="322"/>
      <c r="H104" s="320"/>
      <c r="I104" s="320"/>
      <c r="J104" s="320" t="s">
        <v>1985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56</v>
      </c>
      <c r="D106" s="325"/>
      <c r="E106" s="325"/>
      <c r="F106" s="326" t="s">
        <v>1986</v>
      </c>
      <c r="G106" s="303"/>
      <c r="H106" s="303" t="s">
        <v>2026</v>
      </c>
      <c r="I106" s="303" t="s">
        <v>1988</v>
      </c>
      <c r="J106" s="303">
        <v>20</v>
      </c>
      <c r="K106" s="317"/>
    </row>
    <row r="107" s="1" customFormat="1" ht="15" customHeight="1">
      <c r="B107" s="315"/>
      <c r="C107" s="303" t="s">
        <v>1989</v>
      </c>
      <c r="D107" s="303"/>
      <c r="E107" s="303"/>
      <c r="F107" s="326" t="s">
        <v>1986</v>
      </c>
      <c r="G107" s="303"/>
      <c r="H107" s="303" t="s">
        <v>2026</v>
      </c>
      <c r="I107" s="303" t="s">
        <v>1988</v>
      </c>
      <c r="J107" s="303">
        <v>120</v>
      </c>
      <c r="K107" s="317"/>
    </row>
    <row r="108" s="1" customFormat="1" ht="15" customHeight="1">
      <c r="B108" s="328"/>
      <c r="C108" s="303" t="s">
        <v>1991</v>
      </c>
      <c r="D108" s="303"/>
      <c r="E108" s="303"/>
      <c r="F108" s="326" t="s">
        <v>1992</v>
      </c>
      <c r="G108" s="303"/>
      <c r="H108" s="303" t="s">
        <v>2026</v>
      </c>
      <c r="I108" s="303" t="s">
        <v>1988</v>
      </c>
      <c r="J108" s="303">
        <v>50</v>
      </c>
      <c r="K108" s="317"/>
    </row>
    <row r="109" s="1" customFormat="1" ht="15" customHeight="1">
      <c r="B109" s="328"/>
      <c r="C109" s="303" t="s">
        <v>1994</v>
      </c>
      <c r="D109" s="303"/>
      <c r="E109" s="303"/>
      <c r="F109" s="326" t="s">
        <v>1986</v>
      </c>
      <c r="G109" s="303"/>
      <c r="H109" s="303" t="s">
        <v>2026</v>
      </c>
      <c r="I109" s="303" t="s">
        <v>1996</v>
      </c>
      <c r="J109" s="303"/>
      <c r="K109" s="317"/>
    </row>
    <row r="110" s="1" customFormat="1" ht="15" customHeight="1">
      <c r="B110" s="328"/>
      <c r="C110" s="303" t="s">
        <v>2005</v>
      </c>
      <c r="D110" s="303"/>
      <c r="E110" s="303"/>
      <c r="F110" s="326" t="s">
        <v>1992</v>
      </c>
      <c r="G110" s="303"/>
      <c r="H110" s="303" t="s">
        <v>2026</v>
      </c>
      <c r="I110" s="303" t="s">
        <v>1988</v>
      </c>
      <c r="J110" s="303">
        <v>50</v>
      </c>
      <c r="K110" s="317"/>
    </row>
    <row r="111" s="1" customFormat="1" ht="15" customHeight="1">
      <c r="B111" s="328"/>
      <c r="C111" s="303" t="s">
        <v>2013</v>
      </c>
      <c r="D111" s="303"/>
      <c r="E111" s="303"/>
      <c r="F111" s="326" t="s">
        <v>1992</v>
      </c>
      <c r="G111" s="303"/>
      <c r="H111" s="303" t="s">
        <v>2026</v>
      </c>
      <c r="I111" s="303" t="s">
        <v>1988</v>
      </c>
      <c r="J111" s="303">
        <v>50</v>
      </c>
      <c r="K111" s="317"/>
    </row>
    <row r="112" s="1" customFormat="1" ht="15" customHeight="1">
      <c r="B112" s="328"/>
      <c r="C112" s="303" t="s">
        <v>2011</v>
      </c>
      <c r="D112" s="303"/>
      <c r="E112" s="303"/>
      <c r="F112" s="326" t="s">
        <v>1992</v>
      </c>
      <c r="G112" s="303"/>
      <c r="H112" s="303" t="s">
        <v>2026</v>
      </c>
      <c r="I112" s="303" t="s">
        <v>1988</v>
      </c>
      <c r="J112" s="303">
        <v>50</v>
      </c>
      <c r="K112" s="317"/>
    </row>
    <row r="113" s="1" customFormat="1" ht="15" customHeight="1">
      <c r="B113" s="328"/>
      <c r="C113" s="303" t="s">
        <v>56</v>
      </c>
      <c r="D113" s="303"/>
      <c r="E113" s="303"/>
      <c r="F113" s="326" t="s">
        <v>1986</v>
      </c>
      <c r="G113" s="303"/>
      <c r="H113" s="303" t="s">
        <v>2027</v>
      </c>
      <c r="I113" s="303" t="s">
        <v>1988</v>
      </c>
      <c r="J113" s="303">
        <v>20</v>
      </c>
      <c r="K113" s="317"/>
    </row>
    <row r="114" s="1" customFormat="1" ht="15" customHeight="1">
      <c r="B114" s="328"/>
      <c r="C114" s="303" t="s">
        <v>2028</v>
      </c>
      <c r="D114" s="303"/>
      <c r="E114" s="303"/>
      <c r="F114" s="326" t="s">
        <v>1986</v>
      </c>
      <c r="G114" s="303"/>
      <c r="H114" s="303" t="s">
        <v>2029</v>
      </c>
      <c r="I114" s="303" t="s">
        <v>1988</v>
      </c>
      <c r="J114" s="303">
        <v>120</v>
      </c>
      <c r="K114" s="317"/>
    </row>
    <row r="115" s="1" customFormat="1" ht="15" customHeight="1">
      <c r="B115" s="328"/>
      <c r="C115" s="303" t="s">
        <v>41</v>
      </c>
      <c r="D115" s="303"/>
      <c r="E115" s="303"/>
      <c r="F115" s="326" t="s">
        <v>1986</v>
      </c>
      <c r="G115" s="303"/>
      <c r="H115" s="303" t="s">
        <v>2030</v>
      </c>
      <c r="I115" s="303" t="s">
        <v>2021</v>
      </c>
      <c r="J115" s="303"/>
      <c r="K115" s="317"/>
    </row>
    <row r="116" s="1" customFormat="1" ht="15" customHeight="1">
      <c r="B116" s="328"/>
      <c r="C116" s="303" t="s">
        <v>51</v>
      </c>
      <c r="D116" s="303"/>
      <c r="E116" s="303"/>
      <c r="F116" s="326" t="s">
        <v>1986</v>
      </c>
      <c r="G116" s="303"/>
      <c r="H116" s="303" t="s">
        <v>2031</v>
      </c>
      <c r="I116" s="303" t="s">
        <v>2021</v>
      </c>
      <c r="J116" s="303"/>
      <c r="K116" s="317"/>
    </row>
    <row r="117" s="1" customFormat="1" ht="15" customHeight="1">
      <c r="B117" s="328"/>
      <c r="C117" s="303" t="s">
        <v>60</v>
      </c>
      <c r="D117" s="303"/>
      <c r="E117" s="303"/>
      <c r="F117" s="326" t="s">
        <v>1986</v>
      </c>
      <c r="G117" s="303"/>
      <c r="H117" s="303" t="s">
        <v>2032</v>
      </c>
      <c r="I117" s="303" t="s">
        <v>2033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2034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1980</v>
      </c>
      <c r="D123" s="318"/>
      <c r="E123" s="318"/>
      <c r="F123" s="318" t="s">
        <v>1981</v>
      </c>
      <c r="G123" s="319"/>
      <c r="H123" s="318" t="s">
        <v>57</v>
      </c>
      <c r="I123" s="318" t="s">
        <v>60</v>
      </c>
      <c r="J123" s="318" t="s">
        <v>1982</v>
      </c>
      <c r="K123" s="347"/>
    </row>
    <row r="124" s="1" customFormat="1" ht="17.25" customHeight="1">
      <c r="B124" s="346"/>
      <c r="C124" s="320" t="s">
        <v>1983</v>
      </c>
      <c r="D124" s="320"/>
      <c r="E124" s="320"/>
      <c r="F124" s="321" t="s">
        <v>1984</v>
      </c>
      <c r="G124" s="322"/>
      <c r="H124" s="320"/>
      <c r="I124" s="320"/>
      <c r="J124" s="320" t="s">
        <v>1985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1989</v>
      </c>
      <c r="D126" s="325"/>
      <c r="E126" s="325"/>
      <c r="F126" s="326" t="s">
        <v>1986</v>
      </c>
      <c r="G126" s="303"/>
      <c r="H126" s="303" t="s">
        <v>2026</v>
      </c>
      <c r="I126" s="303" t="s">
        <v>1988</v>
      </c>
      <c r="J126" s="303">
        <v>120</v>
      </c>
      <c r="K126" s="351"/>
    </row>
    <row r="127" s="1" customFormat="1" ht="15" customHeight="1">
      <c r="B127" s="348"/>
      <c r="C127" s="303" t="s">
        <v>2035</v>
      </c>
      <c r="D127" s="303"/>
      <c r="E127" s="303"/>
      <c r="F127" s="326" t="s">
        <v>1986</v>
      </c>
      <c r="G127" s="303"/>
      <c r="H127" s="303" t="s">
        <v>2036</v>
      </c>
      <c r="I127" s="303" t="s">
        <v>1988</v>
      </c>
      <c r="J127" s="303" t="s">
        <v>2037</v>
      </c>
      <c r="K127" s="351"/>
    </row>
    <row r="128" s="1" customFormat="1" ht="15" customHeight="1">
      <c r="B128" s="348"/>
      <c r="C128" s="303" t="s">
        <v>1934</v>
      </c>
      <c r="D128" s="303"/>
      <c r="E128" s="303"/>
      <c r="F128" s="326" t="s">
        <v>1986</v>
      </c>
      <c r="G128" s="303"/>
      <c r="H128" s="303" t="s">
        <v>2038</v>
      </c>
      <c r="I128" s="303" t="s">
        <v>1988</v>
      </c>
      <c r="J128" s="303" t="s">
        <v>2037</v>
      </c>
      <c r="K128" s="351"/>
    </row>
    <row r="129" s="1" customFormat="1" ht="15" customHeight="1">
      <c r="B129" s="348"/>
      <c r="C129" s="303" t="s">
        <v>1997</v>
      </c>
      <c r="D129" s="303"/>
      <c r="E129" s="303"/>
      <c r="F129" s="326" t="s">
        <v>1992</v>
      </c>
      <c r="G129" s="303"/>
      <c r="H129" s="303" t="s">
        <v>1998</v>
      </c>
      <c r="I129" s="303" t="s">
        <v>1988</v>
      </c>
      <c r="J129" s="303">
        <v>15</v>
      </c>
      <c r="K129" s="351"/>
    </row>
    <row r="130" s="1" customFormat="1" ht="15" customHeight="1">
      <c r="B130" s="348"/>
      <c r="C130" s="329" t="s">
        <v>1999</v>
      </c>
      <c r="D130" s="329"/>
      <c r="E130" s="329"/>
      <c r="F130" s="330" t="s">
        <v>1992</v>
      </c>
      <c r="G130" s="329"/>
      <c r="H130" s="329" t="s">
        <v>2000</v>
      </c>
      <c r="I130" s="329" t="s">
        <v>1988</v>
      </c>
      <c r="J130" s="329">
        <v>15</v>
      </c>
      <c r="K130" s="351"/>
    </row>
    <row r="131" s="1" customFormat="1" ht="15" customHeight="1">
      <c r="B131" s="348"/>
      <c r="C131" s="329" t="s">
        <v>2001</v>
      </c>
      <c r="D131" s="329"/>
      <c r="E131" s="329"/>
      <c r="F131" s="330" t="s">
        <v>1992</v>
      </c>
      <c r="G131" s="329"/>
      <c r="H131" s="329" t="s">
        <v>2002</v>
      </c>
      <c r="I131" s="329" t="s">
        <v>1988</v>
      </c>
      <c r="J131" s="329">
        <v>20</v>
      </c>
      <c r="K131" s="351"/>
    </row>
    <row r="132" s="1" customFormat="1" ht="15" customHeight="1">
      <c r="B132" s="348"/>
      <c r="C132" s="329" t="s">
        <v>2003</v>
      </c>
      <c r="D132" s="329"/>
      <c r="E132" s="329"/>
      <c r="F132" s="330" t="s">
        <v>1992</v>
      </c>
      <c r="G132" s="329"/>
      <c r="H132" s="329" t="s">
        <v>2004</v>
      </c>
      <c r="I132" s="329" t="s">
        <v>1988</v>
      </c>
      <c r="J132" s="329">
        <v>20</v>
      </c>
      <c r="K132" s="351"/>
    </row>
    <row r="133" s="1" customFormat="1" ht="15" customHeight="1">
      <c r="B133" s="348"/>
      <c r="C133" s="303" t="s">
        <v>1991</v>
      </c>
      <c r="D133" s="303"/>
      <c r="E133" s="303"/>
      <c r="F133" s="326" t="s">
        <v>1992</v>
      </c>
      <c r="G133" s="303"/>
      <c r="H133" s="303" t="s">
        <v>2026</v>
      </c>
      <c r="I133" s="303" t="s">
        <v>1988</v>
      </c>
      <c r="J133" s="303">
        <v>50</v>
      </c>
      <c r="K133" s="351"/>
    </row>
    <row r="134" s="1" customFormat="1" ht="15" customHeight="1">
      <c r="B134" s="348"/>
      <c r="C134" s="303" t="s">
        <v>2005</v>
      </c>
      <c r="D134" s="303"/>
      <c r="E134" s="303"/>
      <c r="F134" s="326" t="s">
        <v>1992</v>
      </c>
      <c r="G134" s="303"/>
      <c r="H134" s="303" t="s">
        <v>2026</v>
      </c>
      <c r="I134" s="303" t="s">
        <v>1988</v>
      </c>
      <c r="J134" s="303">
        <v>50</v>
      </c>
      <c r="K134" s="351"/>
    </row>
    <row r="135" s="1" customFormat="1" ht="15" customHeight="1">
      <c r="B135" s="348"/>
      <c r="C135" s="303" t="s">
        <v>2011</v>
      </c>
      <c r="D135" s="303"/>
      <c r="E135" s="303"/>
      <c r="F135" s="326" t="s">
        <v>1992</v>
      </c>
      <c r="G135" s="303"/>
      <c r="H135" s="303" t="s">
        <v>2026</v>
      </c>
      <c r="I135" s="303" t="s">
        <v>1988</v>
      </c>
      <c r="J135" s="303">
        <v>50</v>
      </c>
      <c r="K135" s="351"/>
    </row>
    <row r="136" s="1" customFormat="1" ht="15" customHeight="1">
      <c r="B136" s="348"/>
      <c r="C136" s="303" t="s">
        <v>2013</v>
      </c>
      <c r="D136" s="303"/>
      <c r="E136" s="303"/>
      <c r="F136" s="326" t="s">
        <v>1992</v>
      </c>
      <c r="G136" s="303"/>
      <c r="H136" s="303" t="s">
        <v>2026</v>
      </c>
      <c r="I136" s="303" t="s">
        <v>1988</v>
      </c>
      <c r="J136" s="303">
        <v>50</v>
      </c>
      <c r="K136" s="351"/>
    </row>
    <row r="137" s="1" customFormat="1" ht="15" customHeight="1">
      <c r="B137" s="348"/>
      <c r="C137" s="303" t="s">
        <v>2014</v>
      </c>
      <c r="D137" s="303"/>
      <c r="E137" s="303"/>
      <c r="F137" s="326" t="s">
        <v>1992</v>
      </c>
      <c r="G137" s="303"/>
      <c r="H137" s="303" t="s">
        <v>2039</v>
      </c>
      <c r="I137" s="303" t="s">
        <v>1988</v>
      </c>
      <c r="J137" s="303">
        <v>255</v>
      </c>
      <c r="K137" s="351"/>
    </row>
    <row r="138" s="1" customFormat="1" ht="15" customHeight="1">
      <c r="B138" s="348"/>
      <c r="C138" s="303" t="s">
        <v>2016</v>
      </c>
      <c r="D138" s="303"/>
      <c r="E138" s="303"/>
      <c r="F138" s="326" t="s">
        <v>1986</v>
      </c>
      <c r="G138" s="303"/>
      <c r="H138" s="303" t="s">
        <v>2040</v>
      </c>
      <c r="I138" s="303" t="s">
        <v>2018</v>
      </c>
      <c r="J138" s="303"/>
      <c r="K138" s="351"/>
    </row>
    <row r="139" s="1" customFormat="1" ht="15" customHeight="1">
      <c r="B139" s="348"/>
      <c r="C139" s="303" t="s">
        <v>2019</v>
      </c>
      <c r="D139" s="303"/>
      <c r="E139" s="303"/>
      <c r="F139" s="326" t="s">
        <v>1986</v>
      </c>
      <c r="G139" s="303"/>
      <c r="H139" s="303" t="s">
        <v>2041</v>
      </c>
      <c r="I139" s="303" t="s">
        <v>2021</v>
      </c>
      <c r="J139" s="303"/>
      <c r="K139" s="351"/>
    </row>
    <row r="140" s="1" customFormat="1" ht="15" customHeight="1">
      <c r="B140" s="348"/>
      <c r="C140" s="303" t="s">
        <v>2022</v>
      </c>
      <c r="D140" s="303"/>
      <c r="E140" s="303"/>
      <c r="F140" s="326" t="s">
        <v>1986</v>
      </c>
      <c r="G140" s="303"/>
      <c r="H140" s="303" t="s">
        <v>2022</v>
      </c>
      <c r="I140" s="303" t="s">
        <v>2021</v>
      </c>
      <c r="J140" s="303"/>
      <c r="K140" s="351"/>
    </row>
    <row r="141" s="1" customFormat="1" ht="15" customHeight="1">
      <c r="B141" s="348"/>
      <c r="C141" s="303" t="s">
        <v>41</v>
      </c>
      <c r="D141" s="303"/>
      <c r="E141" s="303"/>
      <c r="F141" s="326" t="s">
        <v>1986</v>
      </c>
      <c r="G141" s="303"/>
      <c r="H141" s="303" t="s">
        <v>2042</v>
      </c>
      <c r="I141" s="303" t="s">
        <v>2021</v>
      </c>
      <c r="J141" s="303"/>
      <c r="K141" s="351"/>
    </row>
    <row r="142" s="1" customFormat="1" ht="15" customHeight="1">
      <c r="B142" s="348"/>
      <c r="C142" s="303" t="s">
        <v>2043</v>
      </c>
      <c r="D142" s="303"/>
      <c r="E142" s="303"/>
      <c r="F142" s="326" t="s">
        <v>1986</v>
      </c>
      <c r="G142" s="303"/>
      <c r="H142" s="303" t="s">
        <v>2044</v>
      </c>
      <c r="I142" s="303" t="s">
        <v>2021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2045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1980</v>
      </c>
      <c r="D148" s="318"/>
      <c r="E148" s="318"/>
      <c r="F148" s="318" t="s">
        <v>1981</v>
      </c>
      <c r="G148" s="319"/>
      <c r="H148" s="318" t="s">
        <v>57</v>
      </c>
      <c r="I148" s="318" t="s">
        <v>60</v>
      </c>
      <c r="J148" s="318" t="s">
        <v>1982</v>
      </c>
      <c r="K148" s="317"/>
    </row>
    <row r="149" s="1" customFormat="1" ht="17.25" customHeight="1">
      <c r="B149" s="315"/>
      <c r="C149" s="320" t="s">
        <v>1983</v>
      </c>
      <c r="D149" s="320"/>
      <c r="E149" s="320"/>
      <c r="F149" s="321" t="s">
        <v>1984</v>
      </c>
      <c r="G149" s="322"/>
      <c r="H149" s="320"/>
      <c r="I149" s="320"/>
      <c r="J149" s="320" t="s">
        <v>1985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1989</v>
      </c>
      <c r="D151" s="303"/>
      <c r="E151" s="303"/>
      <c r="F151" s="356" t="s">
        <v>1986</v>
      </c>
      <c r="G151" s="303"/>
      <c r="H151" s="355" t="s">
        <v>2026</v>
      </c>
      <c r="I151" s="355" t="s">
        <v>1988</v>
      </c>
      <c r="J151" s="355">
        <v>120</v>
      </c>
      <c r="K151" s="351"/>
    </row>
    <row r="152" s="1" customFormat="1" ht="15" customHeight="1">
      <c r="B152" s="328"/>
      <c r="C152" s="355" t="s">
        <v>2035</v>
      </c>
      <c r="D152" s="303"/>
      <c r="E152" s="303"/>
      <c r="F152" s="356" t="s">
        <v>1986</v>
      </c>
      <c r="G152" s="303"/>
      <c r="H152" s="355" t="s">
        <v>2046</v>
      </c>
      <c r="I152" s="355" t="s">
        <v>1988</v>
      </c>
      <c r="J152" s="355" t="s">
        <v>2037</v>
      </c>
      <c r="K152" s="351"/>
    </row>
    <row r="153" s="1" customFormat="1" ht="15" customHeight="1">
      <c r="B153" s="328"/>
      <c r="C153" s="355" t="s">
        <v>1934</v>
      </c>
      <c r="D153" s="303"/>
      <c r="E153" s="303"/>
      <c r="F153" s="356" t="s">
        <v>1986</v>
      </c>
      <c r="G153" s="303"/>
      <c r="H153" s="355" t="s">
        <v>2047</v>
      </c>
      <c r="I153" s="355" t="s">
        <v>1988</v>
      </c>
      <c r="J153" s="355" t="s">
        <v>2037</v>
      </c>
      <c r="K153" s="351"/>
    </row>
    <row r="154" s="1" customFormat="1" ht="15" customHeight="1">
      <c r="B154" s="328"/>
      <c r="C154" s="355" t="s">
        <v>1991</v>
      </c>
      <c r="D154" s="303"/>
      <c r="E154" s="303"/>
      <c r="F154" s="356" t="s">
        <v>1992</v>
      </c>
      <c r="G154" s="303"/>
      <c r="H154" s="355" t="s">
        <v>2026</v>
      </c>
      <c r="I154" s="355" t="s">
        <v>1988</v>
      </c>
      <c r="J154" s="355">
        <v>50</v>
      </c>
      <c r="K154" s="351"/>
    </row>
    <row r="155" s="1" customFormat="1" ht="15" customHeight="1">
      <c r="B155" s="328"/>
      <c r="C155" s="355" t="s">
        <v>1994</v>
      </c>
      <c r="D155" s="303"/>
      <c r="E155" s="303"/>
      <c r="F155" s="356" t="s">
        <v>1986</v>
      </c>
      <c r="G155" s="303"/>
      <c r="H155" s="355" t="s">
        <v>2026</v>
      </c>
      <c r="I155" s="355" t="s">
        <v>1996</v>
      </c>
      <c r="J155" s="355"/>
      <c r="K155" s="351"/>
    </row>
    <row r="156" s="1" customFormat="1" ht="15" customHeight="1">
      <c r="B156" s="328"/>
      <c r="C156" s="355" t="s">
        <v>2005</v>
      </c>
      <c r="D156" s="303"/>
      <c r="E156" s="303"/>
      <c r="F156" s="356" t="s">
        <v>1992</v>
      </c>
      <c r="G156" s="303"/>
      <c r="H156" s="355" t="s">
        <v>2026</v>
      </c>
      <c r="I156" s="355" t="s">
        <v>1988</v>
      </c>
      <c r="J156" s="355">
        <v>50</v>
      </c>
      <c r="K156" s="351"/>
    </row>
    <row r="157" s="1" customFormat="1" ht="15" customHeight="1">
      <c r="B157" s="328"/>
      <c r="C157" s="355" t="s">
        <v>2013</v>
      </c>
      <c r="D157" s="303"/>
      <c r="E157" s="303"/>
      <c r="F157" s="356" t="s">
        <v>1992</v>
      </c>
      <c r="G157" s="303"/>
      <c r="H157" s="355" t="s">
        <v>2026</v>
      </c>
      <c r="I157" s="355" t="s">
        <v>1988</v>
      </c>
      <c r="J157" s="355">
        <v>50</v>
      </c>
      <c r="K157" s="351"/>
    </row>
    <row r="158" s="1" customFormat="1" ht="15" customHeight="1">
      <c r="B158" s="328"/>
      <c r="C158" s="355" t="s">
        <v>2011</v>
      </c>
      <c r="D158" s="303"/>
      <c r="E158" s="303"/>
      <c r="F158" s="356" t="s">
        <v>1992</v>
      </c>
      <c r="G158" s="303"/>
      <c r="H158" s="355" t="s">
        <v>2026</v>
      </c>
      <c r="I158" s="355" t="s">
        <v>1988</v>
      </c>
      <c r="J158" s="355">
        <v>50</v>
      </c>
      <c r="K158" s="351"/>
    </row>
    <row r="159" s="1" customFormat="1" ht="15" customHeight="1">
      <c r="B159" s="328"/>
      <c r="C159" s="355" t="s">
        <v>112</v>
      </c>
      <c r="D159" s="303"/>
      <c r="E159" s="303"/>
      <c r="F159" s="356" t="s">
        <v>1986</v>
      </c>
      <c r="G159" s="303"/>
      <c r="H159" s="355" t="s">
        <v>2048</v>
      </c>
      <c r="I159" s="355" t="s">
        <v>1988</v>
      </c>
      <c r="J159" s="355" t="s">
        <v>2049</v>
      </c>
      <c r="K159" s="351"/>
    </row>
    <row r="160" s="1" customFormat="1" ht="15" customHeight="1">
      <c r="B160" s="328"/>
      <c r="C160" s="355" t="s">
        <v>2050</v>
      </c>
      <c r="D160" s="303"/>
      <c r="E160" s="303"/>
      <c r="F160" s="356" t="s">
        <v>1986</v>
      </c>
      <c r="G160" s="303"/>
      <c r="H160" s="355" t="s">
        <v>2051</v>
      </c>
      <c r="I160" s="355" t="s">
        <v>2021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2052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1980</v>
      </c>
      <c r="D166" s="318"/>
      <c r="E166" s="318"/>
      <c r="F166" s="318" t="s">
        <v>1981</v>
      </c>
      <c r="G166" s="360"/>
      <c r="H166" s="361" t="s">
        <v>57</v>
      </c>
      <c r="I166" s="361" t="s">
        <v>60</v>
      </c>
      <c r="J166" s="318" t="s">
        <v>1982</v>
      </c>
      <c r="K166" s="295"/>
    </row>
    <row r="167" s="1" customFormat="1" ht="17.25" customHeight="1">
      <c r="B167" s="296"/>
      <c r="C167" s="320" t="s">
        <v>1983</v>
      </c>
      <c r="D167" s="320"/>
      <c r="E167" s="320"/>
      <c r="F167" s="321" t="s">
        <v>1984</v>
      </c>
      <c r="G167" s="362"/>
      <c r="H167" s="363"/>
      <c r="I167" s="363"/>
      <c r="J167" s="320" t="s">
        <v>1985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1989</v>
      </c>
      <c r="D169" s="303"/>
      <c r="E169" s="303"/>
      <c r="F169" s="326" t="s">
        <v>1986</v>
      </c>
      <c r="G169" s="303"/>
      <c r="H169" s="303" t="s">
        <v>2026</v>
      </c>
      <c r="I169" s="303" t="s">
        <v>1988</v>
      </c>
      <c r="J169" s="303">
        <v>120</v>
      </c>
      <c r="K169" s="351"/>
    </row>
    <row r="170" s="1" customFormat="1" ht="15" customHeight="1">
      <c r="B170" s="328"/>
      <c r="C170" s="303" t="s">
        <v>2035</v>
      </c>
      <c r="D170" s="303"/>
      <c r="E170" s="303"/>
      <c r="F170" s="326" t="s">
        <v>1986</v>
      </c>
      <c r="G170" s="303"/>
      <c r="H170" s="303" t="s">
        <v>2036</v>
      </c>
      <c r="I170" s="303" t="s">
        <v>1988</v>
      </c>
      <c r="J170" s="303" t="s">
        <v>2037</v>
      </c>
      <c r="K170" s="351"/>
    </row>
    <row r="171" s="1" customFormat="1" ht="15" customHeight="1">
      <c r="B171" s="328"/>
      <c r="C171" s="303" t="s">
        <v>1934</v>
      </c>
      <c r="D171" s="303"/>
      <c r="E171" s="303"/>
      <c r="F171" s="326" t="s">
        <v>1986</v>
      </c>
      <c r="G171" s="303"/>
      <c r="H171" s="303" t="s">
        <v>2053</v>
      </c>
      <c r="I171" s="303" t="s">
        <v>1988</v>
      </c>
      <c r="J171" s="303" t="s">
        <v>2037</v>
      </c>
      <c r="K171" s="351"/>
    </row>
    <row r="172" s="1" customFormat="1" ht="15" customHeight="1">
      <c r="B172" s="328"/>
      <c r="C172" s="303" t="s">
        <v>1991</v>
      </c>
      <c r="D172" s="303"/>
      <c r="E172" s="303"/>
      <c r="F172" s="326" t="s">
        <v>1992</v>
      </c>
      <c r="G172" s="303"/>
      <c r="H172" s="303" t="s">
        <v>2053</v>
      </c>
      <c r="I172" s="303" t="s">
        <v>1988</v>
      </c>
      <c r="J172" s="303">
        <v>50</v>
      </c>
      <c r="K172" s="351"/>
    </row>
    <row r="173" s="1" customFormat="1" ht="15" customHeight="1">
      <c r="B173" s="328"/>
      <c r="C173" s="303" t="s">
        <v>1994</v>
      </c>
      <c r="D173" s="303"/>
      <c r="E173" s="303"/>
      <c r="F173" s="326" t="s">
        <v>1986</v>
      </c>
      <c r="G173" s="303"/>
      <c r="H173" s="303" t="s">
        <v>2053</v>
      </c>
      <c r="I173" s="303" t="s">
        <v>1996</v>
      </c>
      <c r="J173" s="303"/>
      <c r="K173" s="351"/>
    </row>
    <row r="174" s="1" customFormat="1" ht="15" customHeight="1">
      <c r="B174" s="328"/>
      <c r="C174" s="303" t="s">
        <v>2005</v>
      </c>
      <c r="D174" s="303"/>
      <c r="E174" s="303"/>
      <c r="F174" s="326" t="s">
        <v>1992</v>
      </c>
      <c r="G174" s="303"/>
      <c r="H174" s="303" t="s">
        <v>2053</v>
      </c>
      <c r="I174" s="303" t="s">
        <v>1988</v>
      </c>
      <c r="J174" s="303">
        <v>50</v>
      </c>
      <c r="K174" s="351"/>
    </row>
    <row r="175" s="1" customFormat="1" ht="15" customHeight="1">
      <c r="B175" s="328"/>
      <c r="C175" s="303" t="s">
        <v>2013</v>
      </c>
      <c r="D175" s="303"/>
      <c r="E175" s="303"/>
      <c r="F175" s="326" t="s">
        <v>1992</v>
      </c>
      <c r="G175" s="303"/>
      <c r="H175" s="303" t="s">
        <v>2053</v>
      </c>
      <c r="I175" s="303" t="s">
        <v>1988</v>
      </c>
      <c r="J175" s="303">
        <v>50</v>
      </c>
      <c r="K175" s="351"/>
    </row>
    <row r="176" s="1" customFormat="1" ht="15" customHeight="1">
      <c r="B176" s="328"/>
      <c r="C176" s="303" t="s">
        <v>2011</v>
      </c>
      <c r="D176" s="303"/>
      <c r="E176" s="303"/>
      <c r="F176" s="326" t="s">
        <v>1992</v>
      </c>
      <c r="G176" s="303"/>
      <c r="H176" s="303" t="s">
        <v>2053</v>
      </c>
      <c r="I176" s="303" t="s">
        <v>1988</v>
      </c>
      <c r="J176" s="303">
        <v>50</v>
      </c>
      <c r="K176" s="351"/>
    </row>
    <row r="177" s="1" customFormat="1" ht="15" customHeight="1">
      <c r="B177" s="328"/>
      <c r="C177" s="303" t="s">
        <v>123</v>
      </c>
      <c r="D177" s="303"/>
      <c r="E177" s="303"/>
      <c r="F177" s="326" t="s">
        <v>1986</v>
      </c>
      <c r="G177" s="303"/>
      <c r="H177" s="303" t="s">
        <v>2054</v>
      </c>
      <c r="I177" s="303" t="s">
        <v>2055</v>
      </c>
      <c r="J177" s="303"/>
      <c r="K177" s="351"/>
    </row>
    <row r="178" s="1" customFormat="1" ht="15" customHeight="1">
      <c r="B178" s="328"/>
      <c r="C178" s="303" t="s">
        <v>60</v>
      </c>
      <c r="D178" s="303"/>
      <c r="E178" s="303"/>
      <c r="F178" s="326" t="s">
        <v>1986</v>
      </c>
      <c r="G178" s="303"/>
      <c r="H178" s="303" t="s">
        <v>2056</v>
      </c>
      <c r="I178" s="303" t="s">
        <v>2057</v>
      </c>
      <c r="J178" s="303">
        <v>1</v>
      </c>
      <c r="K178" s="351"/>
    </row>
    <row r="179" s="1" customFormat="1" ht="15" customHeight="1">
      <c r="B179" s="328"/>
      <c r="C179" s="303" t="s">
        <v>56</v>
      </c>
      <c r="D179" s="303"/>
      <c r="E179" s="303"/>
      <c r="F179" s="326" t="s">
        <v>1986</v>
      </c>
      <c r="G179" s="303"/>
      <c r="H179" s="303" t="s">
        <v>2058</v>
      </c>
      <c r="I179" s="303" t="s">
        <v>1988</v>
      </c>
      <c r="J179" s="303">
        <v>20</v>
      </c>
      <c r="K179" s="351"/>
    </row>
    <row r="180" s="1" customFormat="1" ht="15" customHeight="1">
      <c r="B180" s="328"/>
      <c r="C180" s="303" t="s">
        <v>57</v>
      </c>
      <c r="D180" s="303"/>
      <c r="E180" s="303"/>
      <c r="F180" s="326" t="s">
        <v>1986</v>
      </c>
      <c r="G180" s="303"/>
      <c r="H180" s="303" t="s">
        <v>2059</v>
      </c>
      <c r="I180" s="303" t="s">
        <v>1988</v>
      </c>
      <c r="J180" s="303">
        <v>255</v>
      </c>
      <c r="K180" s="351"/>
    </row>
    <row r="181" s="1" customFormat="1" ht="15" customHeight="1">
      <c r="B181" s="328"/>
      <c r="C181" s="303" t="s">
        <v>124</v>
      </c>
      <c r="D181" s="303"/>
      <c r="E181" s="303"/>
      <c r="F181" s="326" t="s">
        <v>1986</v>
      </c>
      <c r="G181" s="303"/>
      <c r="H181" s="303" t="s">
        <v>1950</v>
      </c>
      <c r="I181" s="303" t="s">
        <v>1988</v>
      </c>
      <c r="J181" s="303">
        <v>10</v>
      </c>
      <c r="K181" s="351"/>
    </row>
    <row r="182" s="1" customFormat="1" ht="15" customHeight="1">
      <c r="B182" s="328"/>
      <c r="C182" s="303" t="s">
        <v>125</v>
      </c>
      <c r="D182" s="303"/>
      <c r="E182" s="303"/>
      <c r="F182" s="326" t="s">
        <v>1986</v>
      </c>
      <c r="G182" s="303"/>
      <c r="H182" s="303" t="s">
        <v>2060</v>
      </c>
      <c r="I182" s="303" t="s">
        <v>2021</v>
      </c>
      <c r="J182" s="303"/>
      <c r="K182" s="351"/>
    </row>
    <row r="183" s="1" customFormat="1" ht="15" customHeight="1">
      <c r="B183" s="328"/>
      <c r="C183" s="303" t="s">
        <v>2061</v>
      </c>
      <c r="D183" s="303"/>
      <c r="E183" s="303"/>
      <c r="F183" s="326" t="s">
        <v>1986</v>
      </c>
      <c r="G183" s="303"/>
      <c r="H183" s="303" t="s">
        <v>2062</v>
      </c>
      <c r="I183" s="303" t="s">
        <v>2021</v>
      </c>
      <c r="J183" s="303"/>
      <c r="K183" s="351"/>
    </row>
    <row r="184" s="1" customFormat="1" ht="15" customHeight="1">
      <c r="B184" s="328"/>
      <c r="C184" s="303" t="s">
        <v>2050</v>
      </c>
      <c r="D184" s="303"/>
      <c r="E184" s="303"/>
      <c r="F184" s="326" t="s">
        <v>1986</v>
      </c>
      <c r="G184" s="303"/>
      <c r="H184" s="303" t="s">
        <v>2063</v>
      </c>
      <c r="I184" s="303" t="s">
        <v>2021</v>
      </c>
      <c r="J184" s="303"/>
      <c r="K184" s="351"/>
    </row>
    <row r="185" s="1" customFormat="1" ht="15" customHeight="1">
      <c r="B185" s="328"/>
      <c r="C185" s="303" t="s">
        <v>127</v>
      </c>
      <c r="D185" s="303"/>
      <c r="E185" s="303"/>
      <c r="F185" s="326" t="s">
        <v>1992</v>
      </c>
      <c r="G185" s="303"/>
      <c r="H185" s="303" t="s">
        <v>2064</v>
      </c>
      <c r="I185" s="303" t="s">
        <v>1988</v>
      </c>
      <c r="J185" s="303">
        <v>50</v>
      </c>
      <c r="K185" s="351"/>
    </row>
    <row r="186" s="1" customFormat="1" ht="15" customHeight="1">
      <c r="B186" s="328"/>
      <c r="C186" s="303" t="s">
        <v>2065</v>
      </c>
      <c r="D186" s="303"/>
      <c r="E186" s="303"/>
      <c r="F186" s="326" t="s">
        <v>1992</v>
      </c>
      <c r="G186" s="303"/>
      <c r="H186" s="303" t="s">
        <v>2066</v>
      </c>
      <c r="I186" s="303" t="s">
        <v>2067</v>
      </c>
      <c r="J186" s="303"/>
      <c r="K186" s="351"/>
    </row>
    <row r="187" s="1" customFormat="1" ht="15" customHeight="1">
      <c r="B187" s="328"/>
      <c r="C187" s="303" t="s">
        <v>2068</v>
      </c>
      <c r="D187" s="303"/>
      <c r="E187" s="303"/>
      <c r="F187" s="326" t="s">
        <v>1992</v>
      </c>
      <c r="G187" s="303"/>
      <c r="H187" s="303" t="s">
        <v>2069</v>
      </c>
      <c r="I187" s="303" t="s">
        <v>2067</v>
      </c>
      <c r="J187" s="303"/>
      <c r="K187" s="351"/>
    </row>
    <row r="188" s="1" customFormat="1" ht="15" customHeight="1">
      <c r="B188" s="328"/>
      <c r="C188" s="303" t="s">
        <v>2070</v>
      </c>
      <c r="D188" s="303"/>
      <c r="E188" s="303"/>
      <c r="F188" s="326" t="s">
        <v>1992</v>
      </c>
      <c r="G188" s="303"/>
      <c r="H188" s="303" t="s">
        <v>2071</v>
      </c>
      <c r="I188" s="303" t="s">
        <v>2067</v>
      </c>
      <c r="J188" s="303"/>
      <c r="K188" s="351"/>
    </row>
    <row r="189" s="1" customFormat="1" ht="15" customHeight="1">
      <c r="B189" s="328"/>
      <c r="C189" s="364" t="s">
        <v>2072</v>
      </c>
      <c r="D189" s="303"/>
      <c r="E189" s="303"/>
      <c r="F189" s="326" t="s">
        <v>1992</v>
      </c>
      <c r="G189" s="303"/>
      <c r="H189" s="303" t="s">
        <v>2073</v>
      </c>
      <c r="I189" s="303" t="s">
        <v>2074</v>
      </c>
      <c r="J189" s="365" t="s">
        <v>2075</v>
      </c>
      <c r="K189" s="351"/>
    </row>
    <row r="190" s="18" customFormat="1" ht="15" customHeight="1">
      <c r="B190" s="366"/>
      <c r="C190" s="367" t="s">
        <v>2076</v>
      </c>
      <c r="D190" s="368"/>
      <c r="E190" s="368"/>
      <c r="F190" s="369" t="s">
        <v>1992</v>
      </c>
      <c r="G190" s="368"/>
      <c r="H190" s="368" t="s">
        <v>2077</v>
      </c>
      <c r="I190" s="368" t="s">
        <v>2074</v>
      </c>
      <c r="J190" s="370" t="s">
        <v>2075</v>
      </c>
      <c r="K190" s="371"/>
    </row>
    <row r="191" s="1" customFormat="1" ht="15" customHeight="1">
      <c r="B191" s="328"/>
      <c r="C191" s="364" t="s">
        <v>45</v>
      </c>
      <c r="D191" s="303"/>
      <c r="E191" s="303"/>
      <c r="F191" s="326" t="s">
        <v>1986</v>
      </c>
      <c r="G191" s="303"/>
      <c r="H191" s="300" t="s">
        <v>2078</v>
      </c>
      <c r="I191" s="303" t="s">
        <v>2079</v>
      </c>
      <c r="J191" s="303"/>
      <c r="K191" s="351"/>
    </row>
    <row r="192" s="1" customFormat="1" ht="15" customHeight="1">
      <c r="B192" s="328"/>
      <c r="C192" s="364" t="s">
        <v>2080</v>
      </c>
      <c r="D192" s="303"/>
      <c r="E192" s="303"/>
      <c r="F192" s="326" t="s">
        <v>1986</v>
      </c>
      <c r="G192" s="303"/>
      <c r="H192" s="303" t="s">
        <v>2081</v>
      </c>
      <c r="I192" s="303" t="s">
        <v>2021</v>
      </c>
      <c r="J192" s="303"/>
      <c r="K192" s="351"/>
    </row>
    <row r="193" s="1" customFormat="1" ht="15" customHeight="1">
      <c r="B193" s="328"/>
      <c r="C193" s="364" t="s">
        <v>2082</v>
      </c>
      <c r="D193" s="303"/>
      <c r="E193" s="303"/>
      <c r="F193" s="326" t="s">
        <v>1986</v>
      </c>
      <c r="G193" s="303"/>
      <c r="H193" s="303" t="s">
        <v>2083</v>
      </c>
      <c r="I193" s="303" t="s">
        <v>2021</v>
      </c>
      <c r="J193" s="303"/>
      <c r="K193" s="351"/>
    </row>
    <row r="194" s="1" customFormat="1" ht="15" customHeight="1">
      <c r="B194" s="328"/>
      <c r="C194" s="364" t="s">
        <v>2084</v>
      </c>
      <c r="D194" s="303"/>
      <c r="E194" s="303"/>
      <c r="F194" s="326" t="s">
        <v>1992</v>
      </c>
      <c r="G194" s="303"/>
      <c r="H194" s="303" t="s">
        <v>2085</v>
      </c>
      <c r="I194" s="303" t="s">
        <v>2021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2086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2087</v>
      </c>
      <c r="D201" s="373"/>
      <c r="E201" s="373"/>
      <c r="F201" s="373" t="s">
        <v>2088</v>
      </c>
      <c r="G201" s="374"/>
      <c r="H201" s="373" t="s">
        <v>2089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2079</v>
      </c>
      <c r="D203" s="303"/>
      <c r="E203" s="303"/>
      <c r="F203" s="326" t="s">
        <v>46</v>
      </c>
      <c r="G203" s="303"/>
      <c r="H203" s="303" t="s">
        <v>2090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47</v>
      </c>
      <c r="G204" s="303"/>
      <c r="H204" s="303" t="s">
        <v>2091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50</v>
      </c>
      <c r="G205" s="303"/>
      <c r="H205" s="303" t="s">
        <v>2092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48</v>
      </c>
      <c r="G206" s="303"/>
      <c r="H206" s="303" t="s">
        <v>2093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49</v>
      </c>
      <c r="G207" s="303"/>
      <c r="H207" s="303" t="s">
        <v>2094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2033</v>
      </c>
      <c r="D209" s="303"/>
      <c r="E209" s="303"/>
      <c r="F209" s="326" t="s">
        <v>82</v>
      </c>
      <c r="G209" s="303"/>
      <c r="H209" s="303" t="s">
        <v>2095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1931</v>
      </c>
      <c r="G210" s="303"/>
      <c r="H210" s="303" t="s">
        <v>1932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1929</v>
      </c>
      <c r="G211" s="303"/>
      <c r="H211" s="303" t="s">
        <v>2096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1933</v>
      </c>
      <c r="G212" s="364"/>
      <c r="H212" s="355" t="s">
        <v>106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1825</v>
      </c>
      <c r="G213" s="364"/>
      <c r="H213" s="355" t="s">
        <v>2097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2057</v>
      </c>
      <c r="D215" s="303"/>
      <c r="E215" s="303"/>
      <c r="F215" s="326">
        <v>1</v>
      </c>
      <c r="G215" s="364"/>
      <c r="H215" s="355" t="s">
        <v>2098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2099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2100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2101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85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ROUND(J86,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ROUND((SUM(BE86:BE288)),  2)</f>
        <v>0</v>
      </c>
      <c r="G33" s="42"/>
      <c r="H33" s="42"/>
      <c r="I33" s="154">
        <v>0.20999999999999999</v>
      </c>
      <c r="J33" s="153">
        <f>ROUND(((SUM(BE86:BE288))*I33),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ROUND((SUM(BF86:BF288)),  2)</f>
        <v>0</v>
      </c>
      <c r="G34" s="42"/>
      <c r="H34" s="42"/>
      <c r="I34" s="154">
        <v>0.12</v>
      </c>
      <c r="J34" s="153">
        <f>ROUND(((SUM(BF86:BF288))*I34),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ROUND((SUM(BG86:BG288)),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ROUND((SUM(BH86:BH288)),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ROUND((SUM(BI86:BI288)),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2504001 - IO 01 Přeložení vodovodu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J86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J87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J88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J197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J202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J206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120</v>
      </c>
      <c r="E65" s="180"/>
      <c r="F65" s="180"/>
      <c r="G65" s="180"/>
      <c r="H65" s="180"/>
      <c r="I65" s="180"/>
      <c r="J65" s="181">
        <f>J281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121</v>
      </c>
      <c r="E66" s="180"/>
      <c r="F66" s="180"/>
      <c r="G66" s="180"/>
      <c r="H66" s="180"/>
      <c r="I66" s="180"/>
      <c r="J66" s="181">
        <f>J286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72" s="2" customFormat="1" ht="6.96" customHeight="1">
      <c r="A72" s="42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24.96" customHeight="1">
      <c r="A73" s="42"/>
      <c r="B73" s="43"/>
      <c r="C73" s="26" t="s">
        <v>122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16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166" t="str">
        <f>E7</f>
        <v>Rekonstrukce vodovodu a kanalizace ul.Vítkovická</v>
      </c>
      <c r="F76" s="35"/>
      <c r="G76" s="35"/>
      <c r="H76" s="35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109</v>
      </c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73" t="str">
        <f>E9</f>
        <v>2504001 - IO 01 Přeložení vodovodu v ul.Vítkovická</v>
      </c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22</v>
      </c>
      <c r="D80" s="44"/>
      <c r="E80" s="44"/>
      <c r="F80" s="30" t="str">
        <f>F12</f>
        <v>Ostrava</v>
      </c>
      <c r="G80" s="44"/>
      <c r="H80" s="44"/>
      <c r="I80" s="35" t="s">
        <v>24</v>
      </c>
      <c r="J80" s="76" t="str">
        <f>IF(J12="","",J12)</f>
        <v>10. 9. 2025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28</v>
      </c>
      <c r="D82" s="44"/>
      <c r="E82" s="44"/>
      <c r="F82" s="30" t="str">
        <f>E15</f>
        <v>Statutární město Ostrava</v>
      </c>
      <c r="G82" s="44"/>
      <c r="H82" s="44"/>
      <c r="I82" s="35" t="s">
        <v>34</v>
      </c>
      <c r="J82" s="40" t="str">
        <f>E21</f>
        <v>Báňské projekty Ostrava s.r.o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5.15" customHeight="1">
      <c r="A83" s="42"/>
      <c r="B83" s="43"/>
      <c r="C83" s="35" t="s">
        <v>32</v>
      </c>
      <c r="D83" s="44"/>
      <c r="E83" s="44"/>
      <c r="F83" s="30" t="str">
        <f>IF(E18="","",E18)</f>
        <v>Vyplň údaj</v>
      </c>
      <c r="G83" s="44"/>
      <c r="H83" s="44"/>
      <c r="I83" s="35" t="s">
        <v>37</v>
      </c>
      <c r="J83" s="40" t="str">
        <f>E24</f>
        <v>Anna Mužná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0.32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11" customFormat="1" ht="29.28" customHeight="1">
      <c r="A85" s="183"/>
      <c r="B85" s="184"/>
      <c r="C85" s="185" t="s">
        <v>123</v>
      </c>
      <c r="D85" s="186" t="s">
        <v>60</v>
      </c>
      <c r="E85" s="186" t="s">
        <v>56</v>
      </c>
      <c r="F85" s="186" t="s">
        <v>57</v>
      </c>
      <c r="G85" s="186" t="s">
        <v>124</v>
      </c>
      <c r="H85" s="186" t="s">
        <v>125</v>
      </c>
      <c r="I85" s="186" t="s">
        <v>126</v>
      </c>
      <c r="J85" s="186" t="s">
        <v>113</v>
      </c>
      <c r="K85" s="187" t="s">
        <v>127</v>
      </c>
      <c r="L85" s="188"/>
      <c r="M85" s="96" t="s">
        <v>21</v>
      </c>
      <c r="N85" s="97" t="s">
        <v>45</v>
      </c>
      <c r="O85" s="97" t="s">
        <v>128</v>
      </c>
      <c r="P85" s="97" t="s">
        <v>129</v>
      </c>
      <c r="Q85" s="97" t="s">
        <v>130</v>
      </c>
      <c r="R85" s="97" t="s">
        <v>131</v>
      </c>
      <c r="S85" s="97" t="s">
        <v>132</v>
      </c>
      <c r="T85" s="98" t="s">
        <v>133</v>
      </c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</row>
    <row r="86" s="2" customFormat="1" ht="22.8" customHeight="1">
      <c r="A86" s="42"/>
      <c r="B86" s="43"/>
      <c r="C86" s="103" t="s">
        <v>134</v>
      </c>
      <c r="D86" s="44"/>
      <c r="E86" s="44"/>
      <c r="F86" s="44"/>
      <c r="G86" s="44"/>
      <c r="H86" s="44"/>
      <c r="I86" s="44"/>
      <c r="J86" s="189">
        <f>BK86</f>
        <v>0</v>
      </c>
      <c r="K86" s="44"/>
      <c r="L86" s="48"/>
      <c r="M86" s="99"/>
      <c r="N86" s="190"/>
      <c r="O86" s="100"/>
      <c r="P86" s="191">
        <f>P87</f>
        <v>0</v>
      </c>
      <c r="Q86" s="100"/>
      <c r="R86" s="191">
        <f>R87</f>
        <v>222.45661607999998</v>
      </c>
      <c r="S86" s="100"/>
      <c r="T86" s="192">
        <f>T87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74</v>
      </c>
      <c r="AU86" s="20" t="s">
        <v>114</v>
      </c>
      <c r="BK86" s="193">
        <f>BK87</f>
        <v>0</v>
      </c>
    </row>
    <row r="87" s="12" customFormat="1" ht="25.92" customHeight="1">
      <c r="A87" s="12"/>
      <c r="B87" s="194"/>
      <c r="C87" s="195"/>
      <c r="D87" s="196" t="s">
        <v>74</v>
      </c>
      <c r="E87" s="197" t="s">
        <v>135</v>
      </c>
      <c r="F87" s="197" t="s">
        <v>136</v>
      </c>
      <c r="G87" s="195"/>
      <c r="H87" s="195"/>
      <c r="I87" s="198"/>
      <c r="J87" s="199">
        <f>BK87</f>
        <v>0</v>
      </c>
      <c r="K87" s="195"/>
      <c r="L87" s="200"/>
      <c r="M87" s="201"/>
      <c r="N87" s="202"/>
      <c r="O87" s="202"/>
      <c r="P87" s="203">
        <f>P88+P197+P202+P206+P281+P286</f>
        <v>0</v>
      </c>
      <c r="Q87" s="202"/>
      <c r="R87" s="203">
        <f>R88+R197+R202+R206+R281+R286</f>
        <v>222.45661607999998</v>
      </c>
      <c r="S87" s="202"/>
      <c r="T87" s="204">
        <f>T88+T197+T202+T206+T281+T286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75</v>
      </c>
      <c r="AY87" s="205" t="s">
        <v>137</v>
      </c>
      <c r="BK87" s="207">
        <f>BK88+BK197+BK202+BK206+BK281+BK286</f>
        <v>0</v>
      </c>
    </row>
    <row r="88" s="12" customFormat="1" ht="22.8" customHeight="1">
      <c r="A88" s="12"/>
      <c r="B88" s="194"/>
      <c r="C88" s="195"/>
      <c r="D88" s="196" t="s">
        <v>74</v>
      </c>
      <c r="E88" s="208" t="s">
        <v>83</v>
      </c>
      <c r="F88" s="208" t="s">
        <v>138</v>
      </c>
      <c r="G88" s="195"/>
      <c r="H88" s="195"/>
      <c r="I88" s="198"/>
      <c r="J88" s="209">
        <f>BK88</f>
        <v>0</v>
      </c>
      <c r="K88" s="195"/>
      <c r="L88" s="200"/>
      <c r="M88" s="201"/>
      <c r="N88" s="202"/>
      <c r="O88" s="202"/>
      <c r="P88" s="203">
        <f>SUM(P89:P196)</f>
        <v>0</v>
      </c>
      <c r="Q88" s="202"/>
      <c r="R88" s="203">
        <f>SUM(R89:R196)</f>
        <v>216.72960799999999</v>
      </c>
      <c r="S88" s="202"/>
      <c r="T88" s="204">
        <f>SUM(T89:T196)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83</v>
      </c>
      <c r="AY88" s="205" t="s">
        <v>137</v>
      </c>
      <c r="BK88" s="207">
        <f>SUM(BK89:BK196)</f>
        <v>0</v>
      </c>
    </row>
    <row r="89" s="2" customFormat="1" ht="24.15" customHeight="1">
      <c r="A89" s="42"/>
      <c r="B89" s="43"/>
      <c r="C89" s="210" t="s">
        <v>83</v>
      </c>
      <c r="D89" s="210" t="s">
        <v>139</v>
      </c>
      <c r="E89" s="211" t="s">
        <v>140</v>
      </c>
      <c r="F89" s="212" t="s">
        <v>141</v>
      </c>
      <c r="G89" s="213" t="s">
        <v>142</v>
      </c>
      <c r="H89" s="214">
        <v>100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3.0000000000000001E-05</v>
      </c>
      <c r="R89" s="219">
        <f>Q89*H89</f>
        <v>0.0030000000000000001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145</v>
      </c>
    </row>
    <row r="90" s="2" customFormat="1">
      <c r="A90" s="42"/>
      <c r="B90" s="43"/>
      <c r="C90" s="44"/>
      <c r="D90" s="223" t="s">
        <v>146</v>
      </c>
      <c r="E90" s="44"/>
      <c r="F90" s="224" t="s">
        <v>147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149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150</v>
      </c>
      <c r="G92" s="240"/>
      <c r="H92" s="243">
        <v>100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83</v>
      </c>
      <c r="AY92" s="249" t="s">
        <v>137</v>
      </c>
    </row>
    <row r="93" s="2" customFormat="1" ht="37.8" customHeight="1">
      <c r="A93" s="42"/>
      <c r="B93" s="43"/>
      <c r="C93" s="210" t="s">
        <v>86</v>
      </c>
      <c r="D93" s="210" t="s">
        <v>139</v>
      </c>
      <c r="E93" s="211" t="s">
        <v>151</v>
      </c>
      <c r="F93" s="212" t="s">
        <v>152</v>
      </c>
      <c r="G93" s="213" t="s">
        <v>153</v>
      </c>
      <c r="H93" s="214">
        <v>50</v>
      </c>
      <c r="I93" s="215"/>
      <c r="J93" s="216">
        <f>ROUND(I93*H93,2)</f>
        <v>0</v>
      </c>
      <c r="K93" s="212" t="s">
        <v>143</v>
      </c>
      <c r="L93" s="48"/>
      <c r="M93" s="217" t="s">
        <v>21</v>
      </c>
      <c r="N93" s="218" t="s">
        <v>46</v>
      </c>
      <c r="O93" s="88"/>
      <c r="P93" s="219">
        <f>O93*H93</f>
        <v>0</v>
      </c>
      <c r="Q93" s="219">
        <v>0</v>
      </c>
      <c r="R93" s="219">
        <f>Q93*H93</f>
        <v>0</v>
      </c>
      <c r="S93" s="219">
        <v>0</v>
      </c>
      <c r="T93" s="220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1" t="s">
        <v>144</v>
      </c>
      <c r="AT93" s="221" t="s">
        <v>139</v>
      </c>
      <c r="AU93" s="221" t="s">
        <v>86</v>
      </c>
      <c r="AY93" s="20" t="s">
        <v>137</v>
      </c>
      <c r="BE93" s="222">
        <f>IF(N93="základní",J93,0)</f>
        <v>0</v>
      </c>
      <c r="BF93" s="222">
        <f>IF(N93="snížená",J93,0)</f>
        <v>0</v>
      </c>
      <c r="BG93" s="222">
        <f>IF(N93="zákl. přenesená",J93,0)</f>
        <v>0</v>
      </c>
      <c r="BH93" s="222">
        <f>IF(N93="sníž. přenesená",J93,0)</f>
        <v>0</v>
      </c>
      <c r="BI93" s="222">
        <f>IF(N93="nulová",J93,0)</f>
        <v>0</v>
      </c>
      <c r="BJ93" s="20" t="s">
        <v>83</v>
      </c>
      <c r="BK93" s="222">
        <f>ROUND(I93*H93,2)</f>
        <v>0</v>
      </c>
      <c r="BL93" s="20" t="s">
        <v>144</v>
      </c>
      <c r="BM93" s="221" t="s">
        <v>154</v>
      </c>
    </row>
    <row r="94" s="2" customFormat="1">
      <c r="A94" s="42"/>
      <c r="B94" s="43"/>
      <c r="C94" s="44"/>
      <c r="D94" s="223" t="s">
        <v>146</v>
      </c>
      <c r="E94" s="44"/>
      <c r="F94" s="224" t="s">
        <v>155</v>
      </c>
      <c r="G94" s="44"/>
      <c r="H94" s="44"/>
      <c r="I94" s="225"/>
      <c r="J94" s="44"/>
      <c r="K94" s="44"/>
      <c r="L94" s="48"/>
      <c r="M94" s="226"/>
      <c r="N94" s="227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146</v>
      </c>
      <c r="AU94" s="20" t="s">
        <v>86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149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156</v>
      </c>
      <c r="G96" s="240"/>
      <c r="H96" s="243">
        <v>50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83</v>
      </c>
      <c r="AY96" s="249" t="s">
        <v>137</v>
      </c>
    </row>
    <row r="97" s="2" customFormat="1" ht="90" customHeight="1">
      <c r="A97" s="42"/>
      <c r="B97" s="43"/>
      <c r="C97" s="210" t="s">
        <v>157</v>
      </c>
      <c r="D97" s="210" t="s">
        <v>139</v>
      </c>
      <c r="E97" s="211" t="s">
        <v>158</v>
      </c>
      <c r="F97" s="212" t="s">
        <v>159</v>
      </c>
      <c r="G97" s="213" t="s">
        <v>160</v>
      </c>
      <c r="H97" s="214">
        <v>2</v>
      </c>
      <c r="I97" s="215"/>
      <c r="J97" s="216">
        <f>ROUND(I97*H97,2)</f>
        <v>0</v>
      </c>
      <c r="K97" s="212" t="s">
        <v>143</v>
      </c>
      <c r="L97" s="48"/>
      <c r="M97" s="217" t="s">
        <v>21</v>
      </c>
      <c r="N97" s="218" t="s">
        <v>46</v>
      </c>
      <c r="O97" s="88"/>
      <c r="P97" s="219">
        <f>O97*H97</f>
        <v>0</v>
      </c>
      <c r="Q97" s="219">
        <v>0.036900000000000002</v>
      </c>
      <c r="R97" s="219">
        <f>Q97*H97</f>
        <v>0.073800000000000004</v>
      </c>
      <c r="S97" s="219">
        <v>0</v>
      </c>
      <c r="T97" s="220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1" t="s">
        <v>144</v>
      </c>
      <c r="AT97" s="221" t="s">
        <v>139</v>
      </c>
      <c r="AU97" s="221" t="s">
        <v>86</v>
      </c>
      <c r="AY97" s="20" t="s">
        <v>137</v>
      </c>
      <c r="BE97" s="222">
        <f>IF(N97="základní",J97,0)</f>
        <v>0</v>
      </c>
      <c r="BF97" s="222">
        <f>IF(N97="snížená",J97,0)</f>
        <v>0</v>
      </c>
      <c r="BG97" s="222">
        <f>IF(N97="zákl. přenesená",J97,0)</f>
        <v>0</v>
      </c>
      <c r="BH97" s="222">
        <f>IF(N97="sníž. přenesená",J97,0)</f>
        <v>0</v>
      </c>
      <c r="BI97" s="222">
        <f>IF(N97="nulová",J97,0)</f>
        <v>0</v>
      </c>
      <c r="BJ97" s="20" t="s">
        <v>83</v>
      </c>
      <c r="BK97" s="222">
        <f>ROUND(I97*H97,2)</f>
        <v>0</v>
      </c>
      <c r="BL97" s="20" t="s">
        <v>144</v>
      </c>
      <c r="BM97" s="221" t="s">
        <v>161</v>
      </c>
    </row>
    <row r="98" s="2" customFormat="1">
      <c r="A98" s="42"/>
      <c r="B98" s="43"/>
      <c r="C98" s="44"/>
      <c r="D98" s="223" t="s">
        <v>146</v>
      </c>
      <c r="E98" s="44"/>
      <c r="F98" s="224" t="s">
        <v>162</v>
      </c>
      <c r="G98" s="44"/>
      <c r="H98" s="44"/>
      <c r="I98" s="225"/>
      <c r="J98" s="44"/>
      <c r="K98" s="44"/>
      <c r="L98" s="48"/>
      <c r="M98" s="226"/>
      <c r="N98" s="227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146</v>
      </c>
      <c r="AU98" s="20" t="s">
        <v>86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163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164</v>
      </c>
      <c r="G100" s="240"/>
      <c r="H100" s="243">
        <v>2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83</v>
      </c>
      <c r="AY100" s="249" t="s">
        <v>137</v>
      </c>
    </row>
    <row r="101" s="2" customFormat="1" ht="90" customHeight="1">
      <c r="A101" s="42"/>
      <c r="B101" s="43"/>
      <c r="C101" s="210" t="s">
        <v>144</v>
      </c>
      <c r="D101" s="210" t="s">
        <v>139</v>
      </c>
      <c r="E101" s="211" t="s">
        <v>165</v>
      </c>
      <c r="F101" s="212" t="s">
        <v>166</v>
      </c>
      <c r="G101" s="213" t="s">
        <v>160</v>
      </c>
      <c r="H101" s="214">
        <v>8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0.036900000000000002</v>
      </c>
      <c r="R101" s="219">
        <f>Q101*H101</f>
        <v>0.29520000000000002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167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168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169</v>
      </c>
      <c r="G103" s="240"/>
      <c r="H103" s="243">
        <v>8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24.15" customHeight="1">
      <c r="A104" s="42"/>
      <c r="B104" s="43"/>
      <c r="C104" s="210" t="s">
        <v>170</v>
      </c>
      <c r="D104" s="210" t="s">
        <v>139</v>
      </c>
      <c r="E104" s="211" t="s">
        <v>171</v>
      </c>
      <c r="F104" s="212" t="s">
        <v>172</v>
      </c>
      <c r="G104" s="213" t="s">
        <v>173</v>
      </c>
      <c r="H104" s="214">
        <v>217.34899999999999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174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175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3" customFormat="1">
      <c r="A106" s="13"/>
      <c r="B106" s="228"/>
      <c r="C106" s="229"/>
      <c r="D106" s="230" t="s">
        <v>148</v>
      </c>
      <c r="E106" s="231" t="s">
        <v>21</v>
      </c>
      <c r="F106" s="232" t="s">
        <v>176</v>
      </c>
      <c r="G106" s="229"/>
      <c r="H106" s="231" t="s">
        <v>21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148</v>
      </c>
      <c r="AU106" s="238" t="s">
        <v>86</v>
      </c>
      <c r="AV106" s="13" t="s">
        <v>83</v>
      </c>
      <c r="AW106" s="13" t="s">
        <v>36</v>
      </c>
      <c r="AX106" s="13" t="s">
        <v>75</v>
      </c>
      <c r="AY106" s="238" t="s">
        <v>137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177</v>
      </c>
      <c r="G107" s="240"/>
      <c r="H107" s="243">
        <v>213.38900000000001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75</v>
      </c>
      <c r="AY107" s="249" t="s">
        <v>137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178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179</v>
      </c>
      <c r="G109" s="240"/>
      <c r="H109" s="243">
        <v>3.96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75</v>
      </c>
      <c r="AY109" s="249" t="s">
        <v>137</v>
      </c>
    </row>
    <row r="110" s="15" customFormat="1">
      <c r="A110" s="15"/>
      <c r="B110" s="250"/>
      <c r="C110" s="251"/>
      <c r="D110" s="230" t="s">
        <v>148</v>
      </c>
      <c r="E110" s="252" t="s">
        <v>21</v>
      </c>
      <c r="F110" s="253" t="s">
        <v>180</v>
      </c>
      <c r="G110" s="251"/>
      <c r="H110" s="254">
        <v>217.34899999999999</v>
      </c>
      <c r="I110" s="255"/>
      <c r="J110" s="251"/>
      <c r="K110" s="251"/>
      <c r="L110" s="256"/>
      <c r="M110" s="257"/>
      <c r="N110" s="258"/>
      <c r="O110" s="258"/>
      <c r="P110" s="258"/>
      <c r="Q110" s="258"/>
      <c r="R110" s="258"/>
      <c r="S110" s="258"/>
      <c r="T110" s="259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0" t="s">
        <v>148</v>
      </c>
      <c r="AU110" s="260" t="s">
        <v>86</v>
      </c>
      <c r="AV110" s="15" t="s">
        <v>144</v>
      </c>
      <c r="AW110" s="15" t="s">
        <v>36</v>
      </c>
      <c r="AX110" s="15" t="s">
        <v>83</v>
      </c>
      <c r="AY110" s="260" t="s">
        <v>137</v>
      </c>
    </row>
    <row r="111" s="2" customFormat="1" ht="49.05" customHeight="1">
      <c r="A111" s="42"/>
      <c r="B111" s="43"/>
      <c r="C111" s="210" t="s">
        <v>181</v>
      </c>
      <c r="D111" s="210" t="s">
        <v>139</v>
      </c>
      <c r="E111" s="211" t="s">
        <v>182</v>
      </c>
      <c r="F111" s="212" t="s">
        <v>183</v>
      </c>
      <c r="G111" s="213" t="s">
        <v>184</v>
      </c>
      <c r="H111" s="214">
        <v>372.173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185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186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176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187</v>
      </c>
      <c r="G114" s="240"/>
      <c r="H114" s="243">
        <v>170.41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4" customFormat="1">
      <c r="A115" s="14"/>
      <c r="B115" s="239"/>
      <c r="C115" s="240"/>
      <c r="D115" s="230" t="s">
        <v>148</v>
      </c>
      <c r="E115" s="241" t="s">
        <v>21</v>
      </c>
      <c r="F115" s="242" t="s">
        <v>188</v>
      </c>
      <c r="G115" s="240"/>
      <c r="H115" s="243">
        <v>25.274999999999999</v>
      </c>
      <c r="I115" s="244"/>
      <c r="J115" s="240"/>
      <c r="K115" s="240"/>
      <c r="L115" s="245"/>
      <c r="M115" s="246"/>
      <c r="N115" s="247"/>
      <c r="O115" s="247"/>
      <c r="P115" s="247"/>
      <c r="Q115" s="247"/>
      <c r="R115" s="247"/>
      <c r="S115" s="247"/>
      <c r="T115" s="24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9" t="s">
        <v>148</v>
      </c>
      <c r="AU115" s="249" t="s">
        <v>86</v>
      </c>
      <c r="AV115" s="14" t="s">
        <v>86</v>
      </c>
      <c r="AW115" s="14" t="s">
        <v>36</v>
      </c>
      <c r="AX115" s="14" t="s">
        <v>75</v>
      </c>
      <c r="AY115" s="249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189</v>
      </c>
      <c r="G116" s="240"/>
      <c r="H116" s="243">
        <v>197.893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190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191</v>
      </c>
      <c r="G118" s="240"/>
      <c r="H118" s="243">
        <v>-7.7220000000000004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192</v>
      </c>
      <c r="G119" s="240"/>
      <c r="H119" s="243">
        <v>-14.505000000000001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193</v>
      </c>
      <c r="G120" s="240"/>
      <c r="H120" s="243">
        <v>-4.984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6" customFormat="1">
      <c r="A121" s="16"/>
      <c r="B121" s="261"/>
      <c r="C121" s="262"/>
      <c r="D121" s="230" t="s">
        <v>148</v>
      </c>
      <c r="E121" s="263" t="s">
        <v>21</v>
      </c>
      <c r="F121" s="264" t="s">
        <v>194</v>
      </c>
      <c r="G121" s="262"/>
      <c r="H121" s="265">
        <v>366.36700000000002</v>
      </c>
      <c r="I121" s="266"/>
      <c r="J121" s="262"/>
      <c r="K121" s="262"/>
      <c r="L121" s="267"/>
      <c r="M121" s="268"/>
      <c r="N121" s="269"/>
      <c r="O121" s="269"/>
      <c r="P121" s="269"/>
      <c r="Q121" s="269"/>
      <c r="R121" s="269"/>
      <c r="S121" s="269"/>
      <c r="T121" s="270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1" t="s">
        <v>148</v>
      </c>
      <c r="AU121" s="271" t="s">
        <v>86</v>
      </c>
      <c r="AV121" s="16" t="s">
        <v>157</v>
      </c>
      <c r="AW121" s="16" t="s">
        <v>36</v>
      </c>
      <c r="AX121" s="16" t="s">
        <v>75</v>
      </c>
      <c r="AY121" s="271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178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195</v>
      </c>
      <c r="G123" s="240"/>
      <c r="H123" s="243">
        <v>5.806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5" customFormat="1">
      <c r="A124" s="15"/>
      <c r="B124" s="250"/>
      <c r="C124" s="251"/>
      <c r="D124" s="230" t="s">
        <v>148</v>
      </c>
      <c r="E124" s="252" t="s">
        <v>21</v>
      </c>
      <c r="F124" s="253" t="s">
        <v>180</v>
      </c>
      <c r="G124" s="251"/>
      <c r="H124" s="254">
        <v>372.173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0" t="s">
        <v>148</v>
      </c>
      <c r="AU124" s="260" t="s">
        <v>86</v>
      </c>
      <c r="AV124" s="15" t="s">
        <v>144</v>
      </c>
      <c r="AW124" s="15" t="s">
        <v>36</v>
      </c>
      <c r="AX124" s="15" t="s">
        <v>83</v>
      </c>
      <c r="AY124" s="260" t="s">
        <v>137</v>
      </c>
    </row>
    <row r="125" s="2" customFormat="1" ht="37.8" customHeight="1">
      <c r="A125" s="42"/>
      <c r="B125" s="43"/>
      <c r="C125" s="210" t="s">
        <v>196</v>
      </c>
      <c r="D125" s="210" t="s">
        <v>139</v>
      </c>
      <c r="E125" s="211" t="s">
        <v>197</v>
      </c>
      <c r="F125" s="212" t="s">
        <v>198</v>
      </c>
      <c r="G125" s="213" t="s">
        <v>184</v>
      </c>
      <c r="H125" s="214">
        <v>29.699999999999999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199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200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201</v>
      </c>
      <c r="G127" s="240"/>
      <c r="H127" s="243">
        <v>29.699999999999999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33" customHeight="1">
      <c r="A128" s="42"/>
      <c r="B128" s="43"/>
      <c r="C128" s="210" t="s">
        <v>202</v>
      </c>
      <c r="D128" s="210" t="s">
        <v>139</v>
      </c>
      <c r="E128" s="211" t="s">
        <v>203</v>
      </c>
      <c r="F128" s="212" t="s">
        <v>204</v>
      </c>
      <c r="G128" s="213" t="s">
        <v>160</v>
      </c>
      <c r="H128" s="214">
        <v>31.800000000000001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205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206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207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208</v>
      </c>
      <c r="G131" s="240"/>
      <c r="H131" s="243">
        <v>31.800000000000001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37.8" customHeight="1">
      <c r="A132" s="42"/>
      <c r="B132" s="43"/>
      <c r="C132" s="210" t="s">
        <v>209</v>
      </c>
      <c r="D132" s="210" t="s">
        <v>139</v>
      </c>
      <c r="E132" s="211" t="s">
        <v>210</v>
      </c>
      <c r="F132" s="212" t="s">
        <v>211</v>
      </c>
      <c r="G132" s="213" t="s">
        <v>173</v>
      </c>
      <c r="H132" s="214">
        <v>727.95000000000005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0.00058</v>
      </c>
      <c r="R132" s="219">
        <f>Q132*H132</f>
        <v>0.422211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212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213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176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214</v>
      </c>
      <c r="G135" s="240"/>
      <c r="H135" s="243">
        <v>311.63299999999998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4" customFormat="1">
      <c r="A136" s="14"/>
      <c r="B136" s="239"/>
      <c r="C136" s="240"/>
      <c r="D136" s="230" t="s">
        <v>148</v>
      </c>
      <c r="E136" s="241" t="s">
        <v>21</v>
      </c>
      <c r="F136" s="242" t="s">
        <v>215</v>
      </c>
      <c r="G136" s="240"/>
      <c r="H136" s="243">
        <v>45.954999999999998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148</v>
      </c>
      <c r="AU136" s="249" t="s">
        <v>86</v>
      </c>
      <c r="AV136" s="14" t="s">
        <v>86</v>
      </c>
      <c r="AW136" s="14" t="s">
        <v>36</v>
      </c>
      <c r="AX136" s="14" t="s">
        <v>75</v>
      </c>
      <c r="AY136" s="249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216</v>
      </c>
      <c r="G137" s="240"/>
      <c r="H137" s="243">
        <v>359.80500000000001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178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217</v>
      </c>
      <c r="G139" s="240"/>
      <c r="H139" s="243">
        <v>10.557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5" customFormat="1">
      <c r="A140" s="15"/>
      <c r="B140" s="250"/>
      <c r="C140" s="251"/>
      <c r="D140" s="230" t="s">
        <v>148</v>
      </c>
      <c r="E140" s="252" t="s">
        <v>21</v>
      </c>
      <c r="F140" s="253" t="s">
        <v>180</v>
      </c>
      <c r="G140" s="251"/>
      <c r="H140" s="254">
        <v>727.95000000000005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0" t="s">
        <v>148</v>
      </c>
      <c r="AU140" s="260" t="s">
        <v>86</v>
      </c>
      <c r="AV140" s="15" t="s">
        <v>144</v>
      </c>
      <c r="AW140" s="15" t="s">
        <v>36</v>
      </c>
      <c r="AX140" s="15" t="s">
        <v>83</v>
      </c>
      <c r="AY140" s="260" t="s">
        <v>137</v>
      </c>
    </row>
    <row r="141" s="2" customFormat="1" ht="37.8" customHeight="1">
      <c r="A141" s="42"/>
      <c r="B141" s="43"/>
      <c r="C141" s="210" t="s">
        <v>218</v>
      </c>
      <c r="D141" s="210" t="s">
        <v>139</v>
      </c>
      <c r="E141" s="211" t="s">
        <v>219</v>
      </c>
      <c r="F141" s="212" t="s">
        <v>220</v>
      </c>
      <c r="G141" s="213" t="s">
        <v>173</v>
      </c>
      <c r="H141" s="214">
        <v>727.95000000000005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221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222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62.7" customHeight="1">
      <c r="A143" s="42"/>
      <c r="B143" s="43"/>
      <c r="C143" s="210" t="s">
        <v>223</v>
      </c>
      <c r="D143" s="210" t="s">
        <v>139</v>
      </c>
      <c r="E143" s="211" t="s">
        <v>224</v>
      </c>
      <c r="F143" s="212" t="s">
        <v>225</v>
      </c>
      <c r="G143" s="213" t="s">
        <v>184</v>
      </c>
      <c r="H143" s="214">
        <v>65.204999999999998</v>
      </c>
      <c r="I143" s="215"/>
      <c r="J143" s="216">
        <f>ROUND(I143*H143,2)</f>
        <v>0</v>
      </c>
      <c r="K143" s="212" t="s">
        <v>143</v>
      </c>
      <c r="L143" s="48"/>
      <c r="M143" s="217" t="s">
        <v>21</v>
      </c>
      <c r="N143" s="218" t="s">
        <v>46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144</v>
      </c>
      <c r="AT143" s="221" t="s">
        <v>139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226</v>
      </c>
    </row>
    <row r="144" s="2" customFormat="1">
      <c r="A144" s="42"/>
      <c r="B144" s="43"/>
      <c r="C144" s="44"/>
      <c r="D144" s="223" t="s">
        <v>146</v>
      </c>
      <c r="E144" s="44"/>
      <c r="F144" s="224" t="s">
        <v>227</v>
      </c>
      <c r="G144" s="44"/>
      <c r="H144" s="44"/>
      <c r="I144" s="225"/>
      <c r="J144" s="44"/>
      <c r="K144" s="44"/>
      <c r="L144" s="48"/>
      <c r="M144" s="226"/>
      <c r="N144" s="227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146</v>
      </c>
      <c r="AU144" s="20" t="s">
        <v>86</v>
      </c>
    </row>
    <row r="145" s="13" customFormat="1">
      <c r="A145" s="13"/>
      <c r="B145" s="228"/>
      <c r="C145" s="229"/>
      <c r="D145" s="230" t="s">
        <v>148</v>
      </c>
      <c r="E145" s="231" t="s">
        <v>21</v>
      </c>
      <c r="F145" s="232" t="s">
        <v>228</v>
      </c>
      <c r="G145" s="229"/>
      <c r="H145" s="231" t="s">
        <v>21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148</v>
      </c>
      <c r="AU145" s="238" t="s">
        <v>86</v>
      </c>
      <c r="AV145" s="13" t="s">
        <v>83</v>
      </c>
      <c r="AW145" s="13" t="s">
        <v>36</v>
      </c>
      <c r="AX145" s="13" t="s">
        <v>75</v>
      </c>
      <c r="AY145" s="238" t="s">
        <v>137</v>
      </c>
    </row>
    <row r="146" s="14" customFormat="1">
      <c r="A146" s="14"/>
      <c r="B146" s="239"/>
      <c r="C146" s="240"/>
      <c r="D146" s="230" t="s">
        <v>148</v>
      </c>
      <c r="E146" s="241" t="s">
        <v>21</v>
      </c>
      <c r="F146" s="242" t="s">
        <v>229</v>
      </c>
      <c r="G146" s="240"/>
      <c r="H146" s="243">
        <v>65.204999999999998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9" t="s">
        <v>148</v>
      </c>
      <c r="AU146" s="249" t="s">
        <v>86</v>
      </c>
      <c r="AV146" s="14" t="s">
        <v>86</v>
      </c>
      <c r="AW146" s="14" t="s">
        <v>36</v>
      </c>
      <c r="AX146" s="14" t="s">
        <v>83</v>
      </c>
      <c r="AY146" s="249" t="s">
        <v>137</v>
      </c>
    </row>
    <row r="147" s="2" customFormat="1" ht="62.7" customHeight="1">
      <c r="A147" s="42"/>
      <c r="B147" s="43"/>
      <c r="C147" s="210" t="s">
        <v>8</v>
      </c>
      <c r="D147" s="210" t="s">
        <v>139</v>
      </c>
      <c r="E147" s="211" t="s">
        <v>230</v>
      </c>
      <c r="F147" s="212" t="s">
        <v>231</v>
      </c>
      <c r="G147" s="213" t="s">
        <v>184</v>
      </c>
      <c r="H147" s="214">
        <v>29.215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232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233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234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235</v>
      </c>
      <c r="G150" s="240"/>
      <c r="H150" s="243">
        <v>29.215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83</v>
      </c>
      <c r="AY150" s="249" t="s">
        <v>137</v>
      </c>
    </row>
    <row r="151" s="2" customFormat="1" ht="66.75" customHeight="1">
      <c r="A151" s="42"/>
      <c r="B151" s="43"/>
      <c r="C151" s="210" t="s">
        <v>236</v>
      </c>
      <c r="D151" s="210" t="s">
        <v>139</v>
      </c>
      <c r="E151" s="211" t="s">
        <v>237</v>
      </c>
      <c r="F151" s="212" t="s">
        <v>238</v>
      </c>
      <c r="G151" s="213" t="s">
        <v>184</v>
      </c>
      <c r="H151" s="214">
        <v>116.59999999999999</v>
      </c>
      <c r="I151" s="215"/>
      <c r="J151" s="216">
        <f>ROUND(I151*H151,2)</f>
        <v>0</v>
      </c>
      <c r="K151" s="212" t="s">
        <v>143</v>
      </c>
      <c r="L151" s="48"/>
      <c r="M151" s="217" t="s">
        <v>21</v>
      </c>
      <c r="N151" s="218" t="s">
        <v>46</v>
      </c>
      <c r="O151" s="88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1" t="s">
        <v>144</v>
      </c>
      <c r="AT151" s="221" t="s">
        <v>139</v>
      </c>
      <c r="AU151" s="221" t="s">
        <v>86</v>
      </c>
      <c r="AY151" s="20" t="s">
        <v>137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20" t="s">
        <v>83</v>
      </c>
      <c r="BK151" s="222">
        <f>ROUND(I151*H151,2)</f>
        <v>0</v>
      </c>
      <c r="BL151" s="20" t="s">
        <v>144</v>
      </c>
      <c r="BM151" s="221" t="s">
        <v>239</v>
      </c>
    </row>
    <row r="152" s="2" customFormat="1">
      <c r="A152" s="42"/>
      <c r="B152" s="43"/>
      <c r="C152" s="44"/>
      <c r="D152" s="223" t="s">
        <v>146</v>
      </c>
      <c r="E152" s="44"/>
      <c r="F152" s="224" t="s">
        <v>240</v>
      </c>
      <c r="G152" s="44"/>
      <c r="H152" s="44"/>
      <c r="I152" s="225"/>
      <c r="J152" s="44"/>
      <c r="K152" s="44"/>
      <c r="L152" s="48"/>
      <c r="M152" s="226"/>
      <c r="N152" s="227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146</v>
      </c>
      <c r="AU152" s="20" t="s">
        <v>86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241</v>
      </c>
      <c r="G153" s="240"/>
      <c r="H153" s="243">
        <v>116.59999999999999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2" customFormat="1" ht="44.25" customHeight="1">
      <c r="A154" s="42"/>
      <c r="B154" s="43"/>
      <c r="C154" s="210" t="s">
        <v>242</v>
      </c>
      <c r="D154" s="210" t="s">
        <v>139</v>
      </c>
      <c r="E154" s="211" t="s">
        <v>243</v>
      </c>
      <c r="F154" s="212" t="s">
        <v>244</v>
      </c>
      <c r="G154" s="213" t="s">
        <v>184</v>
      </c>
      <c r="H154" s="214">
        <v>29.195</v>
      </c>
      <c r="I154" s="215"/>
      <c r="J154" s="216">
        <f>ROUND(I154*H154,2)</f>
        <v>0</v>
      </c>
      <c r="K154" s="212" t="s">
        <v>143</v>
      </c>
      <c r="L154" s="48"/>
      <c r="M154" s="217" t="s">
        <v>21</v>
      </c>
      <c r="N154" s="218" t="s">
        <v>46</v>
      </c>
      <c r="O154" s="88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1" t="s">
        <v>144</v>
      </c>
      <c r="AT154" s="221" t="s">
        <v>139</v>
      </c>
      <c r="AU154" s="221" t="s">
        <v>86</v>
      </c>
      <c r="AY154" s="20" t="s">
        <v>137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20" t="s">
        <v>83</v>
      </c>
      <c r="BK154" s="222">
        <f>ROUND(I154*H154,2)</f>
        <v>0</v>
      </c>
      <c r="BL154" s="20" t="s">
        <v>144</v>
      </c>
      <c r="BM154" s="221" t="s">
        <v>245</v>
      </c>
    </row>
    <row r="155" s="2" customFormat="1">
      <c r="A155" s="42"/>
      <c r="B155" s="43"/>
      <c r="C155" s="44"/>
      <c r="D155" s="223" t="s">
        <v>146</v>
      </c>
      <c r="E155" s="44"/>
      <c r="F155" s="224" t="s">
        <v>246</v>
      </c>
      <c r="G155" s="44"/>
      <c r="H155" s="44"/>
      <c r="I155" s="225"/>
      <c r="J155" s="44"/>
      <c r="K155" s="44"/>
      <c r="L155" s="48"/>
      <c r="M155" s="226"/>
      <c r="N155" s="227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0" t="s">
        <v>146</v>
      </c>
      <c r="AU155" s="20" t="s">
        <v>86</v>
      </c>
    </row>
    <row r="156" s="13" customFormat="1">
      <c r="A156" s="13"/>
      <c r="B156" s="228"/>
      <c r="C156" s="229"/>
      <c r="D156" s="230" t="s">
        <v>148</v>
      </c>
      <c r="E156" s="231" t="s">
        <v>21</v>
      </c>
      <c r="F156" s="232" t="s">
        <v>247</v>
      </c>
      <c r="G156" s="229"/>
      <c r="H156" s="231" t="s">
        <v>21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148</v>
      </c>
      <c r="AU156" s="238" t="s">
        <v>86</v>
      </c>
      <c r="AV156" s="13" t="s">
        <v>83</v>
      </c>
      <c r="AW156" s="13" t="s">
        <v>36</v>
      </c>
      <c r="AX156" s="13" t="s">
        <v>75</v>
      </c>
      <c r="AY156" s="238" t="s">
        <v>137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248</v>
      </c>
      <c r="G157" s="240"/>
      <c r="H157" s="243">
        <v>29.195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44.25" customHeight="1">
      <c r="A158" s="42"/>
      <c r="B158" s="43"/>
      <c r="C158" s="210" t="s">
        <v>249</v>
      </c>
      <c r="D158" s="210" t="s">
        <v>139</v>
      </c>
      <c r="E158" s="211" t="s">
        <v>250</v>
      </c>
      <c r="F158" s="212" t="s">
        <v>251</v>
      </c>
      <c r="G158" s="213" t="s">
        <v>252</v>
      </c>
      <c r="H158" s="214">
        <v>49.555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253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254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255</v>
      </c>
      <c r="G160" s="240"/>
      <c r="H160" s="243">
        <v>49.555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44.25" customHeight="1">
      <c r="A161" s="42"/>
      <c r="B161" s="43"/>
      <c r="C161" s="210" t="s">
        <v>256</v>
      </c>
      <c r="D161" s="210" t="s">
        <v>139</v>
      </c>
      <c r="E161" s="211" t="s">
        <v>250</v>
      </c>
      <c r="F161" s="212" t="s">
        <v>251</v>
      </c>
      <c r="G161" s="213" t="s">
        <v>252</v>
      </c>
      <c r="H161" s="214">
        <v>49.665999999999997</v>
      </c>
      <c r="I161" s="215"/>
      <c r="J161" s="216">
        <f>ROUND(I161*H161,2)</f>
        <v>0</v>
      </c>
      <c r="K161" s="212" t="s">
        <v>143</v>
      </c>
      <c r="L161" s="48"/>
      <c r="M161" s="217" t="s">
        <v>21</v>
      </c>
      <c r="N161" s="218" t="s">
        <v>46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144</v>
      </c>
      <c r="AT161" s="221" t="s">
        <v>139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257</v>
      </c>
    </row>
    <row r="162" s="2" customFormat="1">
      <c r="A162" s="42"/>
      <c r="B162" s="43"/>
      <c r="C162" s="44"/>
      <c r="D162" s="223" t="s">
        <v>146</v>
      </c>
      <c r="E162" s="44"/>
      <c r="F162" s="224" t="s">
        <v>254</v>
      </c>
      <c r="G162" s="44"/>
      <c r="H162" s="44"/>
      <c r="I162" s="225"/>
      <c r="J162" s="44"/>
      <c r="K162" s="44"/>
      <c r="L162" s="48"/>
      <c r="M162" s="226"/>
      <c r="N162" s="227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0" t="s">
        <v>146</v>
      </c>
      <c r="AU162" s="20" t="s">
        <v>86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258</v>
      </c>
      <c r="G163" s="240"/>
      <c r="H163" s="243">
        <v>49.665999999999997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83</v>
      </c>
      <c r="AY163" s="249" t="s">
        <v>137</v>
      </c>
    </row>
    <row r="164" s="2" customFormat="1" ht="37.8" customHeight="1">
      <c r="A164" s="42"/>
      <c r="B164" s="43"/>
      <c r="C164" s="210" t="s">
        <v>259</v>
      </c>
      <c r="D164" s="210" t="s">
        <v>139</v>
      </c>
      <c r="E164" s="211" t="s">
        <v>260</v>
      </c>
      <c r="F164" s="212" t="s">
        <v>261</v>
      </c>
      <c r="G164" s="213" t="s">
        <v>184</v>
      </c>
      <c r="H164" s="214">
        <v>29.149999999999999</v>
      </c>
      <c r="I164" s="215"/>
      <c r="J164" s="216">
        <f>ROUND(I164*H164,2)</f>
        <v>0</v>
      </c>
      <c r="K164" s="212" t="s">
        <v>143</v>
      </c>
      <c r="L164" s="48"/>
      <c r="M164" s="217" t="s">
        <v>21</v>
      </c>
      <c r="N164" s="218" t="s">
        <v>46</v>
      </c>
      <c r="O164" s="88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1" t="s">
        <v>144</v>
      </c>
      <c r="AT164" s="221" t="s">
        <v>139</v>
      </c>
      <c r="AU164" s="221" t="s">
        <v>86</v>
      </c>
      <c r="AY164" s="20" t="s">
        <v>137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20" t="s">
        <v>83</v>
      </c>
      <c r="BK164" s="222">
        <f>ROUND(I164*H164,2)</f>
        <v>0</v>
      </c>
      <c r="BL164" s="20" t="s">
        <v>144</v>
      </c>
      <c r="BM164" s="221" t="s">
        <v>262</v>
      </c>
    </row>
    <row r="165" s="2" customFormat="1">
      <c r="A165" s="42"/>
      <c r="B165" s="43"/>
      <c r="C165" s="44"/>
      <c r="D165" s="223" t="s">
        <v>146</v>
      </c>
      <c r="E165" s="44"/>
      <c r="F165" s="224" t="s">
        <v>263</v>
      </c>
      <c r="G165" s="44"/>
      <c r="H165" s="44"/>
      <c r="I165" s="225"/>
      <c r="J165" s="44"/>
      <c r="K165" s="44"/>
      <c r="L165" s="48"/>
      <c r="M165" s="226"/>
      <c r="N165" s="227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146</v>
      </c>
      <c r="AU165" s="20" t="s">
        <v>86</v>
      </c>
    </row>
    <row r="166" s="14" customFormat="1">
      <c r="A166" s="14"/>
      <c r="B166" s="239"/>
      <c r="C166" s="240"/>
      <c r="D166" s="230" t="s">
        <v>148</v>
      </c>
      <c r="E166" s="241" t="s">
        <v>21</v>
      </c>
      <c r="F166" s="242" t="s">
        <v>264</v>
      </c>
      <c r="G166" s="240"/>
      <c r="H166" s="243">
        <v>29.149999999999999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9" t="s">
        <v>148</v>
      </c>
      <c r="AU166" s="249" t="s">
        <v>86</v>
      </c>
      <c r="AV166" s="14" t="s">
        <v>86</v>
      </c>
      <c r="AW166" s="14" t="s">
        <v>36</v>
      </c>
      <c r="AX166" s="14" t="s">
        <v>83</v>
      </c>
      <c r="AY166" s="249" t="s">
        <v>137</v>
      </c>
    </row>
    <row r="167" s="2" customFormat="1" ht="44.25" customHeight="1">
      <c r="A167" s="42"/>
      <c r="B167" s="43"/>
      <c r="C167" s="210" t="s">
        <v>265</v>
      </c>
      <c r="D167" s="210" t="s">
        <v>139</v>
      </c>
      <c r="E167" s="211" t="s">
        <v>266</v>
      </c>
      <c r="F167" s="212" t="s">
        <v>267</v>
      </c>
      <c r="G167" s="213" t="s">
        <v>184</v>
      </c>
      <c r="H167" s="214">
        <v>363.70400000000001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268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269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270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3" customFormat="1">
      <c r="A170" s="13"/>
      <c r="B170" s="228"/>
      <c r="C170" s="229"/>
      <c r="D170" s="230" t="s">
        <v>148</v>
      </c>
      <c r="E170" s="231" t="s">
        <v>21</v>
      </c>
      <c r="F170" s="232" t="s">
        <v>271</v>
      </c>
      <c r="G170" s="229"/>
      <c r="H170" s="231" t="s">
        <v>21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148</v>
      </c>
      <c r="AU170" s="238" t="s">
        <v>86</v>
      </c>
      <c r="AV170" s="13" t="s">
        <v>83</v>
      </c>
      <c r="AW170" s="13" t="s">
        <v>36</v>
      </c>
      <c r="AX170" s="13" t="s">
        <v>75</v>
      </c>
      <c r="AY170" s="238" t="s">
        <v>137</v>
      </c>
    </row>
    <row r="171" s="14" customFormat="1">
      <c r="A171" s="14"/>
      <c r="B171" s="239"/>
      <c r="C171" s="240"/>
      <c r="D171" s="230" t="s">
        <v>148</v>
      </c>
      <c r="E171" s="241" t="s">
        <v>21</v>
      </c>
      <c r="F171" s="242" t="s">
        <v>272</v>
      </c>
      <c r="G171" s="240"/>
      <c r="H171" s="243">
        <v>342.95800000000003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148</v>
      </c>
      <c r="AU171" s="249" t="s">
        <v>86</v>
      </c>
      <c r="AV171" s="14" t="s">
        <v>86</v>
      </c>
      <c r="AW171" s="14" t="s">
        <v>36</v>
      </c>
      <c r="AX171" s="14" t="s">
        <v>75</v>
      </c>
      <c r="AY171" s="249" t="s">
        <v>137</v>
      </c>
    </row>
    <row r="172" s="13" customFormat="1">
      <c r="A172" s="13"/>
      <c r="B172" s="228"/>
      <c r="C172" s="229"/>
      <c r="D172" s="230" t="s">
        <v>148</v>
      </c>
      <c r="E172" s="231" t="s">
        <v>21</v>
      </c>
      <c r="F172" s="232" t="s">
        <v>273</v>
      </c>
      <c r="G172" s="229"/>
      <c r="H172" s="231" t="s">
        <v>21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148</v>
      </c>
      <c r="AU172" s="238" t="s">
        <v>86</v>
      </c>
      <c r="AV172" s="13" t="s">
        <v>83</v>
      </c>
      <c r="AW172" s="13" t="s">
        <v>36</v>
      </c>
      <c r="AX172" s="13" t="s">
        <v>75</v>
      </c>
      <c r="AY172" s="238" t="s">
        <v>137</v>
      </c>
    </row>
    <row r="173" s="14" customFormat="1">
      <c r="A173" s="14"/>
      <c r="B173" s="239"/>
      <c r="C173" s="240"/>
      <c r="D173" s="230" t="s">
        <v>148</v>
      </c>
      <c r="E173" s="241" t="s">
        <v>21</v>
      </c>
      <c r="F173" s="242" t="s">
        <v>274</v>
      </c>
      <c r="G173" s="240"/>
      <c r="H173" s="243">
        <v>20.745999999999999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36</v>
      </c>
      <c r="AX173" s="14" t="s">
        <v>75</v>
      </c>
      <c r="AY173" s="249" t="s">
        <v>137</v>
      </c>
    </row>
    <row r="174" s="15" customFormat="1">
      <c r="A174" s="15"/>
      <c r="B174" s="250"/>
      <c r="C174" s="251"/>
      <c r="D174" s="230" t="s">
        <v>148</v>
      </c>
      <c r="E174" s="252" t="s">
        <v>21</v>
      </c>
      <c r="F174" s="253" t="s">
        <v>180</v>
      </c>
      <c r="G174" s="251"/>
      <c r="H174" s="254">
        <v>363.70400000000001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0" t="s">
        <v>148</v>
      </c>
      <c r="AU174" s="260" t="s">
        <v>86</v>
      </c>
      <c r="AV174" s="15" t="s">
        <v>144</v>
      </c>
      <c r="AW174" s="15" t="s">
        <v>36</v>
      </c>
      <c r="AX174" s="15" t="s">
        <v>83</v>
      </c>
      <c r="AY174" s="260" t="s">
        <v>137</v>
      </c>
    </row>
    <row r="175" s="2" customFormat="1" ht="16.5" customHeight="1">
      <c r="A175" s="42"/>
      <c r="B175" s="43"/>
      <c r="C175" s="272" t="s">
        <v>275</v>
      </c>
      <c r="D175" s="272" t="s">
        <v>276</v>
      </c>
      <c r="E175" s="273" t="s">
        <v>277</v>
      </c>
      <c r="F175" s="274" t="s">
        <v>278</v>
      </c>
      <c r="G175" s="275" t="s">
        <v>252</v>
      </c>
      <c r="H175" s="276">
        <v>52.770000000000003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1</v>
      </c>
      <c r="R175" s="219">
        <f>Q175*H175</f>
        <v>52.770000000000003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279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273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280</v>
      </c>
      <c r="G177" s="240"/>
      <c r="H177" s="243">
        <v>52.770000000000003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83</v>
      </c>
      <c r="AY177" s="249" t="s">
        <v>137</v>
      </c>
    </row>
    <row r="178" s="2" customFormat="1" ht="66.75" customHeight="1">
      <c r="A178" s="42"/>
      <c r="B178" s="43"/>
      <c r="C178" s="210" t="s">
        <v>281</v>
      </c>
      <c r="D178" s="210" t="s">
        <v>139</v>
      </c>
      <c r="E178" s="211" t="s">
        <v>282</v>
      </c>
      <c r="F178" s="212" t="s">
        <v>283</v>
      </c>
      <c r="G178" s="213" t="s">
        <v>184</v>
      </c>
      <c r="H178" s="214">
        <v>81.334999999999994</v>
      </c>
      <c r="I178" s="215"/>
      <c r="J178" s="216">
        <f>ROUND(I178*H178,2)</f>
        <v>0</v>
      </c>
      <c r="K178" s="212" t="s">
        <v>143</v>
      </c>
      <c r="L178" s="48"/>
      <c r="M178" s="217" t="s">
        <v>21</v>
      </c>
      <c r="N178" s="218" t="s">
        <v>46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1" t="s">
        <v>144</v>
      </c>
      <c r="AT178" s="221" t="s">
        <v>139</v>
      </c>
      <c r="AU178" s="221" t="s">
        <v>86</v>
      </c>
      <c r="AY178" s="20" t="s">
        <v>137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20" t="s">
        <v>83</v>
      </c>
      <c r="BK178" s="222">
        <f>ROUND(I178*H178,2)</f>
        <v>0</v>
      </c>
      <c r="BL178" s="20" t="s">
        <v>144</v>
      </c>
      <c r="BM178" s="221" t="s">
        <v>284</v>
      </c>
    </row>
    <row r="179" s="2" customFormat="1">
      <c r="A179" s="42"/>
      <c r="B179" s="43"/>
      <c r="C179" s="44"/>
      <c r="D179" s="223" t="s">
        <v>146</v>
      </c>
      <c r="E179" s="44"/>
      <c r="F179" s="224" t="s">
        <v>285</v>
      </c>
      <c r="G179" s="44"/>
      <c r="H179" s="44"/>
      <c r="I179" s="225"/>
      <c r="J179" s="44"/>
      <c r="K179" s="44"/>
      <c r="L179" s="48"/>
      <c r="M179" s="226"/>
      <c r="N179" s="227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146</v>
      </c>
      <c r="AU179" s="20" t="s">
        <v>86</v>
      </c>
    </row>
    <row r="180" s="14" customFormat="1">
      <c r="A180" s="14"/>
      <c r="B180" s="239"/>
      <c r="C180" s="240"/>
      <c r="D180" s="230" t="s">
        <v>148</v>
      </c>
      <c r="E180" s="241" t="s">
        <v>21</v>
      </c>
      <c r="F180" s="242" t="s">
        <v>286</v>
      </c>
      <c r="G180" s="240"/>
      <c r="H180" s="243">
        <v>90.463999999999999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9" t="s">
        <v>148</v>
      </c>
      <c r="AU180" s="249" t="s">
        <v>86</v>
      </c>
      <c r="AV180" s="14" t="s">
        <v>86</v>
      </c>
      <c r="AW180" s="14" t="s">
        <v>36</v>
      </c>
      <c r="AX180" s="14" t="s">
        <v>75</v>
      </c>
      <c r="AY180" s="249" t="s">
        <v>137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287</v>
      </c>
      <c r="G181" s="240"/>
      <c r="H181" s="243">
        <v>-9.1289999999999996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75</v>
      </c>
      <c r="AY181" s="249" t="s">
        <v>137</v>
      </c>
    </row>
    <row r="182" s="15" customFormat="1">
      <c r="A182" s="15"/>
      <c r="B182" s="250"/>
      <c r="C182" s="251"/>
      <c r="D182" s="230" t="s">
        <v>148</v>
      </c>
      <c r="E182" s="252" t="s">
        <v>21</v>
      </c>
      <c r="F182" s="253" t="s">
        <v>180</v>
      </c>
      <c r="G182" s="251"/>
      <c r="H182" s="254">
        <v>81.334999999999994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0" t="s">
        <v>148</v>
      </c>
      <c r="AU182" s="260" t="s">
        <v>86</v>
      </c>
      <c r="AV182" s="15" t="s">
        <v>144</v>
      </c>
      <c r="AW182" s="15" t="s">
        <v>36</v>
      </c>
      <c r="AX182" s="15" t="s">
        <v>83</v>
      </c>
      <c r="AY182" s="260" t="s">
        <v>137</v>
      </c>
    </row>
    <row r="183" s="2" customFormat="1" ht="16.5" customHeight="1">
      <c r="A183" s="42"/>
      <c r="B183" s="43"/>
      <c r="C183" s="272" t="s">
        <v>7</v>
      </c>
      <c r="D183" s="272" t="s">
        <v>276</v>
      </c>
      <c r="E183" s="273" t="s">
        <v>288</v>
      </c>
      <c r="F183" s="274" t="s">
        <v>289</v>
      </c>
      <c r="G183" s="275" t="s">
        <v>252</v>
      </c>
      <c r="H183" s="276">
        <v>162.66999999999999</v>
      </c>
      <c r="I183" s="277"/>
      <c r="J183" s="278">
        <f>ROUND(I183*H183,2)</f>
        <v>0</v>
      </c>
      <c r="K183" s="274" t="s">
        <v>143</v>
      </c>
      <c r="L183" s="279"/>
      <c r="M183" s="280" t="s">
        <v>21</v>
      </c>
      <c r="N183" s="281" t="s">
        <v>46</v>
      </c>
      <c r="O183" s="88"/>
      <c r="P183" s="219">
        <f>O183*H183</f>
        <v>0</v>
      </c>
      <c r="Q183" s="219">
        <v>1</v>
      </c>
      <c r="R183" s="219">
        <f>Q183*H183</f>
        <v>162.66999999999999</v>
      </c>
      <c r="S183" s="219">
        <v>0</v>
      </c>
      <c r="T183" s="220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1" t="s">
        <v>202</v>
      </c>
      <c r="AT183" s="221" t="s">
        <v>276</v>
      </c>
      <c r="AU183" s="221" t="s">
        <v>86</v>
      </c>
      <c r="AY183" s="20" t="s">
        <v>137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20" t="s">
        <v>83</v>
      </c>
      <c r="BK183" s="222">
        <f>ROUND(I183*H183,2)</f>
        <v>0</v>
      </c>
      <c r="BL183" s="20" t="s">
        <v>144</v>
      </c>
      <c r="BM183" s="221" t="s">
        <v>290</v>
      </c>
    </row>
    <row r="184" s="14" customFormat="1">
      <c r="A184" s="14"/>
      <c r="B184" s="239"/>
      <c r="C184" s="240"/>
      <c r="D184" s="230" t="s">
        <v>148</v>
      </c>
      <c r="E184" s="240"/>
      <c r="F184" s="242" t="s">
        <v>291</v>
      </c>
      <c r="G184" s="240"/>
      <c r="H184" s="243">
        <v>162.66999999999999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4</v>
      </c>
      <c r="AX184" s="14" t="s">
        <v>83</v>
      </c>
      <c r="AY184" s="249" t="s">
        <v>137</v>
      </c>
    </row>
    <row r="185" s="2" customFormat="1" ht="37.8" customHeight="1">
      <c r="A185" s="42"/>
      <c r="B185" s="43"/>
      <c r="C185" s="210" t="s">
        <v>292</v>
      </c>
      <c r="D185" s="210" t="s">
        <v>139</v>
      </c>
      <c r="E185" s="211" t="s">
        <v>293</v>
      </c>
      <c r="F185" s="212" t="s">
        <v>294</v>
      </c>
      <c r="G185" s="213" t="s">
        <v>173</v>
      </c>
      <c r="H185" s="214">
        <v>217.34899999999999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295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296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2" customFormat="1" ht="37.8" customHeight="1">
      <c r="A187" s="42"/>
      <c r="B187" s="43"/>
      <c r="C187" s="210" t="s">
        <v>297</v>
      </c>
      <c r="D187" s="210" t="s">
        <v>139</v>
      </c>
      <c r="E187" s="211" t="s">
        <v>298</v>
      </c>
      <c r="F187" s="212" t="s">
        <v>299</v>
      </c>
      <c r="G187" s="213" t="s">
        <v>173</v>
      </c>
      <c r="H187" s="214">
        <v>217.34899999999999</v>
      </c>
      <c r="I187" s="215"/>
      <c r="J187" s="216">
        <f>ROUND(I187*H187,2)</f>
        <v>0</v>
      </c>
      <c r="K187" s="212" t="s">
        <v>143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300</v>
      </c>
    </row>
    <row r="188" s="2" customFormat="1">
      <c r="A188" s="42"/>
      <c r="B188" s="43"/>
      <c r="C188" s="44"/>
      <c r="D188" s="223" t="s">
        <v>146</v>
      </c>
      <c r="E188" s="44"/>
      <c r="F188" s="224" t="s">
        <v>301</v>
      </c>
      <c r="G188" s="44"/>
      <c r="H188" s="44"/>
      <c r="I188" s="225"/>
      <c r="J188" s="44"/>
      <c r="K188" s="44"/>
      <c r="L188" s="48"/>
      <c r="M188" s="226"/>
      <c r="N188" s="227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T188" s="20" t="s">
        <v>146</v>
      </c>
      <c r="AU188" s="20" t="s">
        <v>86</v>
      </c>
    </row>
    <row r="189" s="2" customFormat="1" ht="16.5" customHeight="1">
      <c r="A189" s="42"/>
      <c r="B189" s="43"/>
      <c r="C189" s="272" t="s">
        <v>302</v>
      </c>
      <c r="D189" s="272" t="s">
        <v>276</v>
      </c>
      <c r="E189" s="273" t="s">
        <v>303</v>
      </c>
      <c r="F189" s="274" t="s">
        <v>304</v>
      </c>
      <c r="G189" s="275" t="s">
        <v>305</v>
      </c>
      <c r="H189" s="276">
        <v>4.3470000000000004</v>
      </c>
      <c r="I189" s="277"/>
      <c r="J189" s="278">
        <f>ROUND(I189*H189,2)</f>
        <v>0</v>
      </c>
      <c r="K189" s="274" t="s">
        <v>143</v>
      </c>
      <c r="L189" s="279"/>
      <c r="M189" s="280" t="s">
        <v>21</v>
      </c>
      <c r="N189" s="281" t="s">
        <v>46</v>
      </c>
      <c r="O189" s="88"/>
      <c r="P189" s="219">
        <f>O189*H189</f>
        <v>0</v>
      </c>
      <c r="Q189" s="219">
        <v>0.001</v>
      </c>
      <c r="R189" s="219">
        <f>Q189*H189</f>
        <v>0.0043470000000000002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202</v>
      </c>
      <c r="AT189" s="221" t="s">
        <v>276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306</v>
      </c>
    </row>
    <row r="190" s="14" customFormat="1">
      <c r="A190" s="14"/>
      <c r="B190" s="239"/>
      <c r="C190" s="240"/>
      <c r="D190" s="230" t="s">
        <v>148</v>
      </c>
      <c r="E190" s="240"/>
      <c r="F190" s="242" t="s">
        <v>307</v>
      </c>
      <c r="G190" s="240"/>
      <c r="H190" s="243">
        <v>4.3470000000000004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9" t="s">
        <v>148</v>
      </c>
      <c r="AU190" s="249" t="s">
        <v>86</v>
      </c>
      <c r="AV190" s="14" t="s">
        <v>86</v>
      </c>
      <c r="AW190" s="14" t="s">
        <v>4</v>
      </c>
      <c r="AX190" s="14" t="s">
        <v>83</v>
      </c>
      <c r="AY190" s="249" t="s">
        <v>137</v>
      </c>
    </row>
    <row r="191" s="2" customFormat="1" ht="21.75" customHeight="1">
      <c r="A191" s="42"/>
      <c r="B191" s="43"/>
      <c r="C191" s="210" t="s">
        <v>308</v>
      </c>
      <c r="D191" s="210" t="s">
        <v>139</v>
      </c>
      <c r="E191" s="211" t="s">
        <v>309</v>
      </c>
      <c r="F191" s="212" t="s">
        <v>310</v>
      </c>
      <c r="G191" s="213" t="s">
        <v>173</v>
      </c>
      <c r="H191" s="214">
        <v>217.34899999999999</v>
      </c>
      <c r="I191" s="215"/>
      <c r="J191" s="216">
        <f>ROUND(I191*H191,2)</f>
        <v>0</v>
      </c>
      <c r="K191" s="212" t="s">
        <v>143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311</v>
      </c>
    </row>
    <row r="192" s="2" customFormat="1">
      <c r="A192" s="42"/>
      <c r="B192" s="43"/>
      <c r="C192" s="44"/>
      <c r="D192" s="223" t="s">
        <v>146</v>
      </c>
      <c r="E192" s="44"/>
      <c r="F192" s="224" t="s">
        <v>312</v>
      </c>
      <c r="G192" s="44"/>
      <c r="H192" s="44"/>
      <c r="I192" s="225"/>
      <c r="J192" s="44"/>
      <c r="K192" s="44"/>
      <c r="L192" s="48"/>
      <c r="M192" s="226"/>
      <c r="N192" s="227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146</v>
      </c>
      <c r="AU192" s="20" t="s">
        <v>86</v>
      </c>
    </row>
    <row r="193" s="2" customFormat="1" ht="21.75" customHeight="1">
      <c r="A193" s="42"/>
      <c r="B193" s="43"/>
      <c r="C193" s="210" t="s">
        <v>313</v>
      </c>
      <c r="D193" s="210" t="s">
        <v>139</v>
      </c>
      <c r="E193" s="211" t="s">
        <v>314</v>
      </c>
      <c r="F193" s="212" t="s">
        <v>315</v>
      </c>
      <c r="G193" s="213" t="s">
        <v>173</v>
      </c>
      <c r="H193" s="214">
        <v>217.34899999999999</v>
      </c>
      <c r="I193" s="215"/>
      <c r="J193" s="216">
        <f>ROUND(I193*H193,2)</f>
        <v>0</v>
      </c>
      <c r="K193" s="212" t="s">
        <v>143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316</v>
      </c>
    </row>
    <row r="194" s="2" customFormat="1">
      <c r="A194" s="42"/>
      <c r="B194" s="43"/>
      <c r="C194" s="44"/>
      <c r="D194" s="223" t="s">
        <v>146</v>
      </c>
      <c r="E194" s="44"/>
      <c r="F194" s="224" t="s">
        <v>317</v>
      </c>
      <c r="G194" s="44"/>
      <c r="H194" s="44"/>
      <c r="I194" s="225"/>
      <c r="J194" s="44"/>
      <c r="K194" s="44"/>
      <c r="L194" s="48"/>
      <c r="M194" s="226"/>
      <c r="N194" s="227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146</v>
      </c>
      <c r="AU194" s="20" t="s">
        <v>86</v>
      </c>
    </row>
    <row r="195" s="2" customFormat="1" ht="44.25" customHeight="1">
      <c r="A195" s="42"/>
      <c r="B195" s="43"/>
      <c r="C195" s="210" t="s">
        <v>318</v>
      </c>
      <c r="D195" s="210" t="s">
        <v>139</v>
      </c>
      <c r="E195" s="211" t="s">
        <v>319</v>
      </c>
      <c r="F195" s="212" t="s">
        <v>320</v>
      </c>
      <c r="G195" s="213" t="s">
        <v>321</v>
      </c>
      <c r="H195" s="214">
        <v>23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0.021350000000000001</v>
      </c>
      <c r="R195" s="219">
        <f>Q195*H195</f>
        <v>0.49105000000000004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322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323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2" customFormat="1" ht="22.8" customHeight="1">
      <c r="A197" s="12"/>
      <c r="B197" s="194"/>
      <c r="C197" s="195"/>
      <c r="D197" s="196" t="s">
        <v>74</v>
      </c>
      <c r="E197" s="208" t="s">
        <v>86</v>
      </c>
      <c r="F197" s="208" t="s">
        <v>324</v>
      </c>
      <c r="G197" s="195"/>
      <c r="H197" s="195"/>
      <c r="I197" s="198"/>
      <c r="J197" s="209">
        <f>BK197</f>
        <v>0</v>
      </c>
      <c r="K197" s="195"/>
      <c r="L197" s="200"/>
      <c r="M197" s="201"/>
      <c r="N197" s="202"/>
      <c r="O197" s="202"/>
      <c r="P197" s="203">
        <f>SUM(P198:P201)</f>
        <v>0</v>
      </c>
      <c r="Q197" s="202"/>
      <c r="R197" s="203">
        <f>SUM(R198:R201)</f>
        <v>1.1505099999999999</v>
      </c>
      <c r="S197" s="202"/>
      <c r="T197" s="204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5" t="s">
        <v>83</v>
      </c>
      <c r="AT197" s="206" t="s">
        <v>74</v>
      </c>
      <c r="AU197" s="206" t="s">
        <v>83</v>
      </c>
      <c r="AY197" s="205" t="s">
        <v>137</v>
      </c>
      <c r="BK197" s="207">
        <f>SUM(BK198:BK201)</f>
        <v>0</v>
      </c>
    </row>
    <row r="198" s="2" customFormat="1" ht="24.15" customHeight="1">
      <c r="A198" s="42"/>
      <c r="B198" s="43"/>
      <c r="C198" s="210" t="s">
        <v>325</v>
      </c>
      <c r="D198" s="210" t="s">
        <v>139</v>
      </c>
      <c r="E198" s="211" t="s">
        <v>326</v>
      </c>
      <c r="F198" s="212" t="s">
        <v>327</v>
      </c>
      <c r="G198" s="213" t="s">
        <v>184</v>
      </c>
      <c r="H198" s="214">
        <v>0.5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2.3010199999999998</v>
      </c>
      <c r="R198" s="219">
        <f>Q198*H198</f>
        <v>1.1505099999999999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328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329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330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331</v>
      </c>
      <c r="G201" s="240"/>
      <c r="H201" s="243">
        <v>0.5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12" customFormat="1" ht="22.8" customHeight="1">
      <c r="A202" s="12"/>
      <c r="B202" s="194"/>
      <c r="C202" s="195"/>
      <c r="D202" s="196" t="s">
        <v>74</v>
      </c>
      <c r="E202" s="208" t="s">
        <v>144</v>
      </c>
      <c r="F202" s="208" t="s">
        <v>332</v>
      </c>
      <c r="G202" s="195"/>
      <c r="H202" s="195"/>
      <c r="I202" s="198"/>
      <c r="J202" s="209">
        <f>BK202</f>
        <v>0</v>
      </c>
      <c r="K202" s="195"/>
      <c r="L202" s="200"/>
      <c r="M202" s="201"/>
      <c r="N202" s="202"/>
      <c r="O202" s="202"/>
      <c r="P202" s="203">
        <f>SUM(P203:P205)</f>
        <v>0</v>
      </c>
      <c r="Q202" s="202"/>
      <c r="R202" s="203">
        <f>SUM(R203:R205)</f>
        <v>0</v>
      </c>
      <c r="S202" s="202"/>
      <c r="T202" s="204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5" t="s">
        <v>83</v>
      </c>
      <c r="AT202" s="206" t="s">
        <v>74</v>
      </c>
      <c r="AU202" s="206" t="s">
        <v>83</v>
      </c>
      <c r="AY202" s="205" t="s">
        <v>137</v>
      </c>
      <c r="BK202" s="207">
        <f>SUM(BK203:BK205)</f>
        <v>0</v>
      </c>
    </row>
    <row r="203" s="2" customFormat="1" ht="33" customHeight="1">
      <c r="A203" s="42"/>
      <c r="B203" s="43"/>
      <c r="C203" s="210" t="s">
        <v>333</v>
      </c>
      <c r="D203" s="210" t="s">
        <v>139</v>
      </c>
      <c r="E203" s="211" t="s">
        <v>334</v>
      </c>
      <c r="F203" s="212" t="s">
        <v>335</v>
      </c>
      <c r="G203" s="213" t="s">
        <v>184</v>
      </c>
      <c r="H203" s="214">
        <v>31.768000000000001</v>
      </c>
      <c r="I203" s="215"/>
      <c r="J203" s="216">
        <f>ROUND(I203*H203,2)</f>
        <v>0</v>
      </c>
      <c r="K203" s="212" t="s">
        <v>143</v>
      </c>
      <c r="L203" s="48"/>
      <c r="M203" s="217" t="s">
        <v>21</v>
      </c>
      <c r="N203" s="218" t="s">
        <v>46</v>
      </c>
      <c r="O203" s="8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1" t="s">
        <v>144</v>
      </c>
      <c r="AT203" s="221" t="s">
        <v>139</v>
      </c>
      <c r="AU203" s="221" t="s">
        <v>86</v>
      </c>
      <c r="AY203" s="20" t="s">
        <v>137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20" t="s">
        <v>83</v>
      </c>
      <c r="BK203" s="222">
        <f>ROUND(I203*H203,2)</f>
        <v>0</v>
      </c>
      <c r="BL203" s="20" t="s">
        <v>144</v>
      </c>
      <c r="BM203" s="221" t="s">
        <v>336</v>
      </c>
    </row>
    <row r="204" s="2" customFormat="1">
      <c r="A204" s="42"/>
      <c r="B204" s="43"/>
      <c r="C204" s="44"/>
      <c r="D204" s="223" t="s">
        <v>146</v>
      </c>
      <c r="E204" s="44"/>
      <c r="F204" s="224" t="s">
        <v>337</v>
      </c>
      <c r="G204" s="44"/>
      <c r="H204" s="44"/>
      <c r="I204" s="225"/>
      <c r="J204" s="44"/>
      <c r="K204" s="44"/>
      <c r="L204" s="48"/>
      <c r="M204" s="226"/>
      <c r="N204" s="227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T204" s="20" t="s">
        <v>146</v>
      </c>
      <c r="AU204" s="20" t="s">
        <v>86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338</v>
      </c>
      <c r="G205" s="240"/>
      <c r="H205" s="243">
        <v>31.768000000000001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12" customFormat="1" ht="22.8" customHeight="1">
      <c r="A206" s="12"/>
      <c r="B206" s="194"/>
      <c r="C206" s="195"/>
      <c r="D206" s="196" t="s">
        <v>74</v>
      </c>
      <c r="E206" s="208" t="s">
        <v>202</v>
      </c>
      <c r="F206" s="208" t="s">
        <v>339</v>
      </c>
      <c r="G206" s="195"/>
      <c r="H206" s="195"/>
      <c r="I206" s="198"/>
      <c r="J206" s="209">
        <f>BK206</f>
        <v>0</v>
      </c>
      <c r="K206" s="195"/>
      <c r="L206" s="200"/>
      <c r="M206" s="201"/>
      <c r="N206" s="202"/>
      <c r="O206" s="202"/>
      <c r="P206" s="203">
        <f>SUM(P207:P280)</f>
        <v>0</v>
      </c>
      <c r="Q206" s="202"/>
      <c r="R206" s="203">
        <f>SUM(R207:R280)</f>
        <v>4.5764980799999995</v>
      </c>
      <c r="S206" s="202"/>
      <c r="T206" s="204">
        <f>SUM(T207:T280)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5" t="s">
        <v>83</v>
      </c>
      <c r="AT206" s="206" t="s">
        <v>74</v>
      </c>
      <c r="AU206" s="206" t="s">
        <v>83</v>
      </c>
      <c r="AY206" s="205" t="s">
        <v>137</v>
      </c>
      <c r="BK206" s="207">
        <f>SUM(BK207:BK280)</f>
        <v>0</v>
      </c>
    </row>
    <row r="207" s="2" customFormat="1" ht="37.8" customHeight="1">
      <c r="A207" s="42"/>
      <c r="B207" s="43"/>
      <c r="C207" s="210" t="s">
        <v>340</v>
      </c>
      <c r="D207" s="210" t="s">
        <v>139</v>
      </c>
      <c r="E207" s="211" t="s">
        <v>341</v>
      </c>
      <c r="F207" s="212" t="s">
        <v>342</v>
      </c>
      <c r="G207" s="213" t="s">
        <v>160</v>
      </c>
      <c r="H207" s="214">
        <v>37.399999999999999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343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344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2" customFormat="1" ht="24.15" customHeight="1">
      <c r="A209" s="42"/>
      <c r="B209" s="43"/>
      <c r="C209" s="272" t="s">
        <v>345</v>
      </c>
      <c r="D209" s="272" t="s">
        <v>276</v>
      </c>
      <c r="E209" s="273" t="s">
        <v>346</v>
      </c>
      <c r="F209" s="274" t="s">
        <v>347</v>
      </c>
      <c r="G209" s="275" t="s">
        <v>160</v>
      </c>
      <c r="H209" s="276">
        <v>37.960999999999999</v>
      </c>
      <c r="I209" s="277"/>
      <c r="J209" s="278">
        <f>ROUND(I209*H209,2)</f>
        <v>0</v>
      </c>
      <c r="K209" s="274" t="s">
        <v>143</v>
      </c>
      <c r="L209" s="279"/>
      <c r="M209" s="280" t="s">
        <v>21</v>
      </c>
      <c r="N209" s="281" t="s">
        <v>46</v>
      </c>
      <c r="O209" s="88"/>
      <c r="P209" s="219">
        <f>O209*H209</f>
        <v>0</v>
      </c>
      <c r="Q209" s="219">
        <v>0.0031800000000000001</v>
      </c>
      <c r="R209" s="219">
        <f>Q209*H209</f>
        <v>0.12071598</v>
      </c>
      <c r="S209" s="219">
        <v>0</v>
      </c>
      <c r="T209" s="220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1" t="s">
        <v>202</v>
      </c>
      <c r="AT209" s="221" t="s">
        <v>276</v>
      </c>
      <c r="AU209" s="221" t="s">
        <v>86</v>
      </c>
      <c r="AY209" s="20" t="s">
        <v>137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20" t="s">
        <v>83</v>
      </c>
      <c r="BK209" s="222">
        <f>ROUND(I209*H209,2)</f>
        <v>0</v>
      </c>
      <c r="BL209" s="20" t="s">
        <v>144</v>
      </c>
      <c r="BM209" s="221" t="s">
        <v>348</v>
      </c>
    </row>
    <row r="210" s="14" customFormat="1">
      <c r="A210" s="14"/>
      <c r="B210" s="239"/>
      <c r="C210" s="240"/>
      <c r="D210" s="230" t="s">
        <v>148</v>
      </c>
      <c r="E210" s="240"/>
      <c r="F210" s="242" t="s">
        <v>349</v>
      </c>
      <c r="G210" s="240"/>
      <c r="H210" s="243">
        <v>37.960999999999999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148</v>
      </c>
      <c r="AU210" s="249" t="s">
        <v>86</v>
      </c>
      <c r="AV210" s="14" t="s">
        <v>86</v>
      </c>
      <c r="AW210" s="14" t="s">
        <v>4</v>
      </c>
      <c r="AX210" s="14" t="s">
        <v>83</v>
      </c>
      <c r="AY210" s="249" t="s">
        <v>137</v>
      </c>
    </row>
    <row r="211" s="2" customFormat="1" ht="37.8" customHeight="1">
      <c r="A211" s="42"/>
      <c r="B211" s="43"/>
      <c r="C211" s="210" t="s">
        <v>350</v>
      </c>
      <c r="D211" s="210" t="s">
        <v>139</v>
      </c>
      <c r="E211" s="211" t="s">
        <v>351</v>
      </c>
      <c r="F211" s="212" t="s">
        <v>352</v>
      </c>
      <c r="G211" s="213" t="s">
        <v>160</v>
      </c>
      <c r="H211" s="214">
        <v>251.40000000000001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353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354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24.15" customHeight="1">
      <c r="A213" s="42"/>
      <c r="B213" s="43"/>
      <c r="C213" s="272" t="s">
        <v>355</v>
      </c>
      <c r="D213" s="272" t="s">
        <v>276</v>
      </c>
      <c r="E213" s="273" t="s">
        <v>356</v>
      </c>
      <c r="F213" s="274" t="s">
        <v>357</v>
      </c>
      <c r="G213" s="275" t="s">
        <v>160</v>
      </c>
      <c r="H213" s="276">
        <v>255.17099999999999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0.013100000000000001</v>
      </c>
      <c r="R213" s="219">
        <f>Q213*H213</f>
        <v>3.3427400999999999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358</v>
      </c>
    </row>
    <row r="214" s="14" customFormat="1">
      <c r="A214" s="14"/>
      <c r="B214" s="239"/>
      <c r="C214" s="240"/>
      <c r="D214" s="230" t="s">
        <v>148</v>
      </c>
      <c r="E214" s="240"/>
      <c r="F214" s="242" t="s">
        <v>359</v>
      </c>
      <c r="G214" s="240"/>
      <c r="H214" s="243">
        <v>255.17099999999999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9" t="s">
        <v>148</v>
      </c>
      <c r="AU214" s="249" t="s">
        <v>86</v>
      </c>
      <c r="AV214" s="14" t="s">
        <v>86</v>
      </c>
      <c r="AW214" s="14" t="s">
        <v>4</v>
      </c>
      <c r="AX214" s="14" t="s">
        <v>83</v>
      </c>
      <c r="AY214" s="249" t="s">
        <v>137</v>
      </c>
    </row>
    <row r="215" s="2" customFormat="1" ht="44.25" customHeight="1">
      <c r="A215" s="42"/>
      <c r="B215" s="43"/>
      <c r="C215" s="210" t="s">
        <v>360</v>
      </c>
      <c r="D215" s="210" t="s">
        <v>139</v>
      </c>
      <c r="E215" s="211" t="s">
        <v>361</v>
      </c>
      <c r="F215" s="212" t="s">
        <v>362</v>
      </c>
      <c r="G215" s="213" t="s">
        <v>321</v>
      </c>
      <c r="H215" s="214">
        <v>39</v>
      </c>
      <c r="I215" s="215"/>
      <c r="J215" s="216">
        <f>ROUND(I215*H215,2)</f>
        <v>0</v>
      </c>
      <c r="K215" s="212" t="s">
        <v>143</v>
      </c>
      <c r="L215" s="48"/>
      <c r="M215" s="217" t="s">
        <v>21</v>
      </c>
      <c r="N215" s="218" t="s">
        <v>46</v>
      </c>
      <c r="O215" s="88"/>
      <c r="P215" s="219">
        <f>O215*H215</f>
        <v>0</v>
      </c>
      <c r="Q215" s="219">
        <v>0</v>
      </c>
      <c r="R215" s="219">
        <f>Q215*H215</f>
        <v>0</v>
      </c>
      <c r="S215" s="219">
        <v>0</v>
      </c>
      <c r="T215" s="220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1" t="s">
        <v>144</v>
      </c>
      <c r="AT215" s="221" t="s">
        <v>139</v>
      </c>
      <c r="AU215" s="221" t="s">
        <v>86</v>
      </c>
      <c r="AY215" s="20" t="s">
        <v>137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20" t="s">
        <v>83</v>
      </c>
      <c r="BK215" s="222">
        <f>ROUND(I215*H215,2)</f>
        <v>0</v>
      </c>
      <c r="BL215" s="20" t="s">
        <v>144</v>
      </c>
      <c r="BM215" s="221" t="s">
        <v>363</v>
      </c>
    </row>
    <row r="216" s="2" customFormat="1">
      <c r="A216" s="42"/>
      <c r="B216" s="43"/>
      <c r="C216" s="44"/>
      <c r="D216" s="223" t="s">
        <v>146</v>
      </c>
      <c r="E216" s="44"/>
      <c r="F216" s="224" t="s">
        <v>364</v>
      </c>
      <c r="G216" s="44"/>
      <c r="H216" s="44"/>
      <c r="I216" s="225"/>
      <c r="J216" s="44"/>
      <c r="K216" s="44"/>
      <c r="L216" s="48"/>
      <c r="M216" s="226"/>
      <c r="N216" s="227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T216" s="20" t="s">
        <v>146</v>
      </c>
      <c r="AU216" s="20" t="s">
        <v>86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365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4" customFormat="1">
      <c r="A218" s="14"/>
      <c r="B218" s="239"/>
      <c r="C218" s="240"/>
      <c r="D218" s="230" t="s">
        <v>148</v>
      </c>
      <c r="E218" s="241" t="s">
        <v>21</v>
      </c>
      <c r="F218" s="242" t="s">
        <v>144</v>
      </c>
      <c r="G218" s="240"/>
      <c r="H218" s="243">
        <v>4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9" t="s">
        <v>148</v>
      </c>
      <c r="AU218" s="249" t="s">
        <v>86</v>
      </c>
      <c r="AV218" s="14" t="s">
        <v>86</v>
      </c>
      <c r="AW218" s="14" t="s">
        <v>36</v>
      </c>
      <c r="AX218" s="14" t="s">
        <v>75</v>
      </c>
      <c r="AY218" s="249" t="s">
        <v>137</v>
      </c>
    </row>
    <row r="219" s="13" customFormat="1">
      <c r="A219" s="13"/>
      <c r="B219" s="228"/>
      <c r="C219" s="229"/>
      <c r="D219" s="230" t="s">
        <v>148</v>
      </c>
      <c r="E219" s="231" t="s">
        <v>21</v>
      </c>
      <c r="F219" s="232" t="s">
        <v>366</v>
      </c>
      <c r="G219" s="229"/>
      <c r="H219" s="231" t="s">
        <v>21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148</v>
      </c>
      <c r="AU219" s="238" t="s">
        <v>86</v>
      </c>
      <c r="AV219" s="13" t="s">
        <v>83</v>
      </c>
      <c r="AW219" s="13" t="s">
        <v>36</v>
      </c>
      <c r="AX219" s="13" t="s">
        <v>75</v>
      </c>
      <c r="AY219" s="238" t="s">
        <v>137</v>
      </c>
    </row>
    <row r="220" s="14" customFormat="1">
      <c r="A220" s="14"/>
      <c r="B220" s="239"/>
      <c r="C220" s="240"/>
      <c r="D220" s="230" t="s">
        <v>148</v>
      </c>
      <c r="E220" s="241" t="s">
        <v>21</v>
      </c>
      <c r="F220" s="242" t="s">
        <v>157</v>
      </c>
      <c r="G220" s="240"/>
      <c r="H220" s="243">
        <v>3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9" t="s">
        <v>148</v>
      </c>
      <c r="AU220" s="249" t="s">
        <v>86</v>
      </c>
      <c r="AV220" s="14" t="s">
        <v>86</v>
      </c>
      <c r="AW220" s="14" t="s">
        <v>36</v>
      </c>
      <c r="AX220" s="14" t="s">
        <v>75</v>
      </c>
      <c r="AY220" s="249" t="s">
        <v>137</v>
      </c>
    </row>
    <row r="221" s="13" customFormat="1">
      <c r="A221" s="13"/>
      <c r="B221" s="228"/>
      <c r="C221" s="229"/>
      <c r="D221" s="230" t="s">
        <v>148</v>
      </c>
      <c r="E221" s="231" t="s">
        <v>21</v>
      </c>
      <c r="F221" s="232" t="s">
        <v>367</v>
      </c>
      <c r="G221" s="229"/>
      <c r="H221" s="231" t="s">
        <v>21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148</v>
      </c>
      <c r="AU221" s="238" t="s">
        <v>86</v>
      </c>
      <c r="AV221" s="13" t="s">
        <v>83</v>
      </c>
      <c r="AW221" s="13" t="s">
        <v>36</v>
      </c>
      <c r="AX221" s="13" t="s">
        <v>75</v>
      </c>
      <c r="AY221" s="238" t="s">
        <v>137</v>
      </c>
    </row>
    <row r="222" s="14" customFormat="1">
      <c r="A222" s="14"/>
      <c r="B222" s="239"/>
      <c r="C222" s="240"/>
      <c r="D222" s="230" t="s">
        <v>148</v>
      </c>
      <c r="E222" s="241" t="s">
        <v>21</v>
      </c>
      <c r="F222" s="242" t="s">
        <v>83</v>
      </c>
      <c r="G222" s="240"/>
      <c r="H222" s="243">
        <v>1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9" t="s">
        <v>148</v>
      </c>
      <c r="AU222" s="249" t="s">
        <v>86</v>
      </c>
      <c r="AV222" s="14" t="s">
        <v>86</v>
      </c>
      <c r="AW222" s="14" t="s">
        <v>36</v>
      </c>
      <c r="AX222" s="14" t="s">
        <v>75</v>
      </c>
      <c r="AY222" s="249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368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83</v>
      </c>
      <c r="G224" s="240"/>
      <c r="H224" s="243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3" customFormat="1">
      <c r="A225" s="13"/>
      <c r="B225" s="228"/>
      <c r="C225" s="229"/>
      <c r="D225" s="230" t="s">
        <v>148</v>
      </c>
      <c r="E225" s="231" t="s">
        <v>21</v>
      </c>
      <c r="F225" s="232" t="s">
        <v>369</v>
      </c>
      <c r="G225" s="229"/>
      <c r="H225" s="231" t="s">
        <v>21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148</v>
      </c>
      <c r="AU225" s="238" t="s">
        <v>86</v>
      </c>
      <c r="AV225" s="13" t="s">
        <v>83</v>
      </c>
      <c r="AW225" s="13" t="s">
        <v>36</v>
      </c>
      <c r="AX225" s="13" t="s">
        <v>75</v>
      </c>
      <c r="AY225" s="238" t="s">
        <v>137</v>
      </c>
    </row>
    <row r="226" s="14" customFormat="1">
      <c r="A226" s="14"/>
      <c r="B226" s="239"/>
      <c r="C226" s="240"/>
      <c r="D226" s="230" t="s">
        <v>148</v>
      </c>
      <c r="E226" s="241" t="s">
        <v>21</v>
      </c>
      <c r="F226" s="242" t="s">
        <v>83</v>
      </c>
      <c r="G226" s="240"/>
      <c r="H226" s="243">
        <v>1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9" t="s">
        <v>148</v>
      </c>
      <c r="AU226" s="249" t="s">
        <v>86</v>
      </c>
      <c r="AV226" s="14" t="s">
        <v>86</v>
      </c>
      <c r="AW226" s="14" t="s">
        <v>36</v>
      </c>
      <c r="AX226" s="14" t="s">
        <v>75</v>
      </c>
      <c r="AY226" s="249" t="s">
        <v>137</v>
      </c>
    </row>
    <row r="227" s="13" customFormat="1">
      <c r="A227" s="13"/>
      <c r="B227" s="228"/>
      <c r="C227" s="229"/>
      <c r="D227" s="230" t="s">
        <v>148</v>
      </c>
      <c r="E227" s="231" t="s">
        <v>21</v>
      </c>
      <c r="F227" s="232" t="s">
        <v>370</v>
      </c>
      <c r="G227" s="229"/>
      <c r="H227" s="231" t="s">
        <v>21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148</v>
      </c>
      <c r="AU227" s="238" t="s">
        <v>86</v>
      </c>
      <c r="AV227" s="13" t="s">
        <v>83</v>
      </c>
      <c r="AW227" s="13" t="s">
        <v>36</v>
      </c>
      <c r="AX227" s="13" t="s">
        <v>75</v>
      </c>
      <c r="AY227" s="238" t="s">
        <v>137</v>
      </c>
    </row>
    <row r="228" s="14" customFormat="1">
      <c r="A228" s="14"/>
      <c r="B228" s="239"/>
      <c r="C228" s="240"/>
      <c r="D228" s="230" t="s">
        <v>148</v>
      </c>
      <c r="E228" s="241" t="s">
        <v>21</v>
      </c>
      <c r="F228" s="242" t="s">
        <v>333</v>
      </c>
      <c r="G228" s="240"/>
      <c r="H228" s="243">
        <v>29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9" t="s">
        <v>148</v>
      </c>
      <c r="AU228" s="249" t="s">
        <v>86</v>
      </c>
      <c r="AV228" s="14" t="s">
        <v>86</v>
      </c>
      <c r="AW228" s="14" t="s">
        <v>36</v>
      </c>
      <c r="AX228" s="14" t="s">
        <v>75</v>
      </c>
      <c r="AY228" s="249" t="s">
        <v>137</v>
      </c>
    </row>
    <row r="229" s="15" customFormat="1">
      <c r="A229" s="15"/>
      <c r="B229" s="250"/>
      <c r="C229" s="251"/>
      <c r="D229" s="230" t="s">
        <v>148</v>
      </c>
      <c r="E229" s="252" t="s">
        <v>21</v>
      </c>
      <c r="F229" s="253" t="s">
        <v>180</v>
      </c>
      <c r="G229" s="251"/>
      <c r="H229" s="254">
        <v>39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0" t="s">
        <v>148</v>
      </c>
      <c r="AU229" s="260" t="s">
        <v>86</v>
      </c>
      <c r="AV229" s="15" t="s">
        <v>144</v>
      </c>
      <c r="AW229" s="15" t="s">
        <v>36</v>
      </c>
      <c r="AX229" s="15" t="s">
        <v>83</v>
      </c>
      <c r="AY229" s="260" t="s">
        <v>137</v>
      </c>
    </row>
    <row r="230" s="2" customFormat="1" ht="16.5" customHeight="1">
      <c r="A230" s="42"/>
      <c r="B230" s="43"/>
      <c r="C230" s="272" t="s">
        <v>371</v>
      </c>
      <c r="D230" s="272" t="s">
        <v>276</v>
      </c>
      <c r="E230" s="273" t="s">
        <v>372</v>
      </c>
      <c r="F230" s="274" t="s">
        <v>373</v>
      </c>
      <c r="G230" s="275" t="s">
        <v>321</v>
      </c>
      <c r="H230" s="276">
        <v>4</v>
      </c>
      <c r="I230" s="277"/>
      <c r="J230" s="278">
        <f>ROUND(I230*H230,2)</f>
        <v>0</v>
      </c>
      <c r="K230" s="274" t="s">
        <v>374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375</v>
      </c>
    </row>
    <row r="231" s="2" customFormat="1" ht="16.5" customHeight="1">
      <c r="A231" s="42"/>
      <c r="B231" s="43"/>
      <c r="C231" s="272" t="s">
        <v>376</v>
      </c>
      <c r="D231" s="272" t="s">
        <v>276</v>
      </c>
      <c r="E231" s="273" t="s">
        <v>377</v>
      </c>
      <c r="F231" s="274" t="s">
        <v>378</v>
      </c>
      <c r="G231" s="275" t="s">
        <v>379</v>
      </c>
      <c r="H231" s="276">
        <v>3</v>
      </c>
      <c r="I231" s="277"/>
      <c r="J231" s="278">
        <f>ROUND(I231*H231,2)</f>
        <v>0</v>
      </c>
      <c r="K231" s="274" t="s">
        <v>374</v>
      </c>
      <c r="L231" s="279"/>
      <c r="M231" s="280" t="s">
        <v>21</v>
      </c>
      <c r="N231" s="281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202</v>
      </c>
      <c r="AT231" s="221" t="s">
        <v>276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380</v>
      </c>
    </row>
    <row r="232" s="2" customFormat="1" ht="16.5" customHeight="1">
      <c r="A232" s="42"/>
      <c r="B232" s="43"/>
      <c r="C232" s="272" t="s">
        <v>381</v>
      </c>
      <c r="D232" s="272" t="s">
        <v>276</v>
      </c>
      <c r="E232" s="273" t="s">
        <v>382</v>
      </c>
      <c r="F232" s="274" t="s">
        <v>383</v>
      </c>
      <c r="G232" s="275" t="s">
        <v>321</v>
      </c>
      <c r="H232" s="276">
        <v>1</v>
      </c>
      <c r="I232" s="277"/>
      <c r="J232" s="278">
        <f>ROUND(I232*H232,2)</f>
        <v>0</v>
      </c>
      <c r="K232" s="274" t="s">
        <v>374</v>
      </c>
      <c r="L232" s="279"/>
      <c r="M232" s="280" t="s">
        <v>21</v>
      </c>
      <c r="N232" s="281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202</v>
      </c>
      <c r="AT232" s="221" t="s">
        <v>276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384</v>
      </c>
    </row>
    <row r="233" s="2" customFormat="1" ht="16.5" customHeight="1">
      <c r="A233" s="42"/>
      <c r="B233" s="43"/>
      <c r="C233" s="272" t="s">
        <v>385</v>
      </c>
      <c r="D233" s="272" t="s">
        <v>276</v>
      </c>
      <c r="E233" s="273" t="s">
        <v>386</v>
      </c>
      <c r="F233" s="274" t="s">
        <v>387</v>
      </c>
      <c r="G233" s="275" t="s">
        <v>321</v>
      </c>
      <c r="H233" s="276">
        <v>1</v>
      </c>
      <c r="I233" s="277"/>
      <c r="J233" s="278">
        <f>ROUND(I233*H233,2)</f>
        <v>0</v>
      </c>
      <c r="K233" s="274" t="s">
        <v>374</v>
      </c>
      <c r="L233" s="279"/>
      <c r="M233" s="280" t="s">
        <v>21</v>
      </c>
      <c r="N233" s="281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202</v>
      </c>
      <c r="AT233" s="221" t="s">
        <v>276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388</v>
      </c>
    </row>
    <row r="234" s="2" customFormat="1" ht="16.5" customHeight="1">
      <c r="A234" s="42"/>
      <c r="B234" s="43"/>
      <c r="C234" s="272" t="s">
        <v>389</v>
      </c>
      <c r="D234" s="272" t="s">
        <v>276</v>
      </c>
      <c r="E234" s="273" t="s">
        <v>390</v>
      </c>
      <c r="F234" s="274" t="s">
        <v>391</v>
      </c>
      <c r="G234" s="275" t="s">
        <v>321</v>
      </c>
      <c r="H234" s="276">
        <v>1</v>
      </c>
      <c r="I234" s="277"/>
      <c r="J234" s="278">
        <f>ROUND(I234*H234,2)</f>
        <v>0</v>
      </c>
      <c r="K234" s="274" t="s">
        <v>374</v>
      </c>
      <c r="L234" s="279"/>
      <c r="M234" s="280" t="s">
        <v>21</v>
      </c>
      <c r="N234" s="281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202</v>
      </c>
      <c r="AT234" s="221" t="s">
        <v>276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392</v>
      </c>
    </row>
    <row r="235" s="2" customFormat="1" ht="24.15" customHeight="1">
      <c r="A235" s="42"/>
      <c r="B235" s="43"/>
      <c r="C235" s="272" t="s">
        <v>393</v>
      </c>
      <c r="D235" s="272" t="s">
        <v>276</v>
      </c>
      <c r="E235" s="273" t="s">
        <v>394</v>
      </c>
      <c r="F235" s="274" t="s">
        <v>395</v>
      </c>
      <c r="G235" s="275" t="s">
        <v>321</v>
      </c>
      <c r="H235" s="276">
        <v>29</v>
      </c>
      <c r="I235" s="277"/>
      <c r="J235" s="278">
        <f>ROUND(I235*H235,2)</f>
        <v>0</v>
      </c>
      <c r="K235" s="274" t="s">
        <v>374</v>
      </c>
      <c r="L235" s="279"/>
      <c r="M235" s="280" t="s">
        <v>21</v>
      </c>
      <c r="N235" s="281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202</v>
      </c>
      <c r="AT235" s="221" t="s">
        <v>276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396</v>
      </c>
    </row>
    <row r="236" s="2" customFormat="1" ht="44.25" customHeight="1">
      <c r="A236" s="42"/>
      <c r="B236" s="43"/>
      <c r="C236" s="210" t="s">
        <v>397</v>
      </c>
      <c r="D236" s="210" t="s">
        <v>139</v>
      </c>
      <c r="E236" s="211" t="s">
        <v>398</v>
      </c>
      <c r="F236" s="212" t="s">
        <v>399</v>
      </c>
      <c r="G236" s="213" t="s">
        <v>321</v>
      </c>
      <c r="H236" s="214">
        <v>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400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401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16.5" customHeight="1">
      <c r="A238" s="42"/>
      <c r="B238" s="43"/>
      <c r="C238" s="272" t="s">
        <v>402</v>
      </c>
      <c r="D238" s="272" t="s">
        <v>276</v>
      </c>
      <c r="E238" s="273" t="s">
        <v>403</v>
      </c>
      <c r="F238" s="274" t="s">
        <v>404</v>
      </c>
      <c r="G238" s="275" t="s">
        <v>321</v>
      </c>
      <c r="H238" s="276">
        <v>1</v>
      </c>
      <c r="I238" s="277"/>
      <c r="J238" s="278">
        <f>ROUND(I238*H238,2)</f>
        <v>0</v>
      </c>
      <c r="K238" s="274" t="s">
        <v>374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405</v>
      </c>
    </row>
    <row r="239" s="2" customFormat="1" ht="44.25" customHeight="1">
      <c r="A239" s="42"/>
      <c r="B239" s="43"/>
      <c r="C239" s="210" t="s">
        <v>406</v>
      </c>
      <c r="D239" s="210" t="s">
        <v>139</v>
      </c>
      <c r="E239" s="211" t="s">
        <v>407</v>
      </c>
      <c r="F239" s="212" t="s">
        <v>408</v>
      </c>
      <c r="G239" s="213" t="s">
        <v>321</v>
      </c>
      <c r="H239" s="214">
        <v>3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</v>
      </c>
      <c r="R239" s="219">
        <f>Q239*H239</f>
        <v>0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409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410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16.5" customHeight="1">
      <c r="A241" s="42"/>
      <c r="B241" s="43"/>
      <c r="C241" s="272" t="s">
        <v>411</v>
      </c>
      <c r="D241" s="272" t="s">
        <v>276</v>
      </c>
      <c r="E241" s="273" t="s">
        <v>412</v>
      </c>
      <c r="F241" s="274" t="s">
        <v>413</v>
      </c>
      <c r="G241" s="275" t="s">
        <v>321</v>
      </c>
      <c r="H241" s="276">
        <v>1</v>
      </c>
      <c r="I241" s="277"/>
      <c r="J241" s="278">
        <f>ROUND(I241*H241,2)</f>
        <v>0</v>
      </c>
      <c r="K241" s="274" t="s">
        <v>374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</v>
      </c>
      <c r="R241" s="219">
        <f>Q241*H241</f>
        <v>0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414</v>
      </c>
    </row>
    <row r="242" s="2" customFormat="1" ht="16.5" customHeight="1">
      <c r="A242" s="42"/>
      <c r="B242" s="43"/>
      <c r="C242" s="272" t="s">
        <v>415</v>
      </c>
      <c r="D242" s="272" t="s">
        <v>276</v>
      </c>
      <c r="E242" s="273" t="s">
        <v>416</v>
      </c>
      <c r="F242" s="274" t="s">
        <v>417</v>
      </c>
      <c r="G242" s="275" t="s">
        <v>321</v>
      </c>
      <c r="H242" s="276">
        <v>2</v>
      </c>
      <c r="I242" s="277"/>
      <c r="J242" s="278">
        <f>ROUND(I242*H242,2)</f>
        <v>0</v>
      </c>
      <c r="K242" s="274" t="s">
        <v>374</v>
      </c>
      <c r="L242" s="279"/>
      <c r="M242" s="280" t="s">
        <v>21</v>
      </c>
      <c r="N242" s="281" t="s">
        <v>46</v>
      </c>
      <c r="O242" s="88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202</v>
      </c>
      <c r="AT242" s="221" t="s">
        <v>276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418</v>
      </c>
    </row>
    <row r="243" s="2" customFormat="1" ht="44.25" customHeight="1">
      <c r="A243" s="42"/>
      <c r="B243" s="43"/>
      <c r="C243" s="210" t="s">
        <v>419</v>
      </c>
      <c r="D243" s="210" t="s">
        <v>139</v>
      </c>
      <c r="E243" s="211" t="s">
        <v>420</v>
      </c>
      <c r="F243" s="212" t="s">
        <v>421</v>
      </c>
      <c r="G243" s="213" t="s">
        <v>321</v>
      </c>
      <c r="H243" s="214">
        <v>43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</v>
      </c>
      <c r="R243" s="219">
        <f>Q243*H243</f>
        <v>0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422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423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2" customFormat="1" ht="24.15" customHeight="1">
      <c r="A245" s="42"/>
      <c r="B245" s="43"/>
      <c r="C245" s="272" t="s">
        <v>424</v>
      </c>
      <c r="D245" s="272" t="s">
        <v>276</v>
      </c>
      <c r="E245" s="273" t="s">
        <v>425</v>
      </c>
      <c r="F245" s="274" t="s">
        <v>426</v>
      </c>
      <c r="G245" s="275" t="s">
        <v>321</v>
      </c>
      <c r="H245" s="276">
        <v>1</v>
      </c>
      <c r="I245" s="277"/>
      <c r="J245" s="278">
        <f>ROUND(I245*H245,2)</f>
        <v>0</v>
      </c>
      <c r="K245" s="274" t="s">
        <v>374</v>
      </c>
      <c r="L245" s="279"/>
      <c r="M245" s="280" t="s">
        <v>21</v>
      </c>
      <c r="N245" s="281" t="s">
        <v>46</v>
      </c>
      <c r="O245" s="88"/>
      <c r="P245" s="219">
        <f>O245*H245</f>
        <v>0</v>
      </c>
      <c r="Q245" s="219">
        <v>0</v>
      </c>
      <c r="R245" s="219">
        <f>Q245*H245</f>
        <v>0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202</v>
      </c>
      <c r="AT245" s="221" t="s">
        <v>276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427</v>
      </c>
    </row>
    <row r="246" s="2" customFormat="1" ht="16.5" customHeight="1">
      <c r="A246" s="42"/>
      <c r="B246" s="43"/>
      <c r="C246" s="272" t="s">
        <v>428</v>
      </c>
      <c r="D246" s="272" t="s">
        <v>276</v>
      </c>
      <c r="E246" s="273" t="s">
        <v>429</v>
      </c>
      <c r="F246" s="274" t="s">
        <v>430</v>
      </c>
      <c r="G246" s="275" t="s">
        <v>321</v>
      </c>
      <c r="H246" s="276">
        <v>2</v>
      </c>
      <c r="I246" s="277"/>
      <c r="J246" s="278">
        <f>ROUND(I246*H246,2)</f>
        <v>0</v>
      </c>
      <c r="K246" s="274" t="s">
        <v>374</v>
      </c>
      <c r="L246" s="279"/>
      <c r="M246" s="280" t="s">
        <v>21</v>
      </c>
      <c r="N246" s="281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202</v>
      </c>
      <c r="AT246" s="221" t="s">
        <v>276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431</v>
      </c>
    </row>
    <row r="247" s="2" customFormat="1" ht="16.5" customHeight="1">
      <c r="A247" s="42"/>
      <c r="B247" s="43"/>
      <c r="C247" s="272" t="s">
        <v>432</v>
      </c>
      <c r="D247" s="272" t="s">
        <v>276</v>
      </c>
      <c r="E247" s="273" t="s">
        <v>433</v>
      </c>
      <c r="F247" s="274" t="s">
        <v>434</v>
      </c>
      <c r="G247" s="275" t="s">
        <v>321</v>
      </c>
      <c r="H247" s="276">
        <v>23</v>
      </c>
      <c r="I247" s="277"/>
      <c r="J247" s="278">
        <f>ROUND(I247*H247,2)</f>
        <v>0</v>
      </c>
      <c r="K247" s="274" t="s">
        <v>374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435</v>
      </c>
    </row>
    <row r="248" s="2" customFormat="1" ht="16.5" customHeight="1">
      <c r="A248" s="42"/>
      <c r="B248" s="43"/>
      <c r="C248" s="272" t="s">
        <v>156</v>
      </c>
      <c r="D248" s="272" t="s">
        <v>276</v>
      </c>
      <c r="E248" s="273" t="s">
        <v>436</v>
      </c>
      <c r="F248" s="274" t="s">
        <v>434</v>
      </c>
      <c r="G248" s="275" t="s">
        <v>321</v>
      </c>
      <c r="H248" s="276">
        <v>7</v>
      </c>
      <c r="I248" s="277"/>
      <c r="J248" s="278">
        <f>ROUND(I248*H248,2)</f>
        <v>0</v>
      </c>
      <c r="K248" s="274" t="s">
        <v>374</v>
      </c>
      <c r="L248" s="279"/>
      <c r="M248" s="280" t="s">
        <v>21</v>
      </c>
      <c r="N248" s="281" t="s">
        <v>46</v>
      </c>
      <c r="O248" s="88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202</v>
      </c>
      <c r="AT248" s="221" t="s">
        <v>276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437</v>
      </c>
    </row>
    <row r="249" s="2" customFormat="1" ht="16.5" customHeight="1">
      <c r="A249" s="42"/>
      <c r="B249" s="43"/>
      <c r="C249" s="272" t="s">
        <v>438</v>
      </c>
      <c r="D249" s="272" t="s">
        <v>276</v>
      </c>
      <c r="E249" s="273" t="s">
        <v>439</v>
      </c>
      <c r="F249" s="274" t="s">
        <v>440</v>
      </c>
      <c r="G249" s="275" t="s">
        <v>321</v>
      </c>
      <c r="H249" s="276">
        <v>1</v>
      </c>
      <c r="I249" s="277"/>
      <c r="J249" s="278">
        <f>ROUND(I249*H249,2)</f>
        <v>0</v>
      </c>
      <c r="K249" s="274" t="s">
        <v>374</v>
      </c>
      <c r="L249" s="279"/>
      <c r="M249" s="280" t="s">
        <v>21</v>
      </c>
      <c r="N249" s="281" t="s">
        <v>46</v>
      </c>
      <c r="O249" s="88"/>
      <c r="P249" s="219">
        <f>O249*H249</f>
        <v>0</v>
      </c>
      <c r="Q249" s="219">
        <v>0</v>
      </c>
      <c r="R249" s="219">
        <f>Q249*H249</f>
        <v>0</v>
      </c>
      <c r="S249" s="219">
        <v>0</v>
      </c>
      <c r="T249" s="220">
        <f>S249*H249</f>
        <v>0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R249" s="221" t="s">
        <v>202</v>
      </c>
      <c r="AT249" s="221" t="s">
        <v>276</v>
      </c>
      <c r="AU249" s="221" t="s">
        <v>86</v>
      </c>
      <c r="AY249" s="20" t="s">
        <v>137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20" t="s">
        <v>83</v>
      </c>
      <c r="BK249" s="222">
        <f>ROUND(I249*H249,2)</f>
        <v>0</v>
      </c>
      <c r="BL249" s="20" t="s">
        <v>144</v>
      </c>
      <c r="BM249" s="221" t="s">
        <v>441</v>
      </c>
    </row>
    <row r="250" s="2" customFormat="1" ht="16.5" customHeight="1">
      <c r="A250" s="42"/>
      <c r="B250" s="43"/>
      <c r="C250" s="272" t="s">
        <v>442</v>
      </c>
      <c r="D250" s="272" t="s">
        <v>276</v>
      </c>
      <c r="E250" s="273" t="s">
        <v>443</v>
      </c>
      <c r="F250" s="274" t="s">
        <v>444</v>
      </c>
      <c r="G250" s="275" t="s">
        <v>321</v>
      </c>
      <c r="H250" s="276">
        <v>1</v>
      </c>
      <c r="I250" s="277"/>
      <c r="J250" s="278">
        <f>ROUND(I250*H250,2)</f>
        <v>0</v>
      </c>
      <c r="K250" s="274" t="s">
        <v>374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445</v>
      </c>
    </row>
    <row r="251" s="2" customFormat="1" ht="16.5" customHeight="1">
      <c r="A251" s="42"/>
      <c r="B251" s="43"/>
      <c r="C251" s="272" t="s">
        <v>446</v>
      </c>
      <c r="D251" s="272" t="s">
        <v>276</v>
      </c>
      <c r="E251" s="273" t="s">
        <v>447</v>
      </c>
      <c r="F251" s="274" t="s">
        <v>448</v>
      </c>
      <c r="G251" s="275" t="s">
        <v>321</v>
      </c>
      <c r="H251" s="276">
        <v>8</v>
      </c>
      <c r="I251" s="277"/>
      <c r="J251" s="278">
        <f>ROUND(I251*H251,2)</f>
        <v>0</v>
      </c>
      <c r="K251" s="274" t="s">
        <v>374</v>
      </c>
      <c r="L251" s="279"/>
      <c r="M251" s="280" t="s">
        <v>21</v>
      </c>
      <c r="N251" s="281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202</v>
      </c>
      <c r="AT251" s="221" t="s">
        <v>276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449</v>
      </c>
    </row>
    <row r="252" s="2" customFormat="1" ht="49.05" customHeight="1">
      <c r="A252" s="42"/>
      <c r="B252" s="43"/>
      <c r="C252" s="210" t="s">
        <v>450</v>
      </c>
      <c r="D252" s="210" t="s">
        <v>139</v>
      </c>
      <c r="E252" s="211" t="s">
        <v>451</v>
      </c>
      <c r="F252" s="212" t="s">
        <v>452</v>
      </c>
      <c r="G252" s="213" t="s">
        <v>321</v>
      </c>
      <c r="H252" s="214">
        <v>1</v>
      </c>
      <c r="I252" s="215"/>
      <c r="J252" s="216">
        <f>ROUND(I252*H252,2)</f>
        <v>0</v>
      </c>
      <c r="K252" s="212" t="s">
        <v>143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0.00165</v>
      </c>
      <c r="R252" s="219">
        <f>Q252*H252</f>
        <v>0.00165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453</v>
      </c>
    </row>
    <row r="253" s="2" customFormat="1">
      <c r="A253" s="42"/>
      <c r="B253" s="43"/>
      <c r="C253" s="44"/>
      <c r="D253" s="223" t="s">
        <v>146</v>
      </c>
      <c r="E253" s="44"/>
      <c r="F253" s="224" t="s">
        <v>454</v>
      </c>
      <c r="G253" s="44"/>
      <c r="H253" s="44"/>
      <c r="I253" s="225"/>
      <c r="J253" s="44"/>
      <c r="K253" s="44"/>
      <c r="L253" s="48"/>
      <c r="M253" s="226"/>
      <c r="N253" s="227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146</v>
      </c>
      <c r="AU253" s="20" t="s">
        <v>86</v>
      </c>
    </row>
    <row r="254" s="2" customFormat="1" ht="16.5" customHeight="1">
      <c r="A254" s="42"/>
      <c r="B254" s="43"/>
      <c r="C254" s="272" t="s">
        <v>455</v>
      </c>
      <c r="D254" s="272" t="s">
        <v>276</v>
      </c>
      <c r="E254" s="273" t="s">
        <v>456</v>
      </c>
      <c r="F254" s="274" t="s">
        <v>457</v>
      </c>
      <c r="G254" s="275" t="s">
        <v>321</v>
      </c>
      <c r="H254" s="276">
        <v>1</v>
      </c>
      <c r="I254" s="277"/>
      <c r="J254" s="278">
        <f>ROUND(I254*H254,2)</f>
        <v>0</v>
      </c>
      <c r="K254" s="274" t="s">
        <v>374</v>
      </c>
      <c r="L254" s="279"/>
      <c r="M254" s="280" t="s">
        <v>21</v>
      </c>
      <c r="N254" s="281" t="s">
        <v>46</v>
      </c>
      <c r="O254" s="88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20">
        <f>S254*H254</f>
        <v>0</v>
      </c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R254" s="221" t="s">
        <v>202</v>
      </c>
      <c r="AT254" s="221" t="s">
        <v>276</v>
      </c>
      <c r="AU254" s="221" t="s">
        <v>86</v>
      </c>
      <c r="AY254" s="20" t="s">
        <v>137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20" t="s">
        <v>83</v>
      </c>
      <c r="BK254" s="222">
        <f>ROUND(I254*H254,2)</f>
        <v>0</v>
      </c>
      <c r="BL254" s="20" t="s">
        <v>144</v>
      </c>
      <c r="BM254" s="221" t="s">
        <v>458</v>
      </c>
    </row>
    <row r="255" s="2" customFormat="1" ht="33" customHeight="1">
      <c r="A255" s="42"/>
      <c r="B255" s="43"/>
      <c r="C255" s="272" t="s">
        <v>459</v>
      </c>
      <c r="D255" s="272" t="s">
        <v>276</v>
      </c>
      <c r="E255" s="273" t="s">
        <v>460</v>
      </c>
      <c r="F255" s="274" t="s">
        <v>461</v>
      </c>
      <c r="G255" s="275" t="s">
        <v>379</v>
      </c>
      <c r="H255" s="276">
        <v>1</v>
      </c>
      <c r="I255" s="277"/>
      <c r="J255" s="278">
        <f>ROUND(I255*H255,2)</f>
        <v>0</v>
      </c>
      <c r="K255" s="274" t="s">
        <v>374</v>
      </c>
      <c r="L255" s="279"/>
      <c r="M255" s="280" t="s">
        <v>21</v>
      </c>
      <c r="N255" s="281" t="s">
        <v>46</v>
      </c>
      <c r="O255" s="88"/>
      <c r="P255" s="219">
        <f>O255*H255</f>
        <v>0</v>
      </c>
      <c r="Q255" s="219">
        <v>0</v>
      </c>
      <c r="R255" s="219">
        <f>Q255*H255</f>
        <v>0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202</v>
      </c>
      <c r="AT255" s="221" t="s">
        <v>276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462</v>
      </c>
    </row>
    <row r="256" s="2" customFormat="1" ht="49.05" customHeight="1">
      <c r="A256" s="42"/>
      <c r="B256" s="43"/>
      <c r="C256" s="210" t="s">
        <v>463</v>
      </c>
      <c r="D256" s="210" t="s">
        <v>139</v>
      </c>
      <c r="E256" s="211" t="s">
        <v>464</v>
      </c>
      <c r="F256" s="212" t="s">
        <v>465</v>
      </c>
      <c r="G256" s="213" t="s">
        <v>321</v>
      </c>
      <c r="H256" s="214">
        <v>1</v>
      </c>
      <c r="I256" s="215"/>
      <c r="J256" s="216">
        <f>ROUND(I256*H256,2)</f>
        <v>0</v>
      </c>
      <c r="K256" s="212" t="s">
        <v>143</v>
      </c>
      <c r="L256" s="48"/>
      <c r="M256" s="217" t="s">
        <v>21</v>
      </c>
      <c r="N256" s="218" t="s">
        <v>46</v>
      </c>
      <c r="O256" s="88"/>
      <c r="P256" s="219">
        <f>O256*H256</f>
        <v>0</v>
      </c>
      <c r="Q256" s="219">
        <v>0.0028600000000000001</v>
      </c>
      <c r="R256" s="219">
        <f>Q256*H256</f>
        <v>0.0028600000000000001</v>
      </c>
      <c r="S256" s="219">
        <v>0</v>
      </c>
      <c r="T256" s="220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1" t="s">
        <v>144</v>
      </c>
      <c r="AT256" s="221" t="s">
        <v>139</v>
      </c>
      <c r="AU256" s="221" t="s">
        <v>86</v>
      </c>
      <c r="AY256" s="20" t="s">
        <v>137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20" t="s">
        <v>83</v>
      </c>
      <c r="BK256" s="222">
        <f>ROUND(I256*H256,2)</f>
        <v>0</v>
      </c>
      <c r="BL256" s="20" t="s">
        <v>144</v>
      </c>
      <c r="BM256" s="221" t="s">
        <v>466</v>
      </c>
    </row>
    <row r="257" s="2" customFormat="1">
      <c r="A257" s="42"/>
      <c r="B257" s="43"/>
      <c r="C257" s="44"/>
      <c r="D257" s="223" t="s">
        <v>146</v>
      </c>
      <c r="E257" s="44"/>
      <c r="F257" s="224" t="s">
        <v>467</v>
      </c>
      <c r="G257" s="44"/>
      <c r="H257" s="44"/>
      <c r="I257" s="225"/>
      <c r="J257" s="44"/>
      <c r="K257" s="44"/>
      <c r="L257" s="48"/>
      <c r="M257" s="226"/>
      <c r="N257" s="227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146</v>
      </c>
      <c r="AU257" s="20" t="s">
        <v>86</v>
      </c>
    </row>
    <row r="258" s="2" customFormat="1" ht="33" customHeight="1">
      <c r="A258" s="42"/>
      <c r="B258" s="43"/>
      <c r="C258" s="272" t="s">
        <v>468</v>
      </c>
      <c r="D258" s="272" t="s">
        <v>276</v>
      </c>
      <c r="E258" s="273" t="s">
        <v>469</v>
      </c>
      <c r="F258" s="274" t="s">
        <v>470</v>
      </c>
      <c r="G258" s="275" t="s">
        <v>321</v>
      </c>
      <c r="H258" s="276">
        <v>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471</v>
      </c>
    </row>
    <row r="259" s="2" customFormat="1" ht="49.05" customHeight="1">
      <c r="A259" s="42"/>
      <c r="B259" s="43"/>
      <c r="C259" s="210" t="s">
        <v>472</v>
      </c>
      <c r="D259" s="210" t="s">
        <v>139</v>
      </c>
      <c r="E259" s="211" t="s">
        <v>464</v>
      </c>
      <c r="F259" s="212" t="s">
        <v>465</v>
      </c>
      <c r="G259" s="213" t="s">
        <v>321</v>
      </c>
      <c r="H259" s="214">
        <v>1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0.0028600000000000001</v>
      </c>
      <c r="R259" s="219">
        <f>Q259*H259</f>
        <v>0.0028600000000000001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473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467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2" customFormat="1" ht="16.5" customHeight="1">
      <c r="A261" s="42"/>
      <c r="B261" s="43"/>
      <c r="C261" s="272" t="s">
        <v>474</v>
      </c>
      <c r="D261" s="272" t="s">
        <v>276</v>
      </c>
      <c r="E261" s="273" t="s">
        <v>475</v>
      </c>
      <c r="F261" s="274" t="s">
        <v>476</v>
      </c>
      <c r="G261" s="275" t="s">
        <v>321</v>
      </c>
      <c r="H261" s="276">
        <v>1</v>
      </c>
      <c r="I261" s="277"/>
      <c r="J261" s="278">
        <f>ROUND(I261*H261,2)</f>
        <v>0</v>
      </c>
      <c r="K261" s="274" t="s">
        <v>374</v>
      </c>
      <c r="L261" s="279"/>
      <c r="M261" s="280" t="s">
        <v>21</v>
      </c>
      <c r="N261" s="281" t="s">
        <v>46</v>
      </c>
      <c r="O261" s="88"/>
      <c r="P261" s="219">
        <f>O261*H261</f>
        <v>0</v>
      </c>
      <c r="Q261" s="219">
        <v>0</v>
      </c>
      <c r="R261" s="219">
        <f>Q261*H261</f>
        <v>0</v>
      </c>
      <c r="S261" s="219">
        <v>0</v>
      </c>
      <c r="T261" s="220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1" t="s">
        <v>202</v>
      </c>
      <c r="AT261" s="221" t="s">
        <v>276</v>
      </c>
      <c r="AU261" s="221" t="s">
        <v>86</v>
      </c>
      <c r="AY261" s="20" t="s">
        <v>137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20" t="s">
        <v>83</v>
      </c>
      <c r="BK261" s="222">
        <f>ROUND(I261*H261,2)</f>
        <v>0</v>
      </c>
      <c r="BL261" s="20" t="s">
        <v>144</v>
      </c>
      <c r="BM261" s="221" t="s">
        <v>477</v>
      </c>
    </row>
    <row r="262" s="2" customFormat="1" ht="21.75" customHeight="1">
      <c r="A262" s="42"/>
      <c r="B262" s="43"/>
      <c r="C262" s="210" t="s">
        <v>478</v>
      </c>
      <c r="D262" s="210" t="s">
        <v>139</v>
      </c>
      <c r="E262" s="211" t="s">
        <v>479</v>
      </c>
      <c r="F262" s="212" t="s">
        <v>480</v>
      </c>
      <c r="G262" s="213" t="s">
        <v>160</v>
      </c>
      <c r="H262" s="214">
        <v>37.399999999999999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481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482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24.15" customHeight="1">
      <c r="A264" s="42"/>
      <c r="B264" s="43"/>
      <c r="C264" s="210" t="s">
        <v>483</v>
      </c>
      <c r="D264" s="210" t="s">
        <v>139</v>
      </c>
      <c r="E264" s="211" t="s">
        <v>484</v>
      </c>
      <c r="F264" s="212" t="s">
        <v>485</v>
      </c>
      <c r="G264" s="213" t="s">
        <v>160</v>
      </c>
      <c r="H264" s="214">
        <v>37.399999999999999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486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487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2" customFormat="1" ht="24.15" customHeight="1">
      <c r="A266" s="42"/>
      <c r="B266" s="43"/>
      <c r="C266" s="210" t="s">
        <v>488</v>
      </c>
      <c r="D266" s="210" t="s">
        <v>139</v>
      </c>
      <c r="E266" s="211" t="s">
        <v>489</v>
      </c>
      <c r="F266" s="212" t="s">
        <v>490</v>
      </c>
      <c r="G266" s="213" t="s">
        <v>321</v>
      </c>
      <c r="H266" s="214">
        <v>2</v>
      </c>
      <c r="I266" s="215"/>
      <c r="J266" s="216">
        <f>ROUND(I266*H266,2)</f>
        <v>0</v>
      </c>
      <c r="K266" s="212" t="s">
        <v>143</v>
      </c>
      <c r="L266" s="48"/>
      <c r="M266" s="217" t="s">
        <v>21</v>
      </c>
      <c r="N266" s="218" t="s">
        <v>46</v>
      </c>
      <c r="O266" s="88"/>
      <c r="P266" s="219">
        <f>O266*H266</f>
        <v>0</v>
      </c>
      <c r="Q266" s="219">
        <v>0.45937</v>
      </c>
      <c r="R266" s="219">
        <f>Q266*H266</f>
        <v>0.91874</v>
      </c>
      <c r="S266" s="219">
        <v>0</v>
      </c>
      <c r="T266" s="220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21" t="s">
        <v>144</v>
      </c>
      <c r="AT266" s="221" t="s">
        <v>139</v>
      </c>
      <c r="AU266" s="221" t="s">
        <v>86</v>
      </c>
      <c r="AY266" s="20" t="s">
        <v>137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20" t="s">
        <v>83</v>
      </c>
      <c r="BK266" s="222">
        <f>ROUND(I266*H266,2)</f>
        <v>0</v>
      </c>
      <c r="BL266" s="20" t="s">
        <v>144</v>
      </c>
      <c r="BM266" s="221" t="s">
        <v>491</v>
      </c>
    </row>
    <row r="267" s="2" customFormat="1">
      <c r="A267" s="42"/>
      <c r="B267" s="43"/>
      <c r="C267" s="44"/>
      <c r="D267" s="223" t="s">
        <v>146</v>
      </c>
      <c r="E267" s="44"/>
      <c r="F267" s="224" t="s">
        <v>492</v>
      </c>
      <c r="G267" s="44"/>
      <c r="H267" s="44"/>
      <c r="I267" s="225"/>
      <c r="J267" s="44"/>
      <c r="K267" s="44"/>
      <c r="L267" s="48"/>
      <c r="M267" s="226"/>
      <c r="N267" s="227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146</v>
      </c>
      <c r="AU267" s="20" t="s">
        <v>86</v>
      </c>
    </row>
    <row r="268" s="2" customFormat="1" ht="24.15" customHeight="1">
      <c r="A268" s="42"/>
      <c r="B268" s="43"/>
      <c r="C268" s="210" t="s">
        <v>493</v>
      </c>
      <c r="D268" s="210" t="s">
        <v>139</v>
      </c>
      <c r="E268" s="211" t="s">
        <v>494</v>
      </c>
      <c r="F268" s="212" t="s">
        <v>495</v>
      </c>
      <c r="G268" s="213" t="s">
        <v>160</v>
      </c>
      <c r="H268" s="214">
        <v>251.40000000000001</v>
      </c>
      <c r="I268" s="215"/>
      <c r="J268" s="216">
        <f>ROUND(I268*H268,2)</f>
        <v>0</v>
      </c>
      <c r="K268" s="212" t="s">
        <v>143</v>
      </c>
      <c r="L268" s="48"/>
      <c r="M268" s="217" t="s">
        <v>21</v>
      </c>
      <c r="N268" s="218" t="s">
        <v>46</v>
      </c>
      <c r="O268" s="88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1" t="s">
        <v>144</v>
      </c>
      <c r="AT268" s="221" t="s">
        <v>139</v>
      </c>
      <c r="AU268" s="221" t="s">
        <v>86</v>
      </c>
      <c r="AY268" s="20" t="s">
        <v>137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20" t="s">
        <v>83</v>
      </c>
      <c r="BK268" s="222">
        <f>ROUND(I268*H268,2)</f>
        <v>0</v>
      </c>
      <c r="BL268" s="20" t="s">
        <v>144</v>
      </c>
      <c r="BM268" s="221" t="s">
        <v>496</v>
      </c>
    </row>
    <row r="269" s="2" customFormat="1">
      <c r="A269" s="42"/>
      <c r="B269" s="43"/>
      <c r="C269" s="44"/>
      <c r="D269" s="223" t="s">
        <v>146</v>
      </c>
      <c r="E269" s="44"/>
      <c r="F269" s="224" t="s">
        <v>497</v>
      </c>
      <c r="G269" s="44"/>
      <c r="H269" s="44"/>
      <c r="I269" s="225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146</v>
      </c>
      <c r="AU269" s="20" t="s">
        <v>86</v>
      </c>
    </row>
    <row r="270" s="2" customFormat="1" ht="24.15" customHeight="1">
      <c r="A270" s="42"/>
      <c r="B270" s="43"/>
      <c r="C270" s="210" t="s">
        <v>498</v>
      </c>
      <c r="D270" s="210" t="s">
        <v>139</v>
      </c>
      <c r="E270" s="211" t="s">
        <v>499</v>
      </c>
      <c r="F270" s="212" t="s">
        <v>500</v>
      </c>
      <c r="G270" s="213" t="s">
        <v>160</v>
      </c>
      <c r="H270" s="214">
        <v>251.40000000000001</v>
      </c>
      <c r="I270" s="215"/>
      <c r="J270" s="216">
        <f>ROUND(I270*H270,2)</f>
        <v>0</v>
      </c>
      <c r="K270" s="212" t="s">
        <v>143</v>
      </c>
      <c r="L270" s="48"/>
      <c r="M270" s="217" t="s">
        <v>21</v>
      </c>
      <c r="N270" s="218" t="s">
        <v>46</v>
      </c>
      <c r="O270" s="88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21" t="s">
        <v>144</v>
      </c>
      <c r="AT270" s="221" t="s">
        <v>139</v>
      </c>
      <c r="AU270" s="221" t="s">
        <v>86</v>
      </c>
      <c r="AY270" s="20" t="s">
        <v>137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20" t="s">
        <v>83</v>
      </c>
      <c r="BK270" s="222">
        <f>ROUND(I270*H270,2)</f>
        <v>0</v>
      </c>
      <c r="BL270" s="20" t="s">
        <v>144</v>
      </c>
      <c r="BM270" s="221" t="s">
        <v>501</v>
      </c>
    </row>
    <row r="271" s="2" customFormat="1">
      <c r="A271" s="42"/>
      <c r="B271" s="43"/>
      <c r="C271" s="44"/>
      <c r="D271" s="223" t="s">
        <v>146</v>
      </c>
      <c r="E271" s="44"/>
      <c r="F271" s="224" t="s">
        <v>502</v>
      </c>
      <c r="G271" s="44"/>
      <c r="H271" s="44"/>
      <c r="I271" s="225"/>
      <c r="J271" s="44"/>
      <c r="K271" s="44"/>
      <c r="L271" s="48"/>
      <c r="M271" s="226"/>
      <c r="N271" s="227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146</v>
      </c>
      <c r="AU271" s="20" t="s">
        <v>86</v>
      </c>
    </row>
    <row r="272" s="2" customFormat="1" ht="24.15" customHeight="1">
      <c r="A272" s="42"/>
      <c r="B272" s="43"/>
      <c r="C272" s="210" t="s">
        <v>503</v>
      </c>
      <c r="D272" s="210" t="s">
        <v>139</v>
      </c>
      <c r="E272" s="211" t="s">
        <v>504</v>
      </c>
      <c r="F272" s="212" t="s">
        <v>505</v>
      </c>
      <c r="G272" s="213" t="s">
        <v>321</v>
      </c>
      <c r="H272" s="214">
        <v>1</v>
      </c>
      <c r="I272" s="215"/>
      <c r="J272" s="216">
        <f>ROUND(I272*H272,2)</f>
        <v>0</v>
      </c>
      <c r="K272" s="212" t="s">
        <v>143</v>
      </c>
      <c r="L272" s="48"/>
      <c r="M272" s="217" t="s">
        <v>21</v>
      </c>
      <c r="N272" s="218" t="s">
        <v>46</v>
      </c>
      <c r="O272" s="88"/>
      <c r="P272" s="219">
        <f>O272*H272</f>
        <v>0</v>
      </c>
      <c r="Q272" s="219">
        <v>0.040000000000000001</v>
      </c>
      <c r="R272" s="219">
        <f>Q272*H272</f>
        <v>0.040000000000000001</v>
      </c>
      <c r="S272" s="219">
        <v>0</v>
      </c>
      <c r="T272" s="220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1" t="s">
        <v>144</v>
      </c>
      <c r="AT272" s="221" t="s">
        <v>139</v>
      </c>
      <c r="AU272" s="221" t="s">
        <v>86</v>
      </c>
      <c r="AY272" s="20" t="s">
        <v>137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20" t="s">
        <v>83</v>
      </c>
      <c r="BK272" s="222">
        <f>ROUND(I272*H272,2)</f>
        <v>0</v>
      </c>
      <c r="BL272" s="20" t="s">
        <v>144</v>
      </c>
      <c r="BM272" s="221" t="s">
        <v>506</v>
      </c>
    </row>
    <row r="273" s="2" customFormat="1">
      <c r="A273" s="42"/>
      <c r="B273" s="43"/>
      <c r="C273" s="44"/>
      <c r="D273" s="223" t="s">
        <v>146</v>
      </c>
      <c r="E273" s="44"/>
      <c r="F273" s="224" t="s">
        <v>507</v>
      </c>
      <c r="G273" s="44"/>
      <c r="H273" s="44"/>
      <c r="I273" s="225"/>
      <c r="J273" s="44"/>
      <c r="K273" s="44"/>
      <c r="L273" s="48"/>
      <c r="M273" s="226"/>
      <c r="N273" s="227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146</v>
      </c>
      <c r="AU273" s="20" t="s">
        <v>86</v>
      </c>
    </row>
    <row r="274" s="2" customFormat="1" ht="24.15" customHeight="1">
      <c r="A274" s="42"/>
      <c r="B274" s="43"/>
      <c r="C274" s="272" t="s">
        <v>508</v>
      </c>
      <c r="D274" s="272" t="s">
        <v>276</v>
      </c>
      <c r="E274" s="273" t="s">
        <v>509</v>
      </c>
      <c r="F274" s="274" t="s">
        <v>510</v>
      </c>
      <c r="G274" s="275" t="s">
        <v>321</v>
      </c>
      <c r="H274" s="276">
        <v>1</v>
      </c>
      <c r="I274" s="277"/>
      <c r="J274" s="278">
        <f>ROUND(I274*H274,2)</f>
        <v>0</v>
      </c>
      <c r="K274" s="274" t="s">
        <v>143</v>
      </c>
      <c r="L274" s="279"/>
      <c r="M274" s="280" t="s">
        <v>21</v>
      </c>
      <c r="N274" s="281" t="s">
        <v>46</v>
      </c>
      <c r="O274" s="88"/>
      <c r="P274" s="219">
        <f>O274*H274</f>
        <v>0</v>
      </c>
      <c r="Q274" s="219">
        <v>0.013299999999999999</v>
      </c>
      <c r="R274" s="219">
        <f>Q274*H274</f>
        <v>0.013299999999999999</v>
      </c>
      <c r="S274" s="219">
        <v>0</v>
      </c>
      <c r="T274" s="220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1" t="s">
        <v>202</v>
      </c>
      <c r="AT274" s="221" t="s">
        <v>276</v>
      </c>
      <c r="AU274" s="221" t="s">
        <v>86</v>
      </c>
      <c r="AY274" s="20" t="s">
        <v>137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20" t="s">
        <v>83</v>
      </c>
      <c r="BK274" s="222">
        <f>ROUND(I274*H274,2)</f>
        <v>0</v>
      </c>
      <c r="BL274" s="20" t="s">
        <v>144</v>
      </c>
      <c r="BM274" s="221" t="s">
        <v>511</v>
      </c>
    </row>
    <row r="275" s="2" customFormat="1" ht="33" customHeight="1">
      <c r="A275" s="42"/>
      <c r="B275" s="43"/>
      <c r="C275" s="210" t="s">
        <v>512</v>
      </c>
      <c r="D275" s="210" t="s">
        <v>139</v>
      </c>
      <c r="E275" s="211" t="s">
        <v>513</v>
      </c>
      <c r="F275" s="212" t="s">
        <v>514</v>
      </c>
      <c r="G275" s="213" t="s">
        <v>321</v>
      </c>
      <c r="H275" s="214">
        <v>4</v>
      </c>
      <c r="I275" s="215"/>
      <c r="J275" s="216">
        <f>ROUND(I275*H275,2)</f>
        <v>0</v>
      </c>
      <c r="K275" s="212" t="s">
        <v>143</v>
      </c>
      <c r="L275" s="48"/>
      <c r="M275" s="217" t="s">
        <v>21</v>
      </c>
      <c r="N275" s="218" t="s">
        <v>46</v>
      </c>
      <c r="O275" s="88"/>
      <c r="P275" s="219">
        <f>O275*H275</f>
        <v>0</v>
      </c>
      <c r="Q275" s="219">
        <v>0.00016000000000000001</v>
      </c>
      <c r="R275" s="219">
        <f>Q275*H275</f>
        <v>0.00064000000000000005</v>
      </c>
      <c r="S275" s="219">
        <v>0</v>
      </c>
      <c r="T275" s="220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1" t="s">
        <v>144</v>
      </c>
      <c r="AT275" s="221" t="s">
        <v>139</v>
      </c>
      <c r="AU275" s="221" t="s">
        <v>86</v>
      </c>
      <c r="AY275" s="20" t="s">
        <v>137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20" t="s">
        <v>83</v>
      </c>
      <c r="BK275" s="222">
        <f>ROUND(I275*H275,2)</f>
        <v>0</v>
      </c>
      <c r="BL275" s="20" t="s">
        <v>144</v>
      </c>
      <c r="BM275" s="221" t="s">
        <v>515</v>
      </c>
    </row>
    <row r="276" s="2" customFormat="1">
      <c r="A276" s="42"/>
      <c r="B276" s="43"/>
      <c r="C276" s="44"/>
      <c r="D276" s="223" t="s">
        <v>146</v>
      </c>
      <c r="E276" s="44"/>
      <c r="F276" s="224" t="s">
        <v>516</v>
      </c>
      <c r="G276" s="44"/>
      <c r="H276" s="44"/>
      <c r="I276" s="225"/>
      <c r="J276" s="44"/>
      <c r="K276" s="44"/>
      <c r="L276" s="48"/>
      <c r="M276" s="226"/>
      <c r="N276" s="227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146</v>
      </c>
      <c r="AU276" s="20" t="s">
        <v>86</v>
      </c>
    </row>
    <row r="277" s="2" customFormat="1" ht="16.5" customHeight="1">
      <c r="A277" s="42"/>
      <c r="B277" s="43"/>
      <c r="C277" s="210" t="s">
        <v>517</v>
      </c>
      <c r="D277" s="210" t="s">
        <v>139</v>
      </c>
      <c r="E277" s="211" t="s">
        <v>518</v>
      </c>
      <c r="F277" s="212" t="s">
        <v>519</v>
      </c>
      <c r="G277" s="213" t="s">
        <v>160</v>
      </c>
      <c r="H277" s="214">
        <v>535</v>
      </c>
      <c r="I277" s="215"/>
      <c r="J277" s="216">
        <f>ROUND(I277*H277,2)</f>
        <v>0</v>
      </c>
      <c r="K277" s="212" t="s">
        <v>143</v>
      </c>
      <c r="L277" s="48"/>
      <c r="M277" s="217" t="s">
        <v>21</v>
      </c>
      <c r="N277" s="218" t="s">
        <v>46</v>
      </c>
      <c r="O277" s="88"/>
      <c r="P277" s="219">
        <f>O277*H277</f>
        <v>0</v>
      </c>
      <c r="Q277" s="219">
        <v>0.00020000000000000001</v>
      </c>
      <c r="R277" s="219">
        <f>Q277*H277</f>
        <v>0.10700000000000001</v>
      </c>
      <c r="S277" s="219">
        <v>0</v>
      </c>
      <c r="T277" s="220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1" t="s">
        <v>144</v>
      </c>
      <c r="AT277" s="221" t="s">
        <v>139</v>
      </c>
      <c r="AU277" s="221" t="s">
        <v>86</v>
      </c>
      <c r="AY277" s="20" t="s">
        <v>137</v>
      </c>
      <c r="BE277" s="222">
        <f>IF(N277="základní",J277,0)</f>
        <v>0</v>
      </c>
      <c r="BF277" s="222">
        <f>IF(N277="snížená",J277,0)</f>
        <v>0</v>
      </c>
      <c r="BG277" s="222">
        <f>IF(N277="zákl. přenesená",J277,0)</f>
        <v>0</v>
      </c>
      <c r="BH277" s="222">
        <f>IF(N277="sníž. přenesená",J277,0)</f>
        <v>0</v>
      </c>
      <c r="BI277" s="222">
        <f>IF(N277="nulová",J277,0)</f>
        <v>0</v>
      </c>
      <c r="BJ277" s="20" t="s">
        <v>83</v>
      </c>
      <c r="BK277" s="222">
        <f>ROUND(I277*H277,2)</f>
        <v>0</v>
      </c>
      <c r="BL277" s="20" t="s">
        <v>144</v>
      </c>
      <c r="BM277" s="221" t="s">
        <v>520</v>
      </c>
    </row>
    <row r="278" s="2" customFormat="1">
      <c r="A278" s="42"/>
      <c r="B278" s="43"/>
      <c r="C278" s="44"/>
      <c r="D278" s="223" t="s">
        <v>146</v>
      </c>
      <c r="E278" s="44"/>
      <c r="F278" s="224" t="s">
        <v>521</v>
      </c>
      <c r="G278" s="44"/>
      <c r="H278" s="44"/>
      <c r="I278" s="225"/>
      <c r="J278" s="44"/>
      <c r="K278" s="44"/>
      <c r="L278" s="48"/>
      <c r="M278" s="226"/>
      <c r="N278" s="227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146</v>
      </c>
      <c r="AU278" s="20" t="s">
        <v>86</v>
      </c>
    </row>
    <row r="279" s="2" customFormat="1" ht="24.15" customHeight="1">
      <c r="A279" s="42"/>
      <c r="B279" s="43"/>
      <c r="C279" s="210" t="s">
        <v>522</v>
      </c>
      <c r="D279" s="210" t="s">
        <v>139</v>
      </c>
      <c r="E279" s="211" t="s">
        <v>523</v>
      </c>
      <c r="F279" s="212" t="s">
        <v>524</v>
      </c>
      <c r="G279" s="213" t="s">
        <v>160</v>
      </c>
      <c r="H279" s="214">
        <v>288.80000000000001</v>
      </c>
      <c r="I279" s="215"/>
      <c r="J279" s="216">
        <f>ROUND(I279*H279,2)</f>
        <v>0</v>
      </c>
      <c r="K279" s="212" t="s">
        <v>143</v>
      </c>
      <c r="L279" s="48"/>
      <c r="M279" s="217" t="s">
        <v>21</v>
      </c>
      <c r="N279" s="218" t="s">
        <v>46</v>
      </c>
      <c r="O279" s="88"/>
      <c r="P279" s="219">
        <f>O279*H279</f>
        <v>0</v>
      </c>
      <c r="Q279" s="219">
        <v>9.0000000000000006E-05</v>
      </c>
      <c r="R279" s="219">
        <f>Q279*H279</f>
        <v>0.025992000000000001</v>
      </c>
      <c r="S279" s="219">
        <v>0</v>
      </c>
      <c r="T279" s="220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1" t="s">
        <v>144</v>
      </c>
      <c r="AT279" s="221" t="s">
        <v>139</v>
      </c>
      <c r="AU279" s="221" t="s">
        <v>86</v>
      </c>
      <c r="AY279" s="20" t="s">
        <v>137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20" t="s">
        <v>83</v>
      </c>
      <c r="BK279" s="222">
        <f>ROUND(I279*H279,2)</f>
        <v>0</v>
      </c>
      <c r="BL279" s="20" t="s">
        <v>144</v>
      </c>
      <c r="BM279" s="221" t="s">
        <v>525</v>
      </c>
    </row>
    <row r="280" s="2" customFormat="1">
      <c r="A280" s="42"/>
      <c r="B280" s="43"/>
      <c r="C280" s="44"/>
      <c r="D280" s="223" t="s">
        <v>146</v>
      </c>
      <c r="E280" s="44"/>
      <c r="F280" s="224" t="s">
        <v>526</v>
      </c>
      <c r="G280" s="44"/>
      <c r="H280" s="44"/>
      <c r="I280" s="225"/>
      <c r="J280" s="44"/>
      <c r="K280" s="44"/>
      <c r="L280" s="48"/>
      <c r="M280" s="226"/>
      <c r="N280" s="227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146</v>
      </c>
      <c r="AU280" s="20" t="s">
        <v>86</v>
      </c>
    </row>
    <row r="281" s="12" customFormat="1" ht="22.8" customHeight="1">
      <c r="A281" s="12"/>
      <c r="B281" s="194"/>
      <c r="C281" s="195"/>
      <c r="D281" s="196" t="s">
        <v>74</v>
      </c>
      <c r="E281" s="208" t="s">
        <v>209</v>
      </c>
      <c r="F281" s="208" t="s">
        <v>527</v>
      </c>
      <c r="G281" s="195"/>
      <c r="H281" s="195"/>
      <c r="I281" s="198"/>
      <c r="J281" s="209">
        <f>BK281</f>
        <v>0</v>
      </c>
      <c r="K281" s="195"/>
      <c r="L281" s="200"/>
      <c r="M281" s="201"/>
      <c r="N281" s="202"/>
      <c r="O281" s="202"/>
      <c r="P281" s="203">
        <f>SUM(P282:P285)</f>
        <v>0</v>
      </c>
      <c r="Q281" s="202"/>
      <c r="R281" s="203">
        <f>SUM(R282:R285)</f>
        <v>0</v>
      </c>
      <c r="S281" s="202"/>
      <c r="T281" s="204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5" t="s">
        <v>83</v>
      </c>
      <c r="AT281" s="206" t="s">
        <v>74</v>
      </c>
      <c r="AU281" s="206" t="s">
        <v>83</v>
      </c>
      <c r="AY281" s="205" t="s">
        <v>137</v>
      </c>
      <c r="BK281" s="207">
        <f>SUM(BK282:BK285)</f>
        <v>0</v>
      </c>
    </row>
    <row r="282" s="2" customFormat="1" ht="66.75" customHeight="1">
      <c r="A282" s="42"/>
      <c r="B282" s="43"/>
      <c r="C282" s="210" t="s">
        <v>528</v>
      </c>
      <c r="D282" s="210" t="s">
        <v>139</v>
      </c>
      <c r="E282" s="211" t="s">
        <v>475</v>
      </c>
      <c r="F282" s="212" t="s">
        <v>529</v>
      </c>
      <c r="G282" s="213" t="s">
        <v>530</v>
      </c>
      <c r="H282" s="214">
        <v>4</v>
      </c>
      <c r="I282" s="215"/>
      <c r="J282" s="216">
        <f>ROUND(I282*H282,2)</f>
        <v>0</v>
      </c>
      <c r="K282" s="212" t="s">
        <v>374</v>
      </c>
      <c r="L282" s="48"/>
      <c r="M282" s="217" t="s">
        <v>21</v>
      </c>
      <c r="N282" s="218" t="s">
        <v>46</v>
      </c>
      <c r="O282" s="88"/>
      <c r="P282" s="219">
        <f>O282*H282</f>
        <v>0</v>
      </c>
      <c r="Q282" s="219">
        <v>0</v>
      </c>
      <c r="R282" s="219">
        <f>Q282*H282</f>
        <v>0</v>
      </c>
      <c r="S282" s="219">
        <v>0</v>
      </c>
      <c r="T282" s="220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1" t="s">
        <v>144</v>
      </c>
      <c r="AT282" s="221" t="s">
        <v>139</v>
      </c>
      <c r="AU282" s="221" t="s">
        <v>86</v>
      </c>
      <c r="AY282" s="20" t="s">
        <v>137</v>
      </c>
      <c r="BE282" s="222">
        <f>IF(N282="základní",J282,0)</f>
        <v>0</v>
      </c>
      <c r="BF282" s="222">
        <f>IF(N282="snížená",J282,0)</f>
        <v>0</v>
      </c>
      <c r="BG282" s="222">
        <f>IF(N282="zákl. přenesená",J282,0)</f>
        <v>0</v>
      </c>
      <c r="BH282" s="222">
        <f>IF(N282="sníž. přenesená",J282,0)</f>
        <v>0</v>
      </c>
      <c r="BI282" s="222">
        <f>IF(N282="nulová",J282,0)</f>
        <v>0</v>
      </c>
      <c r="BJ282" s="20" t="s">
        <v>83</v>
      </c>
      <c r="BK282" s="222">
        <f>ROUND(I282*H282,2)</f>
        <v>0</v>
      </c>
      <c r="BL282" s="20" t="s">
        <v>144</v>
      </c>
      <c r="BM282" s="221" t="s">
        <v>531</v>
      </c>
    </row>
    <row r="283" s="2" customFormat="1" ht="44.25" customHeight="1">
      <c r="A283" s="42"/>
      <c r="B283" s="43"/>
      <c r="C283" s="210" t="s">
        <v>532</v>
      </c>
      <c r="D283" s="210" t="s">
        <v>139</v>
      </c>
      <c r="E283" s="211" t="s">
        <v>533</v>
      </c>
      <c r="F283" s="212" t="s">
        <v>534</v>
      </c>
      <c r="G283" s="213" t="s">
        <v>530</v>
      </c>
      <c r="H283" s="214">
        <v>2</v>
      </c>
      <c r="I283" s="215"/>
      <c r="J283" s="216">
        <f>ROUND(I283*H283,2)</f>
        <v>0</v>
      </c>
      <c r="K283" s="212" t="s">
        <v>374</v>
      </c>
      <c r="L283" s="48"/>
      <c r="M283" s="217" t="s">
        <v>21</v>
      </c>
      <c r="N283" s="218" t="s">
        <v>46</v>
      </c>
      <c r="O283" s="88"/>
      <c r="P283" s="219">
        <f>O283*H283</f>
        <v>0</v>
      </c>
      <c r="Q283" s="219">
        <v>0</v>
      </c>
      <c r="R283" s="219">
        <f>Q283*H283</f>
        <v>0</v>
      </c>
      <c r="S283" s="219">
        <v>0</v>
      </c>
      <c r="T283" s="220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21" t="s">
        <v>144</v>
      </c>
      <c r="AT283" s="221" t="s">
        <v>139</v>
      </c>
      <c r="AU283" s="221" t="s">
        <v>86</v>
      </c>
      <c r="AY283" s="20" t="s">
        <v>137</v>
      </c>
      <c r="BE283" s="222">
        <f>IF(N283="základní",J283,0)</f>
        <v>0</v>
      </c>
      <c r="BF283" s="222">
        <f>IF(N283="snížená",J283,0)</f>
        <v>0</v>
      </c>
      <c r="BG283" s="222">
        <f>IF(N283="zákl. přenesená",J283,0)</f>
        <v>0</v>
      </c>
      <c r="BH283" s="222">
        <f>IF(N283="sníž. přenesená",J283,0)</f>
        <v>0</v>
      </c>
      <c r="BI283" s="222">
        <f>IF(N283="nulová",J283,0)</f>
        <v>0</v>
      </c>
      <c r="BJ283" s="20" t="s">
        <v>83</v>
      </c>
      <c r="BK283" s="222">
        <f>ROUND(I283*H283,2)</f>
        <v>0</v>
      </c>
      <c r="BL283" s="20" t="s">
        <v>144</v>
      </c>
      <c r="BM283" s="221" t="s">
        <v>535</v>
      </c>
    </row>
    <row r="284" s="2" customFormat="1" ht="24.15" customHeight="1">
      <c r="A284" s="42"/>
      <c r="B284" s="43"/>
      <c r="C284" s="210" t="s">
        <v>536</v>
      </c>
      <c r="D284" s="210" t="s">
        <v>139</v>
      </c>
      <c r="E284" s="211" t="s">
        <v>537</v>
      </c>
      <c r="F284" s="212" t="s">
        <v>538</v>
      </c>
      <c r="G284" s="213" t="s">
        <v>539</v>
      </c>
      <c r="H284" s="214">
        <v>1</v>
      </c>
      <c r="I284" s="215"/>
      <c r="J284" s="216">
        <f>ROUND(I284*H284,2)</f>
        <v>0</v>
      </c>
      <c r="K284" s="212" t="s">
        <v>374</v>
      </c>
      <c r="L284" s="48"/>
      <c r="M284" s="217" t="s">
        <v>21</v>
      </c>
      <c r="N284" s="218" t="s">
        <v>46</v>
      </c>
      <c r="O284" s="88"/>
      <c r="P284" s="219">
        <f>O284*H284</f>
        <v>0</v>
      </c>
      <c r="Q284" s="219">
        <v>0</v>
      </c>
      <c r="R284" s="219">
        <f>Q284*H284</f>
        <v>0</v>
      </c>
      <c r="S284" s="219">
        <v>0</v>
      </c>
      <c r="T284" s="220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1" t="s">
        <v>144</v>
      </c>
      <c r="AT284" s="221" t="s">
        <v>139</v>
      </c>
      <c r="AU284" s="221" t="s">
        <v>86</v>
      </c>
      <c r="AY284" s="20" t="s">
        <v>137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20" t="s">
        <v>83</v>
      </c>
      <c r="BK284" s="222">
        <f>ROUND(I284*H284,2)</f>
        <v>0</v>
      </c>
      <c r="BL284" s="20" t="s">
        <v>144</v>
      </c>
      <c r="BM284" s="221" t="s">
        <v>540</v>
      </c>
    </row>
    <row r="285" s="2" customFormat="1" ht="37.8" customHeight="1">
      <c r="A285" s="42"/>
      <c r="B285" s="43"/>
      <c r="C285" s="210" t="s">
        <v>541</v>
      </c>
      <c r="D285" s="210" t="s">
        <v>139</v>
      </c>
      <c r="E285" s="211" t="s">
        <v>382</v>
      </c>
      <c r="F285" s="212" t="s">
        <v>542</v>
      </c>
      <c r="G285" s="213" t="s">
        <v>543</v>
      </c>
      <c r="H285" s="214">
        <v>1</v>
      </c>
      <c r="I285" s="215"/>
      <c r="J285" s="216">
        <f>ROUND(I285*H285,2)</f>
        <v>0</v>
      </c>
      <c r="K285" s="212" t="s">
        <v>374</v>
      </c>
      <c r="L285" s="48"/>
      <c r="M285" s="217" t="s">
        <v>21</v>
      </c>
      <c r="N285" s="218" t="s">
        <v>46</v>
      </c>
      <c r="O285" s="88"/>
      <c r="P285" s="219">
        <f>O285*H285</f>
        <v>0</v>
      </c>
      <c r="Q285" s="219">
        <v>0</v>
      </c>
      <c r="R285" s="219">
        <f>Q285*H285</f>
        <v>0</v>
      </c>
      <c r="S285" s="219">
        <v>0</v>
      </c>
      <c r="T285" s="220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1" t="s">
        <v>144</v>
      </c>
      <c r="AT285" s="221" t="s">
        <v>139</v>
      </c>
      <c r="AU285" s="221" t="s">
        <v>86</v>
      </c>
      <c r="AY285" s="20" t="s">
        <v>137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20" t="s">
        <v>83</v>
      </c>
      <c r="BK285" s="222">
        <f>ROUND(I285*H285,2)</f>
        <v>0</v>
      </c>
      <c r="BL285" s="20" t="s">
        <v>144</v>
      </c>
      <c r="BM285" s="221" t="s">
        <v>544</v>
      </c>
    </row>
    <row r="286" s="12" customFormat="1" ht="22.8" customHeight="1">
      <c r="A286" s="12"/>
      <c r="B286" s="194"/>
      <c r="C286" s="195"/>
      <c r="D286" s="196" t="s">
        <v>74</v>
      </c>
      <c r="E286" s="208" t="s">
        <v>545</v>
      </c>
      <c r="F286" s="208" t="s">
        <v>546</v>
      </c>
      <c r="G286" s="195"/>
      <c r="H286" s="195"/>
      <c r="I286" s="198"/>
      <c r="J286" s="209">
        <f>BK286</f>
        <v>0</v>
      </c>
      <c r="K286" s="195"/>
      <c r="L286" s="200"/>
      <c r="M286" s="201"/>
      <c r="N286" s="202"/>
      <c r="O286" s="202"/>
      <c r="P286" s="203">
        <f>SUM(P287:P288)</f>
        <v>0</v>
      </c>
      <c r="Q286" s="202"/>
      <c r="R286" s="203">
        <f>SUM(R287:R288)</f>
        <v>0</v>
      </c>
      <c r="S286" s="202"/>
      <c r="T286" s="204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5" t="s">
        <v>83</v>
      </c>
      <c r="AT286" s="206" t="s">
        <v>74</v>
      </c>
      <c r="AU286" s="206" t="s">
        <v>83</v>
      </c>
      <c r="AY286" s="205" t="s">
        <v>137</v>
      </c>
      <c r="BK286" s="207">
        <f>SUM(BK287:BK288)</f>
        <v>0</v>
      </c>
    </row>
    <row r="287" s="2" customFormat="1" ht="49.05" customHeight="1">
      <c r="A287" s="42"/>
      <c r="B287" s="43"/>
      <c r="C287" s="210" t="s">
        <v>547</v>
      </c>
      <c r="D287" s="210" t="s">
        <v>139</v>
      </c>
      <c r="E287" s="211" t="s">
        <v>548</v>
      </c>
      <c r="F287" s="212" t="s">
        <v>549</v>
      </c>
      <c r="G287" s="213" t="s">
        <v>252</v>
      </c>
      <c r="H287" s="214">
        <v>222.45699999999999</v>
      </c>
      <c r="I287" s="215"/>
      <c r="J287" s="216">
        <f>ROUND(I287*H287,2)</f>
        <v>0</v>
      </c>
      <c r="K287" s="212" t="s">
        <v>143</v>
      </c>
      <c r="L287" s="48"/>
      <c r="M287" s="217" t="s">
        <v>21</v>
      </c>
      <c r="N287" s="218" t="s">
        <v>46</v>
      </c>
      <c r="O287" s="88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1" t="s">
        <v>144</v>
      </c>
      <c r="AT287" s="221" t="s">
        <v>139</v>
      </c>
      <c r="AU287" s="221" t="s">
        <v>86</v>
      </c>
      <c r="AY287" s="20" t="s">
        <v>137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20" t="s">
        <v>83</v>
      </c>
      <c r="BK287" s="222">
        <f>ROUND(I287*H287,2)</f>
        <v>0</v>
      </c>
      <c r="BL287" s="20" t="s">
        <v>144</v>
      </c>
      <c r="BM287" s="221" t="s">
        <v>550</v>
      </c>
    </row>
    <row r="288" s="2" customFormat="1">
      <c r="A288" s="42"/>
      <c r="B288" s="43"/>
      <c r="C288" s="44"/>
      <c r="D288" s="223" t="s">
        <v>146</v>
      </c>
      <c r="E288" s="44"/>
      <c r="F288" s="224" t="s">
        <v>551</v>
      </c>
      <c r="G288" s="44"/>
      <c r="H288" s="44"/>
      <c r="I288" s="225"/>
      <c r="J288" s="44"/>
      <c r="K288" s="44"/>
      <c r="L288" s="48"/>
      <c r="M288" s="282"/>
      <c r="N288" s="283"/>
      <c r="O288" s="284"/>
      <c r="P288" s="284"/>
      <c r="Q288" s="284"/>
      <c r="R288" s="284"/>
      <c r="S288" s="284"/>
      <c r="T288" s="285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146</v>
      </c>
      <c r="AU288" s="20" t="s">
        <v>86</v>
      </c>
    </row>
    <row r="289" s="2" customFormat="1" ht="6.96" customHeight="1">
      <c r="A289" s="42"/>
      <c r="B289" s="63"/>
      <c r="C289" s="64"/>
      <c r="D289" s="64"/>
      <c r="E289" s="64"/>
      <c r="F289" s="64"/>
      <c r="G289" s="64"/>
      <c r="H289" s="64"/>
      <c r="I289" s="64"/>
      <c r="J289" s="64"/>
      <c r="K289" s="64"/>
      <c r="L289" s="48"/>
      <c r="M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</row>
  </sheetData>
  <sheetProtection sheet="1" autoFilter="0" formatColumns="0" formatRows="0" objects="1" scenarios="1" spinCount="100000" saltValue="kEYYkhJ4uXHaSsKtub5sVEUEnW8DfQtzLIDwLcP7ubyO2m64/Pi4jA4LOO/DhnIU/QzGH5x+lGA0NRaNSlMCrw==" hashValue="gWGhHe8VNMGiVTUlJSNcC6ehN0XxF5MZ8vqRAHly5kFHqeLkX7qhu6hCvV3E4paoXyaKEBCnAzgOrWXWD4LmIA==" algorithmName="SHA-512" password="CC35"/>
  <autoFilter ref="C85:K28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5101201"/>
    <hyperlink ref="F94" r:id="rId2" display="https://podminky.urs.cz/item/CS_URS_2025_02/115101301"/>
    <hyperlink ref="F98" r:id="rId3" display="https://podminky.urs.cz/item/CS_URS_2025_02/119001405"/>
    <hyperlink ref="F102" r:id="rId4" display="https://podminky.urs.cz/item/CS_URS_2025_02/119001421"/>
    <hyperlink ref="F105" r:id="rId5" display="https://podminky.urs.cz/item/CS_URS_2025_02/121151103"/>
    <hyperlink ref="F112" r:id="rId6" display="https://podminky.urs.cz/item/CS_URS_2025_02/132254205"/>
    <hyperlink ref="F126" r:id="rId7" display="https://podminky.urs.cz/item/CS_URS_2025_02/139001101"/>
    <hyperlink ref="F129" r:id="rId8" display="https://podminky.urs.cz/item/CS_URS_2025_02/141720015"/>
    <hyperlink ref="F133" r:id="rId9" display="https://podminky.urs.cz/item/CS_URS_2025_02/151811131"/>
    <hyperlink ref="F142" r:id="rId10" display="https://podminky.urs.cz/item/CS_URS_2025_02/151811231"/>
    <hyperlink ref="F144" r:id="rId11" display="https://podminky.urs.cz/item/CS_URS_2025_02/162251102"/>
    <hyperlink ref="F148" r:id="rId12" display="https://podminky.urs.cz/item/CS_URS_2025_02/162751117"/>
    <hyperlink ref="F152" r:id="rId13" display="https://podminky.urs.cz/item/CS_URS_2025_02/162751119"/>
    <hyperlink ref="F155" r:id="rId14" display="https://podminky.urs.cz/item/CS_URS_2025_02/167151101"/>
    <hyperlink ref="F159" r:id="rId15" display="https://podminky.urs.cz/item/CS_URS_2025_02/171201231"/>
    <hyperlink ref="F162" r:id="rId16" display="https://podminky.urs.cz/item/CS_URS_2025_02/171201231"/>
    <hyperlink ref="F165" r:id="rId17" display="https://podminky.urs.cz/item/CS_URS_2025_02/171251201"/>
    <hyperlink ref="F168" r:id="rId18" display="https://podminky.urs.cz/item/CS_URS_2025_02/174151101"/>
    <hyperlink ref="F179" r:id="rId19" display="https://podminky.urs.cz/item/CS_URS_2025_02/175151101"/>
    <hyperlink ref="F186" r:id="rId20" display="https://podminky.urs.cz/item/CS_URS_2025_02/181351003"/>
    <hyperlink ref="F188" r:id="rId21" display="https://podminky.urs.cz/item/CS_URS_2025_02/181411131"/>
    <hyperlink ref="F192" r:id="rId22" display="https://podminky.urs.cz/item/CS_URS_2025_02/183403153"/>
    <hyperlink ref="F194" r:id="rId23" display="https://podminky.urs.cz/item/CS_URS_2025_02/183403161"/>
    <hyperlink ref="F196" r:id="rId24" display="https://podminky.urs.cz/item/CS_URS_2025_02/184818232"/>
    <hyperlink ref="F199" r:id="rId25" display="https://podminky.urs.cz/item/CS_URS_2025_02/275313511"/>
    <hyperlink ref="F204" r:id="rId26" display="https://podminky.urs.cz/item/CS_URS_2025_02/451572111"/>
    <hyperlink ref="F208" r:id="rId27" display="https://podminky.urs.cz/item/CS_URS_2025_02/871251141"/>
    <hyperlink ref="F212" r:id="rId28" display="https://podminky.urs.cz/item/CS_URS_2025_02/871351142"/>
    <hyperlink ref="F216" r:id="rId29" display="https://podminky.urs.cz/item/CS_URS_2025_02/877251101"/>
    <hyperlink ref="F237" r:id="rId30" display="https://podminky.urs.cz/item/CS_URS_2025_02/877321101"/>
    <hyperlink ref="F240" r:id="rId31" display="https://podminky.urs.cz/item/CS_URS_2025_02/877351101"/>
    <hyperlink ref="F244" r:id="rId32" display="https://podminky.urs.cz/item/CS_URS_2025_02/877351102"/>
    <hyperlink ref="F253" r:id="rId33" display="https://podminky.urs.cz/item/CS_URS_2025_02/891261112"/>
    <hyperlink ref="F257" r:id="rId34" display="https://podminky.urs.cz/item/CS_URS_2025_02/891351112"/>
    <hyperlink ref="F260" r:id="rId35" display="https://podminky.urs.cz/item/CS_URS_2025_02/891351112"/>
    <hyperlink ref="F263" r:id="rId36" display="https://podminky.urs.cz/item/CS_URS_2025_02/892271111"/>
    <hyperlink ref="F265" r:id="rId37" display="https://podminky.urs.cz/item/CS_URS_2025_02/892273122"/>
    <hyperlink ref="F267" r:id="rId38" display="https://podminky.urs.cz/item/CS_URS_2025_02/892372111"/>
    <hyperlink ref="F269" r:id="rId39" display="https://podminky.urs.cz/item/CS_URS_2025_02/892381111"/>
    <hyperlink ref="F271" r:id="rId40" display="https://podminky.urs.cz/item/CS_URS_2025_02/892383122"/>
    <hyperlink ref="F273" r:id="rId41" display="https://podminky.urs.cz/item/CS_URS_2025_02/899401112"/>
    <hyperlink ref="F276" r:id="rId42" display="https://podminky.urs.cz/item/CS_URS_2025_02/899713111"/>
    <hyperlink ref="F278" r:id="rId43" display="https://podminky.urs.cz/item/CS_URS_2025_02/899721112"/>
    <hyperlink ref="F280" r:id="rId44" display="https://podminky.urs.cz/item/CS_URS_2025_02/899722113"/>
    <hyperlink ref="F288" r:id="rId45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552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ROUND(J87,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ROUND((SUM(BE87:BE556)),  2)</f>
        <v>0</v>
      </c>
      <c r="G33" s="42"/>
      <c r="H33" s="42"/>
      <c r="I33" s="154">
        <v>0.20999999999999999</v>
      </c>
      <c r="J33" s="153">
        <f>ROUND(((SUM(BE87:BE556))*I33),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ROUND((SUM(BF87:BF556)),  2)</f>
        <v>0</v>
      </c>
      <c r="G34" s="42"/>
      <c r="H34" s="42"/>
      <c r="I34" s="154">
        <v>0.12</v>
      </c>
      <c r="J34" s="153">
        <f>ROUND(((SUM(BF87:BF556))*I34),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ROUND((SUM(BG87:BG556)),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ROUND((SUM(BH87:BH556)),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ROUND((SUM(BI87:BI556)),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2504002 - IO02 Přeložení kanalizace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J87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J88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J89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J320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J323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J356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J532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1"/>
      <c r="C66" s="172"/>
      <c r="D66" s="173" t="s">
        <v>554</v>
      </c>
      <c r="E66" s="174"/>
      <c r="F66" s="174"/>
      <c r="G66" s="174"/>
      <c r="H66" s="174"/>
      <c r="I66" s="174"/>
      <c r="J66" s="175">
        <f>J535</f>
        <v>0</v>
      </c>
      <c r="K66" s="172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7"/>
      <c r="C67" s="178"/>
      <c r="D67" s="179" t="s">
        <v>555</v>
      </c>
      <c r="E67" s="180"/>
      <c r="F67" s="180"/>
      <c r="G67" s="180"/>
      <c r="H67" s="180"/>
      <c r="I67" s="180"/>
      <c r="J67" s="181">
        <f>J536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3" s="2" customFormat="1" ht="6.96" customHeight="1">
      <c r="A73" s="4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24.96" customHeight="1">
      <c r="A74" s="42"/>
      <c r="B74" s="43"/>
      <c r="C74" s="26" t="s">
        <v>122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16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166" t="str">
        <f>E7</f>
        <v>Rekonstrukce vodovodu a kanalizace ul.Vítkovická</v>
      </c>
      <c r="F77" s="35"/>
      <c r="G77" s="35"/>
      <c r="H77" s="35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109</v>
      </c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73" t="str">
        <f>E9</f>
        <v>2504002 - IO02 Přeložení kanalizace v ul.Vítkovická</v>
      </c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22</v>
      </c>
      <c r="D81" s="44"/>
      <c r="E81" s="44"/>
      <c r="F81" s="30" t="str">
        <f>F12</f>
        <v>Ostrava</v>
      </c>
      <c r="G81" s="44"/>
      <c r="H81" s="44"/>
      <c r="I81" s="35" t="s">
        <v>24</v>
      </c>
      <c r="J81" s="76" t="str">
        <f>IF(J12="","",J12)</f>
        <v>10. 9. 2025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5.65" customHeight="1">
      <c r="A83" s="42"/>
      <c r="B83" s="43"/>
      <c r="C83" s="35" t="s">
        <v>28</v>
      </c>
      <c r="D83" s="44"/>
      <c r="E83" s="44"/>
      <c r="F83" s="30" t="str">
        <f>E15</f>
        <v>Statutární město Ostrava</v>
      </c>
      <c r="G83" s="44"/>
      <c r="H83" s="44"/>
      <c r="I83" s="35" t="s">
        <v>34</v>
      </c>
      <c r="J83" s="40" t="str">
        <f>E21</f>
        <v>Báňské projekty Ostrava s.r.o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5.15" customHeight="1">
      <c r="A84" s="42"/>
      <c r="B84" s="43"/>
      <c r="C84" s="35" t="s">
        <v>32</v>
      </c>
      <c r="D84" s="44"/>
      <c r="E84" s="44"/>
      <c r="F84" s="30" t="str">
        <f>IF(E18="","",E18)</f>
        <v>Vyplň údaj</v>
      </c>
      <c r="G84" s="44"/>
      <c r="H84" s="44"/>
      <c r="I84" s="35" t="s">
        <v>37</v>
      </c>
      <c r="J84" s="40" t="str">
        <f>E24</f>
        <v>Anna Mužná</v>
      </c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0.32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11" customFormat="1" ht="29.28" customHeight="1">
      <c r="A86" s="183"/>
      <c r="B86" s="184"/>
      <c r="C86" s="185" t="s">
        <v>123</v>
      </c>
      <c r="D86" s="186" t="s">
        <v>60</v>
      </c>
      <c r="E86" s="186" t="s">
        <v>56</v>
      </c>
      <c r="F86" s="186" t="s">
        <v>57</v>
      </c>
      <c r="G86" s="186" t="s">
        <v>124</v>
      </c>
      <c r="H86" s="186" t="s">
        <v>125</v>
      </c>
      <c r="I86" s="186" t="s">
        <v>126</v>
      </c>
      <c r="J86" s="186" t="s">
        <v>113</v>
      </c>
      <c r="K86" s="187" t="s">
        <v>127</v>
      </c>
      <c r="L86" s="188"/>
      <c r="M86" s="96" t="s">
        <v>21</v>
      </c>
      <c r="N86" s="97" t="s">
        <v>45</v>
      </c>
      <c r="O86" s="97" t="s">
        <v>128</v>
      </c>
      <c r="P86" s="97" t="s">
        <v>129</v>
      </c>
      <c r="Q86" s="97" t="s">
        <v>130</v>
      </c>
      <c r="R86" s="97" t="s">
        <v>131</v>
      </c>
      <c r="S86" s="97" t="s">
        <v>132</v>
      </c>
      <c r="T86" s="98" t="s">
        <v>133</v>
      </c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</row>
    <row r="87" s="2" customFormat="1" ht="22.8" customHeight="1">
      <c r="A87" s="42"/>
      <c r="B87" s="43"/>
      <c r="C87" s="103" t="s">
        <v>134</v>
      </c>
      <c r="D87" s="44"/>
      <c r="E87" s="44"/>
      <c r="F87" s="44"/>
      <c r="G87" s="44"/>
      <c r="H87" s="44"/>
      <c r="I87" s="44"/>
      <c r="J87" s="189">
        <f>BK87</f>
        <v>0</v>
      </c>
      <c r="K87" s="44"/>
      <c r="L87" s="48"/>
      <c r="M87" s="99"/>
      <c r="N87" s="190"/>
      <c r="O87" s="100"/>
      <c r="P87" s="191">
        <f>P88+P535</f>
        <v>0</v>
      </c>
      <c r="Q87" s="100"/>
      <c r="R87" s="191">
        <f>R88+R535</f>
        <v>2939.32763252</v>
      </c>
      <c r="S87" s="100"/>
      <c r="T87" s="192">
        <f>T88+T535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74</v>
      </c>
      <c r="AU87" s="20" t="s">
        <v>114</v>
      </c>
      <c r="BK87" s="193">
        <f>BK88+BK535</f>
        <v>0</v>
      </c>
    </row>
    <row r="88" s="12" customFormat="1" ht="25.92" customHeight="1">
      <c r="A88" s="12"/>
      <c r="B88" s="194"/>
      <c r="C88" s="195"/>
      <c r="D88" s="196" t="s">
        <v>74</v>
      </c>
      <c r="E88" s="197" t="s">
        <v>135</v>
      </c>
      <c r="F88" s="197" t="s">
        <v>136</v>
      </c>
      <c r="G88" s="195"/>
      <c r="H88" s="195"/>
      <c r="I88" s="198"/>
      <c r="J88" s="199">
        <f>BK88</f>
        <v>0</v>
      </c>
      <c r="K88" s="195"/>
      <c r="L88" s="200"/>
      <c r="M88" s="201"/>
      <c r="N88" s="202"/>
      <c r="O88" s="202"/>
      <c r="P88" s="203">
        <f>P89+P320+P323+P356+P532</f>
        <v>0</v>
      </c>
      <c r="Q88" s="202"/>
      <c r="R88" s="203">
        <f>R89+R320+R323+R356+R532</f>
        <v>2938.0558545200001</v>
      </c>
      <c r="S88" s="202"/>
      <c r="T88" s="204">
        <f>T89+T320+T323+T356+T532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75</v>
      </c>
      <c r="AY88" s="205" t="s">
        <v>137</v>
      </c>
      <c r="BK88" s="207">
        <f>BK89+BK320+BK323+BK356+BK532</f>
        <v>0</v>
      </c>
    </row>
    <row r="89" s="12" customFormat="1" ht="22.8" customHeight="1">
      <c r="A89" s="12"/>
      <c r="B89" s="194"/>
      <c r="C89" s="195"/>
      <c r="D89" s="196" t="s">
        <v>74</v>
      </c>
      <c r="E89" s="208" t="s">
        <v>83</v>
      </c>
      <c r="F89" s="208" t="s">
        <v>138</v>
      </c>
      <c r="G89" s="195"/>
      <c r="H89" s="195"/>
      <c r="I89" s="198"/>
      <c r="J89" s="209">
        <f>BK89</f>
        <v>0</v>
      </c>
      <c r="K89" s="195"/>
      <c r="L89" s="200"/>
      <c r="M89" s="201"/>
      <c r="N89" s="202"/>
      <c r="O89" s="202"/>
      <c r="P89" s="203">
        <f>SUM(P90:P319)</f>
        <v>0</v>
      </c>
      <c r="Q89" s="202"/>
      <c r="R89" s="203">
        <f>SUM(R90:R319)</f>
        <v>2713.1465833600005</v>
      </c>
      <c r="S89" s="202"/>
      <c r="T89" s="204">
        <f>SUM(T90:T319)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5" t="s">
        <v>83</v>
      </c>
      <c r="AT89" s="206" t="s">
        <v>74</v>
      </c>
      <c r="AU89" s="206" t="s">
        <v>83</v>
      </c>
      <c r="AY89" s="205" t="s">
        <v>137</v>
      </c>
      <c r="BK89" s="207">
        <f>SUM(BK90:BK319)</f>
        <v>0</v>
      </c>
    </row>
    <row r="90" s="2" customFormat="1" ht="24.15" customHeight="1">
      <c r="A90" s="42"/>
      <c r="B90" s="43"/>
      <c r="C90" s="210" t="s">
        <v>83</v>
      </c>
      <c r="D90" s="210" t="s">
        <v>139</v>
      </c>
      <c r="E90" s="211" t="s">
        <v>140</v>
      </c>
      <c r="F90" s="212" t="s">
        <v>141</v>
      </c>
      <c r="G90" s="213" t="s">
        <v>142</v>
      </c>
      <c r="H90" s="214">
        <v>840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3.0000000000000001E-05</v>
      </c>
      <c r="R90" s="219">
        <f>Q90*H90</f>
        <v>0.0252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556</v>
      </c>
    </row>
    <row r="91" s="2" customFormat="1">
      <c r="A91" s="42"/>
      <c r="B91" s="43"/>
      <c r="C91" s="44"/>
      <c r="D91" s="223" t="s">
        <v>146</v>
      </c>
      <c r="E91" s="44"/>
      <c r="F91" s="224" t="s">
        <v>147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37.8" customHeight="1">
      <c r="A92" s="42"/>
      <c r="B92" s="43"/>
      <c r="C92" s="210" t="s">
        <v>86</v>
      </c>
      <c r="D92" s="210" t="s">
        <v>139</v>
      </c>
      <c r="E92" s="211" t="s">
        <v>151</v>
      </c>
      <c r="F92" s="212" t="s">
        <v>152</v>
      </c>
      <c r="G92" s="213" t="s">
        <v>153</v>
      </c>
      <c r="H92" s="214">
        <v>180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557</v>
      </c>
    </row>
    <row r="93" s="2" customFormat="1">
      <c r="A93" s="42"/>
      <c r="B93" s="43"/>
      <c r="C93" s="44"/>
      <c r="D93" s="223" t="s">
        <v>146</v>
      </c>
      <c r="E93" s="44"/>
      <c r="F93" s="224" t="s">
        <v>155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90" customHeight="1">
      <c r="A94" s="42"/>
      <c r="B94" s="43"/>
      <c r="C94" s="210" t="s">
        <v>157</v>
      </c>
      <c r="D94" s="210" t="s">
        <v>139</v>
      </c>
      <c r="E94" s="211" t="s">
        <v>558</v>
      </c>
      <c r="F94" s="212" t="s">
        <v>559</v>
      </c>
      <c r="G94" s="213" t="s">
        <v>160</v>
      </c>
      <c r="H94" s="214">
        <v>3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0.0086800000000000002</v>
      </c>
      <c r="R94" s="219">
        <f>Q94*H94</f>
        <v>0.026040000000000001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560</v>
      </c>
    </row>
    <row r="95" s="2" customFormat="1">
      <c r="A95" s="42"/>
      <c r="B95" s="43"/>
      <c r="C95" s="44"/>
      <c r="D95" s="223" t="s">
        <v>146</v>
      </c>
      <c r="E95" s="44"/>
      <c r="F95" s="224" t="s">
        <v>561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562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563</v>
      </c>
      <c r="G97" s="240"/>
      <c r="H97" s="243">
        <v>3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90" customHeight="1">
      <c r="A98" s="42"/>
      <c r="B98" s="43"/>
      <c r="C98" s="210" t="s">
        <v>144</v>
      </c>
      <c r="D98" s="210" t="s">
        <v>139</v>
      </c>
      <c r="E98" s="211" t="s">
        <v>564</v>
      </c>
      <c r="F98" s="212" t="s">
        <v>565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566</v>
      </c>
    </row>
    <row r="99" s="2" customFormat="1">
      <c r="A99" s="42"/>
      <c r="B99" s="43"/>
      <c r="C99" s="44"/>
      <c r="D99" s="223" t="s">
        <v>146</v>
      </c>
      <c r="E99" s="44"/>
      <c r="F99" s="224" t="s">
        <v>567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568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100.5" customHeight="1">
      <c r="A102" s="42"/>
      <c r="B102" s="43"/>
      <c r="C102" s="210" t="s">
        <v>170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571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101.25" customHeight="1">
      <c r="A105" s="42"/>
      <c r="B105" s="43"/>
      <c r="C105" s="210" t="s">
        <v>181</v>
      </c>
      <c r="D105" s="210" t="s">
        <v>139</v>
      </c>
      <c r="E105" s="211" t="s">
        <v>574</v>
      </c>
      <c r="F105" s="212" t="s">
        <v>575</v>
      </c>
      <c r="G105" s="213" t="s">
        <v>160</v>
      </c>
      <c r="H105" s="214">
        <v>27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0.01269</v>
      </c>
      <c r="R105" s="219">
        <f>Q105*H105</f>
        <v>0.34262999999999999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576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577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578</v>
      </c>
      <c r="G107" s="240"/>
      <c r="H107" s="243">
        <v>27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90" customHeight="1">
      <c r="A108" s="42"/>
      <c r="B108" s="43"/>
      <c r="C108" s="210" t="s">
        <v>196</v>
      </c>
      <c r="D108" s="210" t="s">
        <v>139</v>
      </c>
      <c r="E108" s="211" t="s">
        <v>165</v>
      </c>
      <c r="F108" s="212" t="s">
        <v>166</v>
      </c>
      <c r="G108" s="213" t="s">
        <v>160</v>
      </c>
      <c r="H108" s="214">
        <v>27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0.036900000000000002</v>
      </c>
      <c r="R108" s="219">
        <f>Q108*H108</f>
        <v>0.99630000000000007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579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168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580</v>
      </c>
      <c r="G110" s="240"/>
      <c r="H110" s="243">
        <v>27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83</v>
      </c>
      <c r="AY110" s="249" t="s">
        <v>137</v>
      </c>
    </row>
    <row r="111" s="2" customFormat="1" ht="24.15" customHeight="1">
      <c r="A111" s="42"/>
      <c r="B111" s="43"/>
      <c r="C111" s="210" t="s">
        <v>202</v>
      </c>
      <c r="D111" s="210" t="s">
        <v>139</v>
      </c>
      <c r="E111" s="211" t="s">
        <v>171</v>
      </c>
      <c r="F111" s="212" t="s">
        <v>172</v>
      </c>
      <c r="G111" s="213" t="s">
        <v>173</v>
      </c>
      <c r="H111" s="214">
        <v>123.74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581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175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582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583</v>
      </c>
      <c r="G114" s="240"/>
      <c r="H114" s="243">
        <v>22.77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3" customFormat="1">
      <c r="A115" s="13"/>
      <c r="B115" s="228"/>
      <c r="C115" s="229"/>
      <c r="D115" s="230" t="s">
        <v>148</v>
      </c>
      <c r="E115" s="231" t="s">
        <v>21</v>
      </c>
      <c r="F115" s="232" t="s">
        <v>584</v>
      </c>
      <c r="G115" s="229"/>
      <c r="H115" s="231" t="s">
        <v>21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148</v>
      </c>
      <c r="AU115" s="238" t="s">
        <v>86</v>
      </c>
      <c r="AV115" s="13" t="s">
        <v>83</v>
      </c>
      <c r="AW115" s="13" t="s">
        <v>36</v>
      </c>
      <c r="AX115" s="13" t="s">
        <v>75</v>
      </c>
      <c r="AY115" s="238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585</v>
      </c>
      <c r="G116" s="240"/>
      <c r="H116" s="243">
        <v>100.97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5" customFormat="1">
      <c r="A117" s="15"/>
      <c r="B117" s="250"/>
      <c r="C117" s="251"/>
      <c r="D117" s="230" t="s">
        <v>148</v>
      </c>
      <c r="E117" s="252" t="s">
        <v>21</v>
      </c>
      <c r="F117" s="253" t="s">
        <v>180</v>
      </c>
      <c r="G117" s="251"/>
      <c r="H117" s="254">
        <v>123.74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148</v>
      </c>
      <c r="AU117" s="260" t="s">
        <v>86</v>
      </c>
      <c r="AV117" s="15" t="s">
        <v>144</v>
      </c>
      <c r="AW117" s="15" t="s">
        <v>36</v>
      </c>
      <c r="AX117" s="15" t="s">
        <v>83</v>
      </c>
      <c r="AY117" s="260" t="s">
        <v>137</v>
      </c>
    </row>
    <row r="118" s="2" customFormat="1" ht="44.25" customHeight="1">
      <c r="A118" s="42"/>
      <c r="B118" s="43"/>
      <c r="C118" s="210" t="s">
        <v>209</v>
      </c>
      <c r="D118" s="210" t="s">
        <v>139</v>
      </c>
      <c r="E118" s="211" t="s">
        <v>586</v>
      </c>
      <c r="F118" s="212" t="s">
        <v>587</v>
      </c>
      <c r="G118" s="213" t="s">
        <v>184</v>
      </c>
      <c r="H118" s="214">
        <v>2224.6509999999998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588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589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590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3" customFormat="1">
      <c r="A121" s="13"/>
      <c r="B121" s="228"/>
      <c r="C121" s="229"/>
      <c r="D121" s="230" t="s">
        <v>148</v>
      </c>
      <c r="E121" s="231" t="s">
        <v>21</v>
      </c>
      <c r="F121" s="232" t="s">
        <v>591</v>
      </c>
      <c r="G121" s="229"/>
      <c r="H121" s="231" t="s">
        <v>21</v>
      </c>
      <c r="I121" s="233"/>
      <c r="J121" s="229"/>
      <c r="K121" s="229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148</v>
      </c>
      <c r="AU121" s="238" t="s">
        <v>86</v>
      </c>
      <c r="AV121" s="13" t="s">
        <v>83</v>
      </c>
      <c r="AW121" s="13" t="s">
        <v>36</v>
      </c>
      <c r="AX121" s="13" t="s">
        <v>75</v>
      </c>
      <c r="AY121" s="238" t="s">
        <v>137</v>
      </c>
    </row>
    <row r="122" s="14" customFormat="1">
      <c r="A122" s="14"/>
      <c r="B122" s="239"/>
      <c r="C122" s="240"/>
      <c r="D122" s="230" t="s">
        <v>148</v>
      </c>
      <c r="E122" s="241" t="s">
        <v>21</v>
      </c>
      <c r="F122" s="242" t="s">
        <v>592</v>
      </c>
      <c r="G122" s="240"/>
      <c r="H122" s="243">
        <v>126.365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9" t="s">
        <v>148</v>
      </c>
      <c r="AU122" s="249" t="s">
        <v>86</v>
      </c>
      <c r="AV122" s="14" t="s">
        <v>86</v>
      </c>
      <c r="AW122" s="14" t="s">
        <v>36</v>
      </c>
      <c r="AX122" s="14" t="s">
        <v>75</v>
      </c>
      <c r="AY122" s="249" t="s">
        <v>137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593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594</v>
      </c>
      <c r="G124" s="240"/>
      <c r="H124" s="243">
        <v>902.976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75</v>
      </c>
      <c r="AY124" s="249" t="s">
        <v>137</v>
      </c>
    </row>
    <row r="125" s="13" customFormat="1">
      <c r="A125" s="13"/>
      <c r="B125" s="228"/>
      <c r="C125" s="229"/>
      <c r="D125" s="230" t="s">
        <v>148</v>
      </c>
      <c r="E125" s="231" t="s">
        <v>21</v>
      </c>
      <c r="F125" s="232" t="s">
        <v>595</v>
      </c>
      <c r="G125" s="229"/>
      <c r="H125" s="231" t="s">
        <v>21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148</v>
      </c>
      <c r="AU125" s="238" t="s">
        <v>86</v>
      </c>
      <c r="AV125" s="13" t="s">
        <v>83</v>
      </c>
      <c r="AW125" s="13" t="s">
        <v>36</v>
      </c>
      <c r="AX125" s="13" t="s">
        <v>75</v>
      </c>
      <c r="AY125" s="238" t="s">
        <v>137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596</v>
      </c>
      <c r="G126" s="240"/>
      <c r="H126" s="243">
        <v>660.34299999999996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75</v>
      </c>
      <c r="AY126" s="249" t="s">
        <v>137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597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598</v>
      </c>
      <c r="G128" s="240"/>
      <c r="H128" s="243">
        <v>79.730000000000004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75</v>
      </c>
      <c r="AY128" s="249" t="s">
        <v>137</v>
      </c>
    </row>
    <row r="129" s="13" customFormat="1">
      <c r="A129" s="13"/>
      <c r="B129" s="228"/>
      <c r="C129" s="229"/>
      <c r="D129" s="230" t="s">
        <v>148</v>
      </c>
      <c r="E129" s="231" t="s">
        <v>21</v>
      </c>
      <c r="F129" s="232" t="s">
        <v>599</v>
      </c>
      <c r="G129" s="229"/>
      <c r="H129" s="231" t="s">
        <v>21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148</v>
      </c>
      <c r="AU129" s="238" t="s">
        <v>86</v>
      </c>
      <c r="AV129" s="13" t="s">
        <v>83</v>
      </c>
      <c r="AW129" s="13" t="s">
        <v>36</v>
      </c>
      <c r="AX129" s="13" t="s">
        <v>75</v>
      </c>
      <c r="AY129" s="238" t="s">
        <v>137</v>
      </c>
    </row>
    <row r="130" s="14" customFormat="1">
      <c r="A130" s="14"/>
      <c r="B130" s="239"/>
      <c r="C130" s="240"/>
      <c r="D130" s="230" t="s">
        <v>148</v>
      </c>
      <c r="E130" s="241" t="s">
        <v>21</v>
      </c>
      <c r="F130" s="242" t="s">
        <v>600</v>
      </c>
      <c r="G130" s="240"/>
      <c r="H130" s="243">
        <v>50.063000000000002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9" t="s">
        <v>148</v>
      </c>
      <c r="AU130" s="249" t="s">
        <v>86</v>
      </c>
      <c r="AV130" s="14" t="s">
        <v>86</v>
      </c>
      <c r="AW130" s="14" t="s">
        <v>36</v>
      </c>
      <c r="AX130" s="14" t="s">
        <v>75</v>
      </c>
      <c r="AY130" s="249" t="s">
        <v>137</v>
      </c>
    </row>
    <row r="131" s="13" customFormat="1">
      <c r="A131" s="13"/>
      <c r="B131" s="228"/>
      <c r="C131" s="229"/>
      <c r="D131" s="230" t="s">
        <v>148</v>
      </c>
      <c r="E131" s="231" t="s">
        <v>21</v>
      </c>
      <c r="F131" s="232" t="s">
        <v>601</v>
      </c>
      <c r="G131" s="229"/>
      <c r="H131" s="231" t="s">
        <v>21</v>
      </c>
      <c r="I131" s="233"/>
      <c r="J131" s="229"/>
      <c r="K131" s="229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148</v>
      </c>
      <c r="AU131" s="238" t="s">
        <v>86</v>
      </c>
      <c r="AV131" s="13" t="s">
        <v>83</v>
      </c>
      <c r="AW131" s="13" t="s">
        <v>36</v>
      </c>
      <c r="AX131" s="13" t="s">
        <v>75</v>
      </c>
      <c r="AY131" s="238" t="s">
        <v>137</v>
      </c>
    </row>
    <row r="132" s="14" customFormat="1">
      <c r="A132" s="14"/>
      <c r="B132" s="239"/>
      <c r="C132" s="240"/>
      <c r="D132" s="230" t="s">
        <v>148</v>
      </c>
      <c r="E132" s="241" t="s">
        <v>21</v>
      </c>
      <c r="F132" s="242" t="s">
        <v>602</v>
      </c>
      <c r="G132" s="240"/>
      <c r="H132" s="243">
        <v>386.51499999999999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148</v>
      </c>
      <c r="AU132" s="249" t="s">
        <v>86</v>
      </c>
      <c r="AV132" s="14" t="s">
        <v>86</v>
      </c>
      <c r="AW132" s="14" t="s">
        <v>36</v>
      </c>
      <c r="AX132" s="14" t="s">
        <v>75</v>
      </c>
      <c r="AY132" s="249" t="s">
        <v>137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603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604</v>
      </c>
      <c r="G134" s="240"/>
      <c r="H134" s="243">
        <v>18.658999999999999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75</v>
      </c>
      <c r="AY134" s="249" t="s">
        <v>137</v>
      </c>
    </row>
    <row r="135" s="15" customFormat="1">
      <c r="A135" s="15"/>
      <c r="B135" s="250"/>
      <c r="C135" s="251"/>
      <c r="D135" s="230" t="s">
        <v>148</v>
      </c>
      <c r="E135" s="252" t="s">
        <v>21</v>
      </c>
      <c r="F135" s="253" t="s">
        <v>180</v>
      </c>
      <c r="G135" s="251"/>
      <c r="H135" s="254">
        <v>2224.6509999999998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0" t="s">
        <v>148</v>
      </c>
      <c r="AU135" s="260" t="s">
        <v>86</v>
      </c>
      <c r="AV135" s="15" t="s">
        <v>144</v>
      </c>
      <c r="AW135" s="15" t="s">
        <v>36</v>
      </c>
      <c r="AX135" s="15" t="s">
        <v>83</v>
      </c>
      <c r="AY135" s="260" t="s">
        <v>137</v>
      </c>
    </row>
    <row r="136" s="2" customFormat="1" ht="49.05" customHeight="1">
      <c r="A136" s="42"/>
      <c r="B136" s="43"/>
      <c r="C136" s="210" t="s">
        <v>218</v>
      </c>
      <c r="D136" s="210" t="s">
        <v>139</v>
      </c>
      <c r="E136" s="211" t="s">
        <v>605</v>
      </c>
      <c r="F136" s="212" t="s">
        <v>606</v>
      </c>
      <c r="G136" s="213" t="s">
        <v>184</v>
      </c>
      <c r="H136" s="214">
        <v>376.82100000000003</v>
      </c>
      <c r="I136" s="215"/>
      <c r="J136" s="216">
        <f>ROUND(I136*H136,2)</f>
        <v>0</v>
      </c>
      <c r="K136" s="212" t="s">
        <v>143</v>
      </c>
      <c r="L136" s="48"/>
      <c r="M136" s="217" t="s">
        <v>21</v>
      </c>
      <c r="N136" s="218" t="s">
        <v>46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1" t="s">
        <v>144</v>
      </c>
      <c r="AT136" s="221" t="s">
        <v>139</v>
      </c>
      <c r="AU136" s="221" t="s">
        <v>86</v>
      </c>
      <c r="AY136" s="20" t="s">
        <v>137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20" t="s">
        <v>83</v>
      </c>
      <c r="BK136" s="222">
        <f>ROUND(I136*H136,2)</f>
        <v>0</v>
      </c>
      <c r="BL136" s="20" t="s">
        <v>144</v>
      </c>
      <c r="BM136" s="221" t="s">
        <v>607</v>
      </c>
    </row>
    <row r="137" s="2" customFormat="1">
      <c r="A137" s="42"/>
      <c r="B137" s="43"/>
      <c r="C137" s="44"/>
      <c r="D137" s="223" t="s">
        <v>146</v>
      </c>
      <c r="E137" s="44"/>
      <c r="F137" s="224" t="s">
        <v>608</v>
      </c>
      <c r="G137" s="44"/>
      <c r="H137" s="44"/>
      <c r="I137" s="225"/>
      <c r="J137" s="44"/>
      <c r="K137" s="44"/>
      <c r="L137" s="48"/>
      <c r="M137" s="226"/>
      <c r="N137" s="227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146</v>
      </c>
      <c r="AU137" s="20" t="s">
        <v>86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609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3" customFormat="1">
      <c r="A139" s="13"/>
      <c r="B139" s="228"/>
      <c r="C139" s="229"/>
      <c r="D139" s="230" t="s">
        <v>148</v>
      </c>
      <c r="E139" s="231" t="s">
        <v>21</v>
      </c>
      <c r="F139" s="232" t="s">
        <v>610</v>
      </c>
      <c r="G139" s="229"/>
      <c r="H139" s="231" t="s">
        <v>21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148</v>
      </c>
      <c r="AU139" s="238" t="s">
        <v>86</v>
      </c>
      <c r="AV139" s="13" t="s">
        <v>83</v>
      </c>
      <c r="AW139" s="13" t="s">
        <v>36</v>
      </c>
      <c r="AX139" s="13" t="s">
        <v>75</v>
      </c>
      <c r="AY139" s="238" t="s">
        <v>137</v>
      </c>
    </row>
    <row r="140" s="14" customFormat="1">
      <c r="A140" s="14"/>
      <c r="B140" s="239"/>
      <c r="C140" s="240"/>
      <c r="D140" s="230" t="s">
        <v>148</v>
      </c>
      <c r="E140" s="241" t="s">
        <v>21</v>
      </c>
      <c r="F140" s="242" t="s">
        <v>611</v>
      </c>
      <c r="G140" s="240"/>
      <c r="H140" s="243">
        <v>66.853999999999999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9" t="s">
        <v>148</v>
      </c>
      <c r="AU140" s="249" t="s">
        <v>86</v>
      </c>
      <c r="AV140" s="14" t="s">
        <v>86</v>
      </c>
      <c r="AW140" s="14" t="s">
        <v>36</v>
      </c>
      <c r="AX140" s="14" t="s">
        <v>75</v>
      </c>
      <c r="AY140" s="249" t="s">
        <v>137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612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613</v>
      </c>
      <c r="G142" s="240"/>
      <c r="H142" s="243">
        <v>102.845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614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615</v>
      </c>
      <c r="G144" s="240"/>
      <c r="H144" s="243">
        <v>7.7679999999999998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6" customFormat="1">
      <c r="A145" s="16"/>
      <c r="B145" s="261"/>
      <c r="C145" s="262"/>
      <c r="D145" s="230" t="s">
        <v>148</v>
      </c>
      <c r="E145" s="263" t="s">
        <v>21</v>
      </c>
      <c r="F145" s="264" t="s">
        <v>194</v>
      </c>
      <c r="G145" s="262"/>
      <c r="H145" s="265">
        <v>177.46700000000001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1" t="s">
        <v>148</v>
      </c>
      <c r="AU145" s="271" t="s">
        <v>86</v>
      </c>
      <c r="AV145" s="16" t="s">
        <v>157</v>
      </c>
      <c r="AW145" s="16" t="s">
        <v>36</v>
      </c>
      <c r="AX145" s="16" t="s">
        <v>75</v>
      </c>
      <c r="AY145" s="271" t="s">
        <v>137</v>
      </c>
    </row>
    <row r="146" s="13" customFormat="1">
      <c r="A146" s="13"/>
      <c r="B146" s="228"/>
      <c r="C146" s="229"/>
      <c r="D146" s="230" t="s">
        <v>148</v>
      </c>
      <c r="E146" s="231" t="s">
        <v>21</v>
      </c>
      <c r="F146" s="232" t="s">
        <v>616</v>
      </c>
      <c r="G146" s="229"/>
      <c r="H146" s="231" t="s">
        <v>21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148</v>
      </c>
      <c r="AU146" s="238" t="s">
        <v>86</v>
      </c>
      <c r="AV146" s="13" t="s">
        <v>83</v>
      </c>
      <c r="AW146" s="13" t="s">
        <v>36</v>
      </c>
      <c r="AX146" s="13" t="s">
        <v>75</v>
      </c>
      <c r="AY146" s="238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617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618</v>
      </c>
      <c r="G148" s="240"/>
      <c r="H148" s="243">
        <v>39.441000000000002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619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620</v>
      </c>
      <c r="G150" s="240"/>
      <c r="H150" s="243">
        <v>41.052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621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622</v>
      </c>
      <c r="G152" s="240"/>
      <c r="H152" s="243">
        <v>11.664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6" customFormat="1">
      <c r="A153" s="16"/>
      <c r="B153" s="261"/>
      <c r="C153" s="262"/>
      <c r="D153" s="230" t="s">
        <v>148</v>
      </c>
      <c r="E153" s="263" t="s">
        <v>21</v>
      </c>
      <c r="F153" s="264" t="s">
        <v>194</v>
      </c>
      <c r="G153" s="262"/>
      <c r="H153" s="265">
        <v>92.156999999999996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1" t="s">
        <v>148</v>
      </c>
      <c r="AU153" s="271" t="s">
        <v>86</v>
      </c>
      <c r="AV153" s="16" t="s">
        <v>157</v>
      </c>
      <c r="AW153" s="16" t="s">
        <v>36</v>
      </c>
      <c r="AX153" s="16" t="s">
        <v>75</v>
      </c>
      <c r="AY153" s="271" t="s">
        <v>137</v>
      </c>
    </row>
    <row r="154" s="13" customFormat="1">
      <c r="A154" s="13"/>
      <c r="B154" s="228"/>
      <c r="C154" s="229"/>
      <c r="D154" s="230" t="s">
        <v>148</v>
      </c>
      <c r="E154" s="231" t="s">
        <v>21</v>
      </c>
      <c r="F154" s="232" t="s">
        <v>623</v>
      </c>
      <c r="G154" s="229"/>
      <c r="H154" s="231" t="s">
        <v>21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148</v>
      </c>
      <c r="AU154" s="238" t="s">
        <v>86</v>
      </c>
      <c r="AV154" s="13" t="s">
        <v>83</v>
      </c>
      <c r="AW154" s="13" t="s">
        <v>36</v>
      </c>
      <c r="AX154" s="13" t="s">
        <v>75</v>
      </c>
      <c r="AY154" s="238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624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625</v>
      </c>
      <c r="G156" s="240"/>
      <c r="H156" s="243">
        <v>72.355999999999995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626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627</v>
      </c>
      <c r="G158" s="240"/>
      <c r="H158" s="243">
        <v>8.1649999999999991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6" customFormat="1">
      <c r="A159" s="16"/>
      <c r="B159" s="261"/>
      <c r="C159" s="262"/>
      <c r="D159" s="230" t="s">
        <v>148</v>
      </c>
      <c r="E159" s="263" t="s">
        <v>21</v>
      </c>
      <c r="F159" s="264" t="s">
        <v>194</v>
      </c>
      <c r="G159" s="262"/>
      <c r="H159" s="265">
        <v>80.521000000000001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1" t="s">
        <v>148</v>
      </c>
      <c r="AU159" s="271" t="s">
        <v>86</v>
      </c>
      <c r="AV159" s="16" t="s">
        <v>157</v>
      </c>
      <c r="AW159" s="16" t="s">
        <v>36</v>
      </c>
      <c r="AX159" s="16" t="s">
        <v>75</v>
      </c>
      <c r="AY159" s="271" t="s">
        <v>137</v>
      </c>
    </row>
    <row r="160" s="13" customFormat="1">
      <c r="A160" s="13"/>
      <c r="B160" s="228"/>
      <c r="C160" s="229"/>
      <c r="D160" s="230" t="s">
        <v>148</v>
      </c>
      <c r="E160" s="231" t="s">
        <v>21</v>
      </c>
      <c r="F160" s="232" t="s">
        <v>628</v>
      </c>
      <c r="G160" s="229"/>
      <c r="H160" s="231" t="s">
        <v>21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148</v>
      </c>
      <c r="AU160" s="238" t="s">
        <v>86</v>
      </c>
      <c r="AV160" s="13" t="s">
        <v>83</v>
      </c>
      <c r="AW160" s="13" t="s">
        <v>36</v>
      </c>
      <c r="AX160" s="13" t="s">
        <v>75</v>
      </c>
      <c r="AY160" s="238" t="s">
        <v>137</v>
      </c>
    </row>
    <row r="161" s="14" customFormat="1">
      <c r="A161" s="14"/>
      <c r="B161" s="239"/>
      <c r="C161" s="240"/>
      <c r="D161" s="230" t="s">
        <v>148</v>
      </c>
      <c r="E161" s="241" t="s">
        <v>21</v>
      </c>
      <c r="F161" s="242" t="s">
        <v>629</v>
      </c>
      <c r="G161" s="240"/>
      <c r="H161" s="243">
        <v>16.161999999999999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9" t="s">
        <v>148</v>
      </c>
      <c r="AU161" s="249" t="s">
        <v>86</v>
      </c>
      <c r="AV161" s="14" t="s">
        <v>86</v>
      </c>
      <c r="AW161" s="14" t="s">
        <v>36</v>
      </c>
      <c r="AX161" s="14" t="s">
        <v>75</v>
      </c>
      <c r="AY161" s="249" t="s">
        <v>137</v>
      </c>
    </row>
    <row r="162" s="13" customFormat="1">
      <c r="A162" s="13"/>
      <c r="B162" s="228"/>
      <c r="C162" s="229"/>
      <c r="D162" s="230" t="s">
        <v>148</v>
      </c>
      <c r="E162" s="231" t="s">
        <v>21</v>
      </c>
      <c r="F162" s="232" t="s">
        <v>630</v>
      </c>
      <c r="G162" s="229"/>
      <c r="H162" s="231" t="s">
        <v>21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148</v>
      </c>
      <c r="AU162" s="238" t="s">
        <v>86</v>
      </c>
      <c r="AV162" s="13" t="s">
        <v>83</v>
      </c>
      <c r="AW162" s="13" t="s">
        <v>36</v>
      </c>
      <c r="AX162" s="13" t="s">
        <v>75</v>
      </c>
      <c r="AY162" s="238" t="s">
        <v>137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631</v>
      </c>
      <c r="G163" s="240"/>
      <c r="H163" s="243">
        <v>10.513999999999999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75</v>
      </c>
      <c r="AY163" s="249" t="s">
        <v>137</v>
      </c>
    </row>
    <row r="164" s="16" customFormat="1">
      <c r="A164" s="16"/>
      <c r="B164" s="261"/>
      <c r="C164" s="262"/>
      <c r="D164" s="230" t="s">
        <v>148</v>
      </c>
      <c r="E164" s="263" t="s">
        <v>21</v>
      </c>
      <c r="F164" s="264" t="s">
        <v>194</v>
      </c>
      <c r="G164" s="262"/>
      <c r="H164" s="265">
        <v>26.675999999999998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1" t="s">
        <v>148</v>
      </c>
      <c r="AU164" s="271" t="s">
        <v>86</v>
      </c>
      <c r="AV164" s="16" t="s">
        <v>157</v>
      </c>
      <c r="AW164" s="16" t="s">
        <v>36</v>
      </c>
      <c r="AX164" s="16" t="s">
        <v>75</v>
      </c>
      <c r="AY164" s="271" t="s">
        <v>137</v>
      </c>
    </row>
    <row r="165" s="15" customFormat="1">
      <c r="A165" s="15"/>
      <c r="B165" s="250"/>
      <c r="C165" s="251"/>
      <c r="D165" s="230" t="s">
        <v>148</v>
      </c>
      <c r="E165" s="252" t="s">
        <v>21</v>
      </c>
      <c r="F165" s="253" t="s">
        <v>180</v>
      </c>
      <c r="G165" s="251"/>
      <c r="H165" s="254">
        <v>376.82100000000003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0" t="s">
        <v>148</v>
      </c>
      <c r="AU165" s="260" t="s">
        <v>86</v>
      </c>
      <c r="AV165" s="15" t="s">
        <v>144</v>
      </c>
      <c r="AW165" s="15" t="s">
        <v>36</v>
      </c>
      <c r="AX165" s="15" t="s">
        <v>83</v>
      </c>
      <c r="AY165" s="260" t="s">
        <v>137</v>
      </c>
    </row>
    <row r="166" s="2" customFormat="1" ht="37.8" customHeight="1">
      <c r="A166" s="42"/>
      <c r="B166" s="43"/>
      <c r="C166" s="210" t="s">
        <v>223</v>
      </c>
      <c r="D166" s="210" t="s">
        <v>139</v>
      </c>
      <c r="E166" s="211" t="s">
        <v>632</v>
      </c>
      <c r="F166" s="212" t="s">
        <v>633</v>
      </c>
      <c r="G166" s="213" t="s">
        <v>173</v>
      </c>
      <c r="H166" s="214">
        <v>1589.596</v>
      </c>
      <c r="I166" s="215"/>
      <c r="J166" s="216">
        <f>ROUND(I166*H166,2)</f>
        <v>0</v>
      </c>
      <c r="K166" s="212" t="s">
        <v>143</v>
      </c>
      <c r="L166" s="48"/>
      <c r="M166" s="217" t="s">
        <v>21</v>
      </c>
      <c r="N166" s="218" t="s">
        <v>46</v>
      </c>
      <c r="O166" s="88"/>
      <c r="P166" s="219">
        <f>O166*H166</f>
        <v>0</v>
      </c>
      <c r="Q166" s="219">
        <v>0.00059000000000000003</v>
      </c>
      <c r="R166" s="219">
        <f>Q166*H166</f>
        <v>0.93786164000000005</v>
      </c>
      <c r="S166" s="219">
        <v>0</v>
      </c>
      <c r="T166" s="220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1" t="s">
        <v>144</v>
      </c>
      <c r="AT166" s="221" t="s">
        <v>139</v>
      </c>
      <c r="AU166" s="221" t="s">
        <v>86</v>
      </c>
      <c r="AY166" s="20" t="s">
        <v>137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20" t="s">
        <v>83</v>
      </c>
      <c r="BK166" s="222">
        <f>ROUND(I166*H166,2)</f>
        <v>0</v>
      </c>
      <c r="BL166" s="20" t="s">
        <v>144</v>
      </c>
      <c r="BM166" s="221" t="s">
        <v>634</v>
      </c>
    </row>
    <row r="167" s="2" customFormat="1">
      <c r="A167" s="42"/>
      <c r="B167" s="43"/>
      <c r="C167" s="44"/>
      <c r="D167" s="223" t="s">
        <v>146</v>
      </c>
      <c r="E167" s="44"/>
      <c r="F167" s="224" t="s">
        <v>635</v>
      </c>
      <c r="G167" s="44"/>
      <c r="H167" s="44"/>
      <c r="I167" s="225"/>
      <c r="J167" s="44"/>
      <c r="K167" s="44"/>
      <c r="L167" s="48"/>
      <c r="M167" s="226"/>
      <c r="N167" s="227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146</v>
      </c>
      <c r="AU167" s="20" t="s">
        <v>86</v>
      </c>
    </row>
    <row r="168" s="13" customFormat="1">
      <c r="A168" s="13"/>
      <c r="B168" s="228"/>
      <c r="C168" s="229"/>
      <c r="D168" s="230" t="s">
        <v>148</v>
      </c>
      <c r="E168" s="231" t="s">
        <v>21</v>
      </c>
      <c r="F168" s="232" t="s">
        <v>590</v>
      </c>
      <c r="G168" s="229"/>
      <c r="H168" s="231" t="s">
        <v>21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148</v>
      </c>
      <c r="AU168" s="238" t="s">
        <v>86</v>
      </c>
      <c r="AV168" s="13" t="s">
        <v>83</v>
      </c>
      <c r="AW168" s="13" t="s">
        <v>36</v>
      </c>
      <c r="AX168" s="13" t="s">
        <v>75</v>
      </c>
      <c r="AY168" s="238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591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636</v>
      </c>
      <c r="G170" s="240"/>
      <c r="H170" s="243">
        <v>128.51300000000001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3" customFormat="1">
      <c r="A171" s="13"/>
      <c r="B171" s="228"/>
      <c r="C171" s="229"/>
      <c r="D171" s="230" t="s">
        <v>148</v>
      </c>
      <c r="E171" s="231" t="s">
        <v>21</v>
      </c>
      <c r="F171" s="232" t="s">
        <v>595</v>
      </c>
      <c r="G171" s="229"/>
      <c r="H171" s="231" t="s">
        <v>21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148</v>
      </c>
      <c r="AU171" s="238" t="s">
        <v>86</v>
      </c>
      <c r="AV171" s="13" t="s">
        <v>83</v>
      </c>
      <c r="AW171" s="13" t="s">
        <v>36</v>
      </c>
      <c r="AX171" s="13" t="s">
        <v>75</v>
      </c>
      <c r="AY171" s="238" t="s">
        <v>137</v>
      </c>
    </row>
    <row r="172" s="14" customFormat="1">
      <c r="A172" s="14"/>
      <c r="B172" s="239"/>
      <c r="C172" s="240"/>
      <c r="D172" s="230" t="s">
        <v>148</v>
      </c>
      <c r="E172" s="241" t="s">
        <v>21</v>
      </c>
      <c r="F172" s="242" t="s">
        <v>637</v>
      </c>
      <c r="G172" s="240"/>
      <c r="H172" s="243">
        <v>671.81100000000004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148</v>
      </c>
      <c r="AU172" s="249" t="s">
        <v>86</v>
      </c>
      <c r="AV172" s="14" t="s">
        <v>86</v>
      </c>
      <c r="AW172" s="14" t="s">
        <v>36</v>
      </c>
      <c r="AX172" s="14" t="s">
        <v>75</v>
      </c>
      <c r="AY172" s="249" t="s">
        <v>137</v>
      </c>
    </row>
    <row r="173" s="13" customFormat="1">
      <c r="A173" s="13"/>
      <c r="B173" s="228"/>
      <c r="C173" s="229"/>
      <c r="D173" s="230" t="s">
        <v>148</v>
      </c>
      <c r="E173" s="231" t="s">
        <v>21</v>
      </c>
      <c r="F173" s="232" t="s">
        <v>597</v>
      </c>
      <c r="G173" s="229"/>
      <c r="H173" s="231" t="s">
        <v>21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148</v>
      </c>
      <c r="AU173" s="238" t="s">
        <v>86</v>
      </c>
      <c r="AV173" s="13" t="s">
        <v>83</v>
      </c>
      <c r="AW173" s="13" t="s">
        <v>36</v>
      </c>
      <c r="AX173" s="13" t="s">
        <v>75</v>
      </c>
      <c r="AY173" s="238" t="s">
        <v>137</v>
      </c>
    </row>
    <row r="174" s="14" customFormat="1">
      <c r="A174" s="14"/>
      <c r="B174" s="239"/>
      <c r="C174" s="240"/>
      <c r="D174" s="230" t="s">
        <v>148</v>
      </c>
      <c r="E174" s="241" t="s">
        <v>21</v>
      </c>
      <c r="F174" s="242" t="s">
        <v>638</v>
      </c>
      <c r="G174" s="240"/>
      <c r="H174" s="243">
        <v>72.302999999999997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9" t="s">
        <v>148</v>
      </c>
      <c r="AU174" s="249" t="s">
        <v>86</v>
      </c>
      <c r="AV174" s="14" t="s">
        <v>86</v>
      </c>
      <c r="AW174" s="14" t="s">
        <v>36</v>
      </c>
      <c r="AX174" s="14" t="s">
        <v>75</v>
      </c>
      <c r="AY174" s="249" t="s">
        <v>137</v>
      </c>
    </row>
    <row r="175" s="13" customFormat="1">
      <c r="A175" s="13"/>
      <c r="B175" s="228"/>
      <c r="C175" s="229"/>
      <c r="D175" s="230" t="s">
        <v>148</v>
      </c>
      <c r="E175" s="231" t="s">
        <v>21</v>
      </c>
      <c r="F175" s="232" t="s">
        <v>599</v>
      </c>
      <c r="G175" s="229"/>
      <c r="H175" s="231" t="s">
        <v>21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148</v>
      </c>
      <c r="AU175" s="238" t="s">
        <v>86</v>
      </c>
      <c r="AV175" s="13" t="s">
        <v>83</v>
      </c>
      <c r="AW175" s="13" t="s">
        <v>36</v>
      </c>
      <c r="AX175" s="13" t="s">
        <v>75</v>
      </c>
      <c r="AY175" s="238" t="s">
        <v>137</v>
      </c>
    </row>
    <row r="176" s="14" customFormat="1">
      <c r="A176" s="14"/>
      <c r="B176" s="239"/>
      <c r="C176" s="240"/>
      <c r="D176" s="230" t="s">
        <v>148</v>
      </c>
      <c r="E176" s="241" t="s">
        <v>21</v>
      </c>
      <c r="F176" s="242" t="s">
        <v>639</v>
      </c>
      <c r="G176" s="240"/>
      <c r="H176" s="243">
        <v>51.265999999999998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9" t="s">
        <v>148</v>
      </c>
      <c r="AU176" s="249" t="s">
        <v>86</v>
      </c>
      <c r="AV176" s="14" t="s">
        <v>86</v>
      </c>
      <c r="AW176" s="14" t="s">
        <v>36</v>
      </c>
      <c r="AX176" s="14" t="s">
        <v>75</v>
      </c>
      <c r="AY176" s="249" t="s">
        <v>137</v>
      </c>
    </row>
    <row r="177" s="13" customFormat="1">
      <c r="A177" s="13"/>
      <c r="B177" s="228"/>
      <c r="C177" s="229"/>
      <c r="D177" s="230" t="s">
        <v>148</v>
      </c>
      <c r="E177" s="231" t="s">
        <v>21</v>
      </c>
      <c r="F177" s="232" t="s">
        <v>601</v>
      </c>
      <c r="G177" s="229"/>
      <c r="H177" s="231" t="s">
        <v>21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148</v>
      </c>
      <c r="AU177" s="238" t="s">
        <v>86</v>
      </c>
      <c r="AV177" s="13" t="s">
        <v>83</v>
      </c>
      <c r="AW177" s="13" t="s">
        <v>36</v>
      </c>
      <c r="AX177" s="13" t="s">
        <v>75</v>
      </c>
      <c r="AY177" s="238" t="s">
        <v>137</v>
      </c>
    </row>
    <row r="178" s="14" customFormat="1">
      <c r="A178" s="14"/>
      <c r="B178" s="239"/>
      <c r="C178" s="240"/>
      <c r="D178" s="230" t="s">
        <v>148</v>
      </c>
      <c r="E178" s="241" t="s">
        <v>21</v>
      </c>
      <c r="F178" s="242" t="s">
        <v>640</v>
      </c>
      <c r="G178" s="240"/>
      <c r="H178" s="243">
        <v>351.10000000000002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148</v>
      </c>
      <c r="AU178" s="249" t="s">
        <v>86</v>
      </c>
      <c r="AV178" s="14" t="s">
        <v>86</v>
      </c>
      <c r="AW178" s="14" t="s">
        <v>36</v>
      </c>
      <c r="AX178" s="14" t="s">
        <v>75</v>
      </c>
      <c r="AY178" s="249" t="s">
        <v>137</v>
      </c>
    </row>
    <row r="179" s="16" customFormat="1">
      <c r="A179" s="16"/>
      <c r="B179" s="261"/>
      <c r="C179" s="262"/>
      <c r="D179" s="230" t="s">
        <v>148</v>
      </c>
      <c r="E179" s="263" t="s">
        <v>21</v>
      </c>
      <c r="F179" s="264" t="s">
        <v>194</v>
      </c>
      <c r="G179" s="262"/>
      <c r="H179" s="265">
        <v>1274.9929999999999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1" t="s">
        <v>148</v>
      </c>
      <c r="AU179" s="271" t="s">
        <v>86</v>
      </c>
      <c r="AV179" s="16" t="s">
        <v>157</v>
      </c>
      <c r="AW179" s="16" t="s">
        <v>36</v>
      </c>
      <c r="AX179" s="16" t="s">
        <v>75</v>
      </c>
      <c r="AY179" s="271" t="s">
        <v>137</v>
      </c>
    </row>
    <row r="180" s="13" customFormat="1">
      <c r="A180" s="13"/>
      <c r="B180" s="228"/>
      <c r="C180" s="229"/>
      <c r="D180" s="230" t="s">
        <v>148</v>
      </c>
      <c r="E180" s="231" t="s">
        <v>21</v>
      </c>
      <c r="F180" s="232" t="s">
        <v>609</v>
      </c>
      <c r="G180" s="229"/>
      <c r="H180" s="231" t="s">
        <v>21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148</v>
      </c>
      <c r="AU180" s="238" t="s">
        <v>86</v>
      </c>
      <c r="AV180" s="13" t="s">
        <v>83</v>
      </c>
      <c r="AW180" s="13" t="s">
        <v>36</v>
      </c>
      <c r="AX180" s="13" t="s">
        <v>75</v>
      </c>
      <c r="AY180" s="238" t="s">
        <v>137</v>
      </c>
    </row>
    <row r="181" s="13" customFormat="1">
      <c r="A181" s="13"/>
      <c r="B181" s="228"/>
      <c r="C181" s="229"/>
      <c r="D181" s="230" t="s">
        <v>148</v>
      </c>
      <c r="E181" s="231" t="s">
        <v>21</v>
      </c>
      <c r="F181" s="232" t="s">
        <v>610</v>
      </c>
      <c r="G181" s="229"/>
      <c r="H181" s="231" t="s">
        <v>21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148</v>
      </c>
      <c r="AU181" s="238" t="s">
        <v>86</v>
      </c>
      <c r="AV181" s="13" t="s">
        <v>83</v>
      </c>
      <c r="AW181" s="13" t="s">
        <v>36</v>
      </c>
      <c r="AX181" s="13" t="s">
        <v>75</v>
      </c>
      <c r="AY181" s="238" t="s">
        <v>137</v>
      </c>
    </row>
    <row r="182" s="14" customFormat="1">
      <c r="A182" s="14"/>
      <c r="B182" s="239"/>
      <c r="C182" s="240"/>
      <c r="D182" s="230" t="s">
        <v>148</v>
      </c>
      <c r="E182" s="241" t="s">
        <v>21</v>
      </c>
      <c r="F182" s="242" t="s">
        <v>641</v>
      </c>
      <c r="G182" s="240"/>
      <c r="H182" s="243">
        <v>70.109999999999999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9" t="s">
        <v>148</v>
      </c>
      <c r="AU182" s="249" t="s">
        <v>86</v>
      </c>
      <c r="AV182" s="14" t="s">
        <v>86</v>
      </c>
      <c r="AW182" s="14" t="s">
        <v>36</v>
      </c>
      <c r="AX182" s="14" t="s">
        <v>75</v>
      </c>
      <c r="AY182" s="249" t="s">
        <v>137</v>
      </c>
    </row>
    <row r="183" s="16" customFormat="1">
      <c r="A183" s="16"/>
      <c r="B183" s="261"/>
      <c r="C183" s="262"/>
      <c r="D183" s="230" t="s">
        <v>148</v>
      </c>
      <c r="E183" s="263" t="s">
        <v>21</v>
      </c>
      <c r="F183" s="264" t="s">
        <v>194</v>
      </c>
      <c r="G183" s="262"/>
      <c r="H183" s="265">
        <v>70.109999999999999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1" t="s">
        <v>148</v>
      </c>
      <c r="AU183" s="271" t="s">
        <v>86</v>
      </c>
      <c r="AV183" s="16" t="s">
        <v>157</v>
      </c>
      <c r="AW183" s="16" t="s">
        <v>36</v>
      </c>
      <c r="AX183" s="16" t="s">
        <v>75</v>
      </c>
      <c r="AY183" s="271" t="s">
        <v>137</v>
      </c>
    </row>
    <row r="184" s="13" customFormat="1">
      <c r="A184" s="13"/>
      <c r="B184" s="228"/>
      <c r="C184" s="229"/>
      <c r="D184" s="230" t="s">
        <v>148</v>
      </c>
      <c r="E184" s="231" t="s">
        <v>21</v>
      </c>
      <c r="F184" s="232" t="s">
        <v>616</v>
      </c>
      <c r="G184" s="229"/>
      <c r="H184" s="231" t="s">
        <v>21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148</v>
      </c>
      <c r="AU184" s="238" t="s">
        <v>86</v>
      </c>
      <c r="AV184" s="13" t="s">
        <v>83</v>
      </c>
      <c r="AW184" s="13" t="s">
        <v>36</v>
      </c>
      <c r="AX184" s="13" t="s">
        <v>75</v>
      </c>
      <c r="AY184" s="238" t="s">
        <v>137</v>
      </c>
    </row>
    <row r="185" s="13" customFormat="1">
      <c r="A185" s="13"/>
      <c r="B185" s="228"/>
      <c r="C185" s="229"/>
      <c r="D185" s="230" t="s">
        <v>148</v>
      </c>
      <c r="E185" s="231" t="s">
        <v>21</v>
      </c>
      <c r="F185" s="232" t="s">
        <v>617</v>
      </c>
      <c r="G185" s="229"/>
      <c r="H185" s="231" t="s">
        <v>21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148</v>
      </c>
      <c r="AU185" s="238" t="s">
        <v>86</v>
      </c>
      <c r="AV185" s="13" t="s">
        <v>83</v>
      </c>
      <c r="AW185" s="13" t="s">
        <v>36</v>
      </c>
      <c r="AX185" s="13" t="s">
        <v>75</v>
      </c>
      <c r="AY185" s="238" t="s">
        <v>137</v>
      </c>
    </row>
    <row r="186" s="14" customFormat="1">
      <c r="A186" s="14"/>
      <c r="B186" s="239"/>
      <c r="C186" s="240"/>
      <c r="D186" s="230" t="s">
        <v>148</v>
      </c>
      <c r="E186" s="241" t="s">
        <v>21</v>
      </c>
      <c r="F186" s="242" t="s">
        <v>642</v>
      </c>
      <c r="G186" s="240"/>
      <c r="H186" s="243">
        <v>55.167000000000002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9" t="s">
        <v>148</v>
      </c>
      <c r="AU186" s="249" t="s">
        <v>86</v>
      </c>
      <c r="AV186" s="14" t="s">
        <v>86</v>
      </c>
      <c r="AW186" s="14" t="s">
        <v>36</v>
      </c>
      <c r="AX186" s="14" t="s">
        <v>75</v>
      </c>
      <c r="AY186" s="249" t="s">
        <v>137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619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643</v>
      </c>
      <c r="G188" s="240"/>
      <c r="H188" s="243">
        <v>63.648000000000003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75</v>
      </c>
      <c r="AY188" s="249" t="s">
        <v>137</v>
      </c>
    </row>
    <row r="189" s="16" customFormat="1">
      <c r="A189" s="16"/>
      <c r="B189" s="261"/>
      <c r="C189" s="262"/>
      <c r="D189" s="230" t="s">
        <v>148</v>
      </c>
      <c r="E189" s="263" t="s">
        <v>21</v>
      </c>
      <c r="F189" s="264" t="s">
        <v>194</v>
      </c>
      <c r="G189" s="262"/>
      <c r="H189" s="265">
        <v>118.815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1" t="s">
        <v>148</v>
      </c>
      <c r="AU189" s="271" t="s">
        <v>86</v>
      </c>
      <c r="AV189" s="16" t="s">
        <v>157</v>
      </c>
      <c r="AW189" s="16" t="s">
        <v>36</v>
      </c>
      <c r="AX189" s="16" t="s">
        <v>75</v>
      </c>
      <c r="AY189" s="271" t="s">
        <v>137</v>
      </c>
    </row>
    <row r="190" s="13" customFormat="1">
      <c r="A190" s="13"/>
      <c r="B190" s="228"/>
      <c r="C190" s="229"/>
      <c r="D190" s="230" t="s">
        <v>148</v>
      </c>
      <c r="E190" s="231" t="s">
        <v>21</v>
      </c>
      <c r="F190" s="232" t="s">
        <v>623</v>
      </c>
      <c r="G190" s="229"/>
      <c r="H190" s="231" t="s">
        <v>21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148</v>
      </c>
      <c r="AU190" s="238" t="s">
        <v>86</v>
      </c>
      <c r="AV190" s="13" t="s">
        <v>83</v>
      </c>
      <c r="AW190" s="13" t="s">
        <v>36</v>
      </c>
      <c r="AX190" s="13" t="s">
        <v>75</v>
      </c>
      <c r="AY190" s="238" t="s">
        <v>137</v>
      </c>
    </row>
    <row r="191" s="13" customFormat="1">
      <c r="A191" s="13"/>
      <c r="B191" s="228"/>
      <c r="C191" s="229"/>
      <c r="D191" s="230" t="s">
        <v>148</v>
      </c>
      <c r="E191" s="231" t="s">
        <v>21</v>
      </c>
      <c r="F191" s="232" t="s">
        <v>624</v>
      </c>
      <c r="G191" s="229"/>
      <c r="H191" s="231" t="s">
        <v>21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148</v>
      </c>
      <c r="AU191" s="238" t="s">
        <v>86</v>
      </c>
      <c r="AV191" s="13" t="s">
        <v>83</v>
      </c>
      <c r="AW191" s="13" t="s">
        <v>36</v>
      </c>
      <c r="AX191" s="13" t="s">
        <v>75</v>
      </c>
      <c r="AY191" s="238" t="s">
        <v>137</v>
      </c>
    </row>
    <row r="192" s="14" customFormat="1">
      <c r="A192" s="14"/>
      <c r="B192" s="239"/>
      <c r="C192" s="240"/>
      <c r="D192" s="230" t="s">
        <v>148</v>
      </c>
      <c r="E192" s="241" t="s">
        <v>21</v>
      </c>
      <c r="F192" s="242" t="s">
        <v>644</v>
      </c>
      <c r="G192" s="240"/>
      <c r="H192" s="243">
        <v>102.96299999999999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9" t="s">
        <v>148</v>
      </c>
      <c r="AU192" s="249" t="s">
        <v>86</v>
      </c>
      <c r="AV192" s="14" t="s">
        <v>86</v>
      </c>
      <c r="AW192" s="14" t="s">
        <v>36</v>
      </c>
      <c r="AX192" s="14" t="s">
        <v>75</v>
      </c>
      <c r="AY192" s="249" t="s">
        <v>137</v>
      </c>
    </row>
    <row r="193" s="16" customFormat="1">
      <c r="A193" s="16"/>
      <c r="B193" s="261"/>
      <c r="C193" s="262"/>
      <c r="D193" s="230" t="s">
        <v>148</v>
      </c>
      <c r="E193" s="263" t="s">
        <v>21</v>
      </c>
      <c r="F193" s="264" t="s">
        <v>194</v>
      </c>
      <c r="G193" s="262"/>
      <c r="H193" s="265">
        <v>102.96299999999999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1" t="s">
        <v>148</v>
      </c>
      <c r="AU193" s="271" t="s">
        <v>86</v>
      </c>
      <c r="AV193" s="16" t="s">
        <v>157</v>
      </c>
      <c r="AW193" s="16" t="s">
        <v>36</v>
      </c>
      <c r="AX193" s="16" t="s">
        <v>75</v>
      </c>
      <c r="AY193" s="271" t="s">
        <v>137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628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645</v>
      </c>
      <c r="G195" s="240"/>
      <c r="H195" s="243">
        <v>22.715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75</v>
      </c>
      <c r="AY195" s="249" t="s">
        <v>137</v>
      </c>
    </row>
    <row r="196" s="16" customFormat="1">
      <c r="A196" s="16"/>
      <c r="B196" s="261"/>
      <c r="C196" s="262"/>
      <c r="D196" s="230" t="s">
        <v>148</v>
      </c>
      <c r="E196" s="263" t="s">
        <v>21</v>
      </c>
      <c r="F196" s="264" t="s">
        <v>194</v>
      </c>
      <c r="G196" s="262"/>
      <c r="H196" s="265">
        <v>22.715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1" t="s">
        <v>148</v>
      </c>
      <c r="AU196" s="271" t="s">
        <v>86</v>
      </c>
      <c r="AV196" s="16" t="s">
        <v>157</v>
      </c>
      <c r="AW196" s="16" t="s">
        <v>36</v>
      </c>
      <c r="AX196" s="16" t="s">
        <v>75</v>
      </c>
      <c r="AY196" s="271" t="s">
        <v>137</v>
      </c>
    </row>
    <row r="197" s="15" customFormat="1">
      <c r="A197" s="15"/>
      <c r="B197" s="250"/>
      <c r="C197" s="251"/>
      <c r="D197" s="230" t="s">
        <v>148</v>
      </c>
      <c r="E197" s="252" t="s">
        <v>21</v>
      </c>
      <c r="F197" s="253" t="s">
        <v>180</v>
      </c>
      <c r="G197" s="251"/>
      <c r="H197" s="254">
        <v>1589.596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0" t="s">
        <v>148</v>
      </c>
      <c r="AU197" s="260" t="s">
        <v>86</v>
      </c>
      <c r="AV197" s="15" t="s">
        <v>144</v>
      </c>
      <c r="AW197" s="15" t="s">
        <v>36</v>
      </c>
      <c r="AX197" s="15" t="s">
        <v>83</v>
      </c>
      <c r="AY197" s="260" t="s">
        <v>137</v>
      </c>
    </row>
    <row r="198" s="2" customFormat="1" ht="37.8" customHeight="1">
      <c r="A198" s="42"/>
      <c r="B198" s="43"/>
      <c r="C198" s="210" t="s">
        <v>8</v>
      </c>
      <c r="D198" s="210" t="s">
        <v>139</v>
      </c>
      <c r="E198" s="211" t="s">
        <v>646</v>
      </c>
      <c r="F198" s="212" t="s">
        <v>647</v>
      </c>
      <c r="G198" s="213" t="s">
        <v>173</v>
      </c>
      <c r="H198" s="214">
        <v>982.84400000000005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0.00063000000000000003</v>
      </c>
      <c r="R198" s="219">
        <f>Q198*H198</f>
        <v>0.61919172000000011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648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649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593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650</v>
      </c>
      <c r="G201" s="240"/>
      <c r="H201" s="243">
        <v>899.97900000000004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75</v>
      </c>
      <c r="AY201" s="249" t="s">
        <v>137</v>
      </c>
    </row>
    <row r="202" s="13" customFormat="1">
      <c r="A202" s="13"/>
      <c r="B202" s="228"/>
      <c r="C202" s="229"/>
      <c r="D202" s="230" t="s">
        <v>148</v>
      </c>
      <c r="E202" s="231" t="s">
        <v>21</v>
      </c>
      <c r="F202" s="232" t="s">
        <v>612</v>
      </c>
      <c r="G202" s="229"/>
      <c r="H202" s="231" t="s">
        <v>21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148</v>
      </c>
      <c r="AU202" s="238" t="s">
        <v>86</v>
      </c>
      <c r="AV202" s="13" t="s">
        <v>83</v>
      </c>
      <c r="AW202" s="13" t="s">
        <v>36</v>
      </c>
      <c r="AX202" s="13" t="s">
        <v>75</v>
      </c>
      <c r="AY202" s="238" t="s">
        <v>137</v>
      </c>
    </row>
    <row r="203" s="14" customFormat="1">
      <c r="A203" s="14"/>
      <c r="B203" s="239"/>
      <c r="C203" s="240"/>
      <c r="D203" s="230" t="s">
        <v>148</v>
      </c>
      <c r="E203" s="241" t="s">
        <v>21</v>
      </c>
      <c r="F203" s="242" t="s">
        <v>651</v>
      </c>
      <c r="G203" s="240"/>
      <c r="H203" s="243">
        <v>119.277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9" t="s">
        <v>148</v>
      </c>
      <c r="AU203" s="249" t="s">
        <v>86</v>
      </c>
      <c r="AV203" s="14" t="s">
        <v>86</v>
      </c>
      <c r="AW203" s="14" t="s">
        <v>36</v>
      </c>
      <c r="AX203" s="14" t="s">
        <v>75</v>
      </c>
      <c r="AY203" s="249" t="s">
        <v>137</v>
      </c>
    </row>
    <row r="204" s="13" customFormat="1">
      <c r="A204" s="13"/>
      <c r="B204" s="228"/>
      <c r="C204" s="229"/>
      <c r="D204" s="230" t="s">
        <v>148</v>
      </c>
      <c r="E204" s="231" t="s">
        <v>21</v>
      </c>
      <c r="F204" s="232" t="s">
        <v>652</v>
      </c>
      <c r="G204" s="229"/>
      <c r="H204" s="231" t="s">
        <v>21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148</v>
      </c>
      <c r="AU204" s="238" t="s">
        <v>86</v>
      </c>
      <c r="AV204" s="13" t="s">
        <v>83</v>
      </c>
      <c r="AW204" s="13" t="s">
        <v>36</v>
      </c>
      <c r="AX204" s="13" t="s">
        <v>75</v>
      </c>
      <c r="AY204" s="238" t="s">
        <v>137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653</v>
      </c>
      <c r="G205" s="240"/>
      <c r="H205" s="243">
        <v>-36.411999999999999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75</v>
      </c>
      <c r="AY205" s="249" t="s">
        <v>137</v>
      </c>
    </row>
    <row r="206" s="15" customFormat="1">
      <c r="A206" s="15"/>
      <c r="B206" s="250"/>
      <c r="C206" s="251"/>
      <c r="D206" s="230" t="s">
        <v>148</v>
      </c>
      <c r="E206" s="252" t="s">
        <v>21</v>
      </c>
      <c r="F206" s="253" t="s">
        <v>180</v>
      </c>
      <c r="G206" s="251"/>
      <c r="H206" s="254">
        <v>982.84400000000005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148</v>
      </c>
      <c r="AU206" s="260" t="s">
        <v>86</v>
      </c>
      <c r="AV206" s="15" t="s">
        <v>144</v>
      </c>
      <c r="AW206" s="15" t="s">
        <v>36</v>
      </c>
      <c r="AX206" s="15" t="s">
        <v>83</v>
      </c>
      <c r="AY206" s="260" t="s">
        <v>137</v>
      </c>
    </row>
    <row r="207" s="2" customFormat="1" ht="37.8" customHeight="1">
      <c r="A207" s="42"/>
      <c r="B207" s="43"/>
      <c r="C207" s="210" t="s">
        <v>236</v>
      </c>
      <c r="D207" s="210" t="s">
        <v>139</v>
      </c>
      <c r="E207" s="211" t="s">
        <v>654</v>
      </c>
      <c r="F207" s="212" t="s">
        <v>655</v>
      </c>
      <c r="G207" s="213" t="s">
        <v>173</v>
      </c>
      <c r="H207" s="214">
        <v>1589.596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656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657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658</v>
      </c>
      <c r="G209" s="240"/>
      <c r="H209" s="243">
        <v>1589.596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37.8" customHeight="1">
      <c r="A210" s="42"/>
      <c r="B210" s="43"/>
      <c r="C210" s="210" t="s">
        <v>242</v>
      </c>
      <c r="D210" s="210" t="s">
        <v>139</v>
      </c>
      <c r="E210" s="211" t="s">
        <v>659</v>
      </c>
      <c r="F210" s="212" t="s">
        <v>660</v>
      </c>
      <c r="G210" s="213" t="s">
        <v>173</v>
      </c>
      <c r="H210" s="214">
        <v>982.84400000000005</v>
      </c>
      <c r="I210" s="215"/>
      <c r="J210" s="216">
        <f>ROUND(I210*H210,2)</f>
        <v>0</v>
      </c>
      <c r="K210" s="212" t="s">
        <v>143</v>
      </c>
      <c r="L210" s="48"/>
      <c r="M210" s="217" t="s">
        <v>21</v>
      </c>
      <c r="N210" s="218" t="s">
        <v>46</v>
      </c>
      <c r="O210" s="88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144</v>
      </c>
      <c r="AT210" s="221" t="s">
        <v>139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661</v>
      </c>
    </row>
    <row r="211" s="2" customFormat="1">
      <c r="A211" s="42"/>
      <c r="B211" s="43"/>
      <c r="C211" s="44"/>
      <c r="D211" s="223" t="s">
        <v>146</v>
      </c>
      <c r="E211" s="44"/>
      <c r="F211" s="224" t="s">
        <v>662</v>
      </c>
      <c r="G211" s="44"/>
      <c r="H211" s="44"/>
      <c r="I211" s="225"/>
      <c r="J211" s="44"/>
      <c r="K211" s="44"/>
      <c r="L211" s="48"/>
      <c r="M211" s="226"/>
      <c r="N211" s="227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0" t="s">
        <v>146</v>
      </c>
      <c r="AU211" s="20" t="s">
        <v>86</v>
      </c>
    </row>
    <row r="212" s="2" customFormat="1" ht="24.15" customHeight="1">
      <c r="A212" s="42"/>
      <c r="B212" s="43"/>
      <c r="C212" s="210" t="s">
        <v>249</v>
      </c>
      <c r="D212" s="210" t="s">
        <v>139</v>
      </c>
      <c r="E212" s="211" t="s">
        <v>663</v>
      </c>
      <c r="F212" s="212" t="s">
        <v>664</v>
      </c>
      <c r="G212" s="213" t="s">
        <v>539</v>
      </c>
      <c r="H212" s="214">
        <v>2</v>
      </c>
      <c r="I212" s="215"/>
      <c r="J212" s="216">
        <f>ROUND(I212*H212,2)</f>
        <v>0</v>
      </c>
      <c r="K212" s="212" t="s">
        <v>374</v>
      </c>
      <c r="L212" s="48"/>
      <c r="M212" s="217" t="s">
        <v>21</v>
      </c>
      <c r="N212" s="218" t="s">
        <v>46</v>
      </c>
      <c r="O212" s="88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1" t="s">
        <v>144</v>
      </c>
      <c r="AT212" s="221" t="s">
        <v>139</v>
      </c>
      <c r="AU212" s="221" t="s">
        <v>86</v>
      </c>
      <c r="AY212" s="20" t="s">
        <v>137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20" t="s">
        <v>83</v>
      </c>
      <c r="BK212" s="222">
        <f>ROUND(I212*H212,2)</f>
        <v>0</v>
      </c>
      <c r="BL212" s="20" t="s">
        <v>144</v>
      </c>
      <c r="BM212" s="221" t="s">
        <v>665</v>
      </c>
    </row>
    <row r="213" s="2" customFormat="1" ht="66.75" customHeight="1">
      <c r="A213" s="42"/>
      <c r="B213" s="43"/>
      <c r="C213" s="210" t="s">
        <v>256</v>
      </c>
      <c r="D213" s="210" t="s">
        <v>139</v>
      </c>
      <c r="E213" s="211" t="s">
        <v>666</v>
      </c>
      <c r="F213" s="212" t="s">
        <v>667</v>
      </c>
      <c r="G213" s="213" t="s">
        <v>184</v>
      </c>
      <c r="H213" s="214">
        <v>1025.2529999999999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668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669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3" customFormat="1">
      <c r="A215" s="13"/>
      <c r="B215" s="228"/>
      <c r="C215" s="229"/>
      <c r="D215" s="230" t="s">
        <v>148</v>
      </c>
      <c r="E215" s="231" t="s">
        <v>21</v>
      </c>
      <c r="F215" s="232" t="s">
        <v>593</v>
      </c>
      <c r="G215" s="229"/>
      <c r="H215" s="231" t="s">
        <v>21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148</v>
      </c>
      <c r="AU215" s="238" t="s">
        <v>86</v>
      </c>
      <c r="AV215" s="13" t="s">
        <v>83</v>
      </c>
      <c r="AW215" s="13" t="s">
        <v>36</v>
      </c>
      <c r="AX215" s="13" t="s">
        <v>75</v>
      </c>
      <c r="AY215" s="238" t="s">
        <v>137</v>
      </c>
    </row>
    <row r="216" s="14" customFormat="1">
      <c r="A216" s="14"/>
      <c r="B216" s="239"/>
      <c r="C216" s="240"/>
      <c r="D216" s="230" t="s">
        <v>148</v>
      </c>
      <c r="E216" s="241" t="s">
        <v>21</v>
      </c>
      <c r="F216" s="242" t="s">
        <v>594</v>
      </c>
      <c r="G216" s="240"/>
      <c r="H216" s="243">
        <v>902.976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148</v>
      </c>
      <c r="AU216" s="249" t="s">
        <v>86</v>
      </c>
      <c r="AV216" s="14" t="s">
        <v>86</v>
      </c>
      <c r="AW216" s="14" t="s">
        <v>36</v>
      </c>
      <c r="AX216" s="14" t="s">
        <v>75</v>
      </c>
      <c r="AY216" s="249" t="s">
        <v>137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609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3" customFormat="1">
      <c r="A218" s="13"/>
      <c r="B218" s="228"/>
      <c r="C218" s="229"/>
      <c r="D218" s="230" t="s">
        <v>148</v>
      </c>
      <c r="E218" s="231" t="s">
        <v>21</v>
      </c>
      <c r="F218" s="232" t="s">
        <v>612</v>
      </c>
      <c r="G218" s="229"/>
      <c r="H218" s="231" t="s">
        <v>21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148</v>
      </c>
      <c r="AU218" s="238" t="s">
        <v>86</v>
      </c>
      <c r="AV218" s="13" t="s">
        <v>83</v>
      </c>
      <c r="AW218" s="13" t="s">
        <v>36</v>
      </c>
      <c r="AX218" s="13" t="s">
        <v>75</v>
      </c>
      <c r="AY218" s="238" t="s">
        <v>137</v>
      </c>
    </row>
    <row r="219" s="14" customFormat="1">
      <c r="A219" s="14"/>
      <c r="B219" s="239"/>
      <c r="C219" s="240"/>
      <c r="D219" s="230" t="s">
        <v>148</v>
      </c>
      <c r="E219" s="241" t="s">
        <v>21</v>
      </c>
      <c r="F219" s="242" t="s">
        <v>613</v>
      </c>
      <c r="G219" s="240"/>
      <c r="H219" s="243">
        <v>102.845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36</v>
      </c>
      <c r="AX219" s="14" t="s">
        <v>75</v>
      </c>
      <c r="AY219" s="249" t="s">
        <v>137</v>
      </c>
    </row>
    <row r="220" s="13" customFormat="1">
      <c r="A220" s="13"/>
      <c r="B220" s="228"/>
      <c r="C220" s="229"/>
      <c r="D220" s="230" t="s">
        <v>148</v>
      </c>
      <c r="E220" s="231" t="s">
        <v>21</v>
      </c>
      <c r="F220" s="232" t="s">
        <v>614</v>
      </c>
      <c r="G220" s="229"/>
      <c r="H220" s="231" t="s">
        <v>21</v>
      </c>
      <c r="I220" s="233"/>
      <c r="J220" s="229"/>
      <c r="K220" s="229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148</v>
      </c>
      <c r="AU220" s="238" t="s">
        <v>86</v>
      </c>
      <c r="AV220" s="13" t="s">
        <v>83</v>
      </c>
      <c r="AW220" s="13" t="s">
        <v>36</v>
      </c>
      <c r="AX220" s="13" t="s">
        <v>75</v>
      </c>
      <c r="AY220" s="238" t="s">
        <v>137</v>
      </c>
    </row>
    <row r="221" s="14" customFormat="1">
      <c r="A221" s="14"/>
      <c r="B221" s="239"/>
      <c r="C221" s="240"/>
      <c r="D221" s="230" t="s">
        <v>148</v>
      </c>
      <c r="E221" s="241" t="s">
        <v>21</v>
      </c>
      <c r="F221" s="242" t="s">
        <v>615</v>
      </c>
      <c r="G221" s="240"/>
      <c r="H221" s="243">
        <v>7.7679999999999998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9" t="s">
        <v>148</v>
      </c>
      <c r="AU221" s="249" t="s">
        <v>86</v>
      </c>
      <c r="AV221" s="14" t="s">
        <v>86</v>
      </c>
      <c r="AW221" s="14" t="s">
        <v>36</v>
      </c>
      <c r="AX221" s="14" t="s">
        <v>75</v>
      </c>
      <c r="AY221" s="249" t="s">
        <v>137</v>
      </c>
    </row>
    <row r="222" s="13" customFormat="1">
      <c r="A222" s="13"/>
      <c r="B222" s="228"/>
      <c r="C222" s="229"/>
      <c r="D222" s="230" t="s">
        <v>148</v>
      </c>
      <c r="E222" s="231" t="s">
        <v>21</v>
      </c>
      <c r="F222" s="232" t="s">
        <v>616</v>
      </c>
      <c r="G222" s="229"/>
      <c r="H222" s="231" t="s">
        <v>21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148</v>
      </c>
      <c r="AU222" s="238" t="s">
        <v>86</v>
      </c>
      <c r="AV222" s="13" t="s">
        <v>83</v>
      </c>
      <c r="AW222" s="13" t="s">
        <v>36</v>
      </c>
      <c r="AX222" s="13" t="s">
        <v>75</v>
      </c>
      <c r="AY222" s="238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621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622</v>
      </c>
      <c r="G224" s="240"/>
      <c r="H224" s="243">
        <v>11.664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5" customFormat="1">
      <c r="A225" s="15"/>
      <c r="B225" s="250"/>
      <c r="C225" s="251"/>
      <c r="D225" s="230" t="s">
        <v>148</v>
      </c>
      <c r="E225" s="252" t="s">
        <v>21</v>
      </c>
      <c r="F225" s="253" t="s">
        <v>180</v>
      </c>
      <c r="G225" s="251"/>
      <c r="H225" s="254">
        <v>1025.2529999999999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0" t="s">
        <v>148</v>
      </c>
      <c r="AU225" s="260" t="s">
        <v>86</v>
      </c>
      <c r="AV225" s="15" t="s">
        <v>144</v>
      </c>
      <c r="AW225" s="15" t="s">
        <v>36</v>
      </c>
      <c r="AX225" s="15" t="s">
        <v>83</v>
      </c>
      <c r="AY225" s="260" t="s">
        <v>137</v>
      </c>
    </row>
    <row r="226" s="2" customFormat="1" ht="62.7" customHeight="1">
      <c r="A226" s="42"/>
      <c r="B226" s="43"/>
      <c r="C226" s="210" t="s">
        <v>259</v>
      </c>
      <c r="D226" s="210" t="s">
        <v>139</v>
      </c>
      <c r="E226" s="211" t="s">
        <v>224</v>
      </c>
      <c r="F226" s="212" t="s">
        <v>225</v>
      </c>
      <c r="G226" s="213" t="s">
        <v>184</v>
      </c>
      <c r="H226" s="214">
        <v>37.122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670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227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228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671</v>
      </c>
      <c r="G229" s="240"/>
      <c r="H229" s="243">
        <v>37.122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62.7" customHeight="1">
      <c r="A230" s="42"/>
      <c r="B230" s="43"/>
      <c r="C230" s="210" t="s">
        <v>265</v>
      </c>
      <c r="D230" s="210" t="s">
        <v>139</v>
      </c>
      <c r="E230" s="211" t="s">
        <v>230</v>
      </c>
      <c r="F230" s="212" t="s">
        <v>231</v>
      </c>
      <c r="G230" s="213" t="s">
        <v>184</v>
      </c>
      <c r="H230" s="214">
        <v>2305.6060000000002</v>
      </c>
      <c r="I230" s="215"/>
      <c r="J230" s="216">
        <f>ROUND(I230*H230,2)</f>
        <v>0</v>
      </c>
      <c r="K230" s="212" t="s">
        <v>143</v>
      </c>
      <c r="L230" s="48"/>
      <c r="M230" s="217" t="s">
        <v>21</v>
      </c>
      <c r="N230" s="218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144</v>
      </c>
      <c r="AT230" s="221" t="s">
        <v>139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672</v>
      </c>
    </row>
    <row r="231" s="2" customFormat="1">
      <c r="A231" s="42"/>
      <c r="B231" s="43"/>
      <c r="C231" s="44"/>
      <c r="D231" s="223" t="s">
        <v>146</v>
      </c>
      <c r="E231" s="44"/>
      <c r="F231" s="224" t="s">
        <v>233</v>
      </c>
      <c r="G231" s="44"/>
      <c r="H231" s="44"/>
      <c r="I231" s="225"/>
      <c r="J231" s="44"/>
      <c r="K231" s="44"/>
      <c r="L231" s="48"/>
      <c r="M231" s="226"/>
      <c r="N231" s="227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146</v>
      </c>
      <c r="AU231" s="20" t="s">
        <v>86</v>
      </c>
    </row>
    <row r="232" s="13" customFormat="1">
      <c r="A232" s="13"/>
      <c r="B232" s="228"/>
      <c r="C232" s="229"/>
      <c r="D232" s="230" t="s">
        <v>148</v>
      </c>
      <c r="E232" s="231" t="s">
        <v>21</v>
      </c>
      <c r="F232" s="232" t="s">
        <v>234</v>
      </c>
      <c r="G232" s="229"/>
      <c r="H232" s="231" t="s">
        <v>21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148</v>
      </c>
      <c r="AU232" s="238" t="s">
        <v>86</v>
      </c>
      <c r="AV232" s="13" t="s">
        <v>83</v>
      </c>
      <c r="AW232" s="13" t="s">
        <v>36</v>
      </c>
      <c r="AX232" s="13" t="s">
        <v>75</v>
      </c>
      <c r="AY232" s="238" t="s">
        <v>137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673</v>
      </c>
      <c r="G233" s="240"/>
      <c r="H233" s="243">
        <v>2305.6060000000002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66.75" customHeight="1">
      <c r="A234" s="42"/>
      <c r="B234" s="43"/>
      <c r="C234" s="210" t="s">
        <v>275</v>
      </c>
      <c r="D234" s="210" t="s">
        <v>139</v>
      </c>
      <c r="E234" s="211" t="s">
        <v>237</v>
      </c>
      <c r="F234" s="212" t="s">
        <v>238</v>
      </c>
      <c r="G234" s="213" t="s">
        <v>184</v>
      </c>
      <c r="H234" s="214">
        <v>9222.4240000000009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674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240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14" customFormat="1">
      <c r="A236" s="14"/>
      <c r="B236" s="239"/>
      <c r="C236" s="240"/>
      <c r="D236" s="230" t="s">
        <v>148</v>
      </c>
      <c r="E236" s="241" t="s">
        <v>21</v>
      </c>
      <c r="F236" s="242" t="s">
        <v>675</v>
      </c>
      <c r="G236" s="240"/>
      <c r="H236" s="243">
        <v>9222.4240000000009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9" t="s">
        <v>148</v>
      </c>
      <c r="AU236" s="249" t="s">
        <v>86</v>
      </c>
      <c r="AV236" s="14" t="s">
        <v>86</v>
      </c>
      <c r="AW236" s="14" t="s">
        <v>36</v>
      </c>
      <c r="AX236" s="14" t="s">
        <v>83</v>
      </c>
      <c r="AY236" s="249" t="s">
        <v>137</v>
      </c>
    </row>
    <row r="237" s="2" customFormat="1" ht="44.25" customHeight="1">
      <c r="A237" s="42"/>
      <c r="B237" s="43"/>
      <c r="C237" s="210" t="s">
        <v>676</v>
      </c>
      <c r="D237" s="210" t="s">
        <v>139</v>
      </c>
      <c r="E237" s="211" t="s">
        <v>250</v>
      </c>
      <c r="F237" s="212" t="s">
        <v>251</v>
      </c>
      <c r="G237" s="213" t="s">
        <v>252</v>
      </c>
      <c r="H237" s="214">
        <v>3919.5300000000002</v>
      </c>
      <c r="I237" s="215"/>
      <c r="J237" s="216">
        <f>ROUND(I237*H237,2)</f>
        <v>0</v>
      </c>
      <c r="K237" s="212" t="s">
        <v>677</v>
      </c>
      <c r="L237" s="48"/>
      <c r="M237" s="217" t="s">
        <v>21</v>
      </c>
      <c r="N237" s="218" t="s">
        <v>46</v>
      </c>
      <c r="O237" s="88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1" t="s">
        <v>144</v>
      </c>
      <c r="AT237" s="221" t="s">
        <v>139</v>
      </c>
      <c r="AU237" s="221" t="s">
        <v>86</v>
      </c>
      <c r="AY237" s="20" t="s">
        <v>137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20" t="s">
        <v>83</v>
      </c>
      <c r="BK237" s="222">
        <f>ROUND(I237*H237,2)</f>
        <v>0</v>
      </c>
      <c r="BL237" s="20" t="s">
        <v>144</v>
      </c>
      <c r="BM237" s="221" t="s">
        <v>678</v>
      </c>
    </row>
    <row r="238" s="2" customFormat="1">
      <c r="A238" s="42"/>
      <c r="B238" s="43"/>
      <c r="C238" s="44"/>
      <c r="D238" s="223" t="s">
        <v>146</v>
      </c>
      <c r="E238" s="44"/>
      <c r="F238" s="224" t="s">
        <v>679</v>
      </c>
      <c r="G238" s="44"/>
      <c r="H238" s="44"/>
      <c r="I238" s="225"/>
      <c r="J238" s="44"/>
      <c r="K238" s="44"/>
      <c r="L238" s="48"/>
      <c r="M238" s="226"/>
      <c r="N238" s="227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T238" s="20" t="s">
        <v>146</v>
      </c>
      <c r="AU238" s="20" t="s">
        <v>86</v>
      </c>
    </row>
    <row r="239" s="14" customFormat="1">
      <c r="A239" s="14"/>
      <c r="B239" s="239"/>
      <c r="C239" s="240"/>
      <c r="D239" s="230" t="s">
        <v>148</v>
      </c>
      <c r="E239" s="241" t="s">
        <v>21</v>
      </c>
      <c r="F239" s="242" t="s">
        <v>680</v>
      </c>
      <c r="G239" s="240"/>
      <c r="H239" s="243">
        <v>3919.5300000000002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148</v>
      </c>
      <c r="AU239" s="249" t="s">
        <v>86</v>
      </c>
      <c r="AV239" s="14" t="s">
        <v>86</v>
      </c>
      <c r="AW239" s="14" t="s">
        <v>36</v>
      </c>
      <c r="AX239" s="14" t="s">
        <v>83</v>
      </c>
      <c r="AY239" s="249" t="s">
        <v>137</v>
      </c>
    </row>
    <row r="240" s="2" customFormat="1" ht="37.8" customHeight="1">
      <c r="A240" s="42"/>
      <c r="B240" s="43"/>
      <c r="C240" s="210" t="s">
        <v>281</v>
      </c>
      <c r="D240" s="210" t="s">
        <v>139</v>
      </c>
      <c r="E240" s="211" t="s">
        <v>260</v>
      </c>
      <c r="F240" s="212" t="s">
        <v>261</v>
      </c>
      <c r="G240" s="213" t="s">
        <v>184</v>
      </c>
      <c r="H240" s="214">
        <v>2340.1060000000002</v>
      </c>
      <c r="I240" s="215"/>
      <c r="J240" s="216">
        <f>ROUND(I240*H240,2)</f>
        <v>0</v>
      </c>
      <c r="K240" s="212" t="s">
        <v>143</v>
      </c>
      <c r="L240" s="48"/>
      <c r="M240" s="217" t="s">
        <v>21</v>
      </c>
      <c r="N240" s="218" t="s">
        <v>46</v>
      </c>
      <c r="O240" s="88"/>
      <c r="P240" s="219">
        <f>O240*H240</f>
        <v>0</v>
      </c>
      <c r="Q240" s="219">
        <v>0</v>
      </c>
      <c r="R240" s="219">
        <f>Q240*H240</f>
        <v>0</v>
      </c>
      <c r="S240" s="219">
        <v>0</v>
      </c>
      <c r="T240" s="220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21" t="s">
        <v>144</v>
      </c>
      <c r="AT240" s="221" t="s">
        <v>139</v>
      </c>
      <c r="AU240" s="221" t="s">
        <v>86</v>
      </c>
      <c r="AY240" s="20" t="s">
        <v>137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20" t="s">
        <v>83</v>
      </c>
      <c r="BK240" s="222">
        <f>ROUND(I240*H240,2)</f>
        <v>0</v>
      </c>
      <c r="BL240" s="20" t="s">
        <v>144</v>
      </c>
      <c r="BM240" s="221" t="s">
        <v>681</v>
      </c>
    </row>
    <row r="241" s="2" customFormat="1">
      <c r="A241" s="42"/>
      <c r="B241" s="43"/>
      <c r="C241" s="44"/>
      <c r="D241" s="223" t="s">
        <v>146</v>
      </c>
      <c r="E241" s="44"/>
      <c r="F241" s="224" t="s">
        <v>263</v>
      </c>
      <c r="G241" s="44"/>
      <c r="H241" s="44"/>
      <c r="I241" s="225"/>
      <c r="J241" s="44"/>
      <c r="K241" s="44"/>
      <c r="L241" s="48"/>
      <c r="M241" s="226"/>
      <c r="N241" s="227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T241" s="20" t="s">
        <v>146</v>
      </c>
      <c r="AU241" s="20" t="s">
        <v>86</v>
      </c>
    </row>
    <row r="242" s="13" customFormat="1">
      <c r="A242" s="13"/>
      <c r="B242" s="228"/>
      <c r="C242" s="229"/>
      <c r="D242" s="230" t="s">
        <v>148</v>
      </c>
      <c r="E242" s="231" t="s">
        <v>21</v>
      </c>
      <c r="F242" s="232" t="s">
        <v>682</v>
      </c>
      <c r="G242" s="229"/>
      <c r="H242" s="231" t="s">
        <v>21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148</v>
      </c>
      <c r="AU242" s="238" t="s">
        <v>86</v>
      </c>
      <c r="AV242" s="13" t="s">
        <v>83</v>
      </c>
      <c r="AW242" s="13" t="s">
        <v>36</v>
      </c>
      <c r="AX242" s="13" t="s">
        <v>75</v>
      </c>
      <c r="AY242" s="238" t="s">
        <v>137</v>
      </c>
    </row>
    <row r="243" s="14" customFormat="1">
      <c r="A243" s="14"/>
      <c r="B243" s="239"/>
      <c r="C243" s="240"/>
      <c r="D243" s="230" t="s">
        <v>148</v>
      </c>
      <c r="E243" s="241" t="s">
        <v>21</v>
      </c>
      <c r="F243" s="242" t="s">
        <v>683</v>
      </c>
      <c r="G243" s="240"/>
      <c r="H243" s="243">
        <v>34.5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9" t="s">
        <v>148</v>
      </c>
      <c r="AU243" s="249" t="s">
        <v>86</v>
      </c>
      <c r="AV243" s="14" t="s">
        <v>86</v>
      </c>
      <c r="AW243" s="14" t="s">
        <v>36</v>
      </c>
      <c r="AX243" s="14" t="s">
        <v>75</v>
      </c>
      <c r="AY243" s="249" t="s">
        <v>137</v>
      </c>
    </row>
    <row r="244" s="13" customFormat="1">
      <c r="A244" s="13"/>
      <c r="B244" s="228"/>
      <c r="C244" s="229"/>
      <c r="D244" s="230" t="s">
        <v>148</v>
      </c>
      <c r="E244" s="231" t="s">
        <v>21</v>
      </c>
      <c r="F244" s="232" t="s">
        <v>684</v>
      </c>
      <c r="G244" s="229"/>
      <c r="H244" s="231" t="s">
        <v>21</v>
      </c>
      <c r="I244" s="233"/>
      <c r="J244" s="229"/>
      <c r="K244" s="229"/>
      <c r="L244" s="234"/>
      <c r="M244" s="235"/>
      <c r="N244" s="236"/>
      <c r="O244" s="236"/>
      <c r="P244" s="236"/>
      <c r="Q244" s="236"/>
      <c r="R244" s="236"/>
      <c r="S244" s="236"/>
      <c r="T244" s="23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8" t="s">
        <v>148</v>
      </c>
      <c r="AU244" s="238" t="s">
        <v>86</v>
      </c>
      <c r="AV244" s="13" t="s">
        <v>83</v>
      </c>
      <c r="AW244" s="13" t="s">
        <v>36</v>
      </c>
      <c r="AX244" s="13" t="s">
        <v>75</v>
      </c>
      <c r="AY244" s="238" t="s">
        <v>137</v>
      </c>
    </row>
    <row r="245" s="14" customFormat="1">
      <c r="A245" s="14"/>
      <c r="B245" s="239"/>
      <c r="C245" s="240"/>
      <c r="D245" s="230" t="s">
        <v>148</v>
      </c>
      <c r="E245" s="241" t="s">
        <v>21</v>
      </c>
      <c r="F245" s="242" t="s">
        <v>685</v>
      </c>
      <c r="G245" s="240"/>
      <c r="H245" s="243">
        <v>2305.6060000000002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9" t="s">
        <v>148</v>
      </c>
      <c r="AU245" s="249" t="s">
        <v>86</v>
      </c>
      <c r="AV245" s="14" t="s">
        <v>86</v>
      </c>
      <c r="AW245" s="14" t="s">
        <v>36</v>
      </c>
      <c r="AX245" s="14" t="s">
        <v>75</v>
      </c>
      <c r="AY245" s="249" t="s">
        <v>137</v>
      </c>
    </row>
    <row r="246" s="15" customFormat="1">
      <c r="A246" s="15"/>
      <c r="B246" s="250"/>
      <c r="C246" s="251"/>
      <c r="D246" s="230" t="s">
        <v>148</v>
      </c>
      <c r="E246" s="252" t="s">
        <v>21</v>
      </c>
      <c r="F246" s="253" t="s">
        <v>180</v>
      </c>
      <c r="G246" s="251"/>
      <c r="H246" s="254">
        <v>2340.1060000000002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0" t="s">
        <v>148</v>
      </c>
      <c r="AU246" s="260" t="s">
        <v>86</v>
      </c>
      <c r="AV246" s="15" t="s">
        <v>144</v>
      </c>
      <c r="AW246" s="15" t="s">
        <v>36</v>
      </c>
      <c r="AX246" s="15" t="s">
        <v>83</v>
      </c>
      <c r="AY246" s="260" t="s">
        <v>137</v>
      </c>
    </row>
    <row r="247" s="2" customFormat="1" ht="44.25" customHeight="1">
      <c r="A247" s="42"/>
      <c r="B247" s="43"/>
      <c r="C247" s="210" t="s">
        <v>7</v>
      </c>
      <c r="D247" s="210" t="s">
        <v>139</v>
      </c>
      <c r="E247" s="211" t="s">
        <v>266</v>
      </c>
      <c r="F247" s="212" t="s">
        <v>267</v>
      </c>
      <c r="G247" s="213" t="s">
        <v>184</v>
      </c>
      <c r="H247" s="214">
        <v>1569.347</v>
      </c>
      <c r="I247" s="215"/>
      <c r="J247" s="216">
        <f>ROUND(I247*H247,2)</f>
        <v>0</v>
      </c>
      <c r="K247" s="212" t="s">
        <v>143</v>
      </c>
      <c r="L247" s="48"/>
      <c r="M247" s="217" t="s">
        <v>21</v>
      </c>
      <c r="N247" s="218" t="s">
        <v>46</v>
      </c>
      <c r="O247" s="88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144</v>
      </c>
      <c r="AT247" s="221" t="s">
        <v>139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686</v>
      </c>
    </row>
    <row r="248" s="2" customFormat="1">
      <c r="A248" s="42"/>
      <c r="B248" s="43"/>
      <c r="C248" s="44"/>
      <c r="D248" s="223" t="s">
        <v>146</v>
      </c>
      <c r="E248" s="44"/>
      <c r="F248" s="224" t="s">
        <v>269</v>
      </c>
      <c r="G248" s="44"/>
      <c r="H248" s="44"/>
      <c r="I248" s="225"/>
      <c r="J248" s="44"/>
      <c r="K248" s="44"/>
      <c r="L248" s="48"/>
      <c r="M248" s="226"/>
      <c r="N248" s="227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0" t="s">
        <v>146</v>
      </c>
      <c r="AU248" s="20" t="s">
        <v>86</v>
      </c>
    </row>
    <row r="249" s="13" customFormat="1">
      <c r="A249" s="13"/>
      <c r="B249" s="228"/>
      <c r="C249" s="229"/>
      <c r="D249" s="230" t="s">
        <v>148</v>
      </c>
      <c r="E249" s="231" t="s">
        <v>21</v>
      </c>
      <c r="F249" s="232" t="s">
        <v>687</v>
      </c>
      <c r="G249" s="229"/>
      <c r="H249" s="231" t="s">
        <v>21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148</v>
      </c>
      <c r="AU249" s="238" t="s">
        <v>86</v>
      </c>
      <c r="AV249" s="13" t="s">
        <v>83</v>
      </c>
      <c r="AW249" s="13" t="s">
        <v>36</v>
      </c>
      <c r="AX249" s="13" t="s">
        <v>75</v>
      </c>
      <c r="AY249" s="238" t="s">
        <v>137</v>
      </c>
    </row>
    <row r="250" s="13" customFormat="1">
      <c r="A250" s="13"/>
      <c r="B250" s="228"/>
      <c r="C250" s="229"/>
      <c r="D250" s="230" t="s">
        <v>148</v>
      </c>
      <c r="E250" s="231" t="s">
        <v>21</v>
      </c>
      <c r="F250" s="232" t="s">
        <v>590</v>
      </c>
      <c r="G250" s="229"/>
      <c r="H250" s="231" t="s">
        <v>21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148</v>
      </c>
      <c r="AU250" s="238" t="s">
        <v>86</v>
      </c>
      <c r="AV250" s="13" t="s">
        <v>83</v>
      </c>
      <c r="AW250" s="13" t="s">
        <v>36</v>
      </c>
      <c r="AX250" s="13" t="s">
        <v>75</v>
      </c>
      <c r="AY250" s="238" t="s">
        <v>137</v>
      </c>
    </row>
    <row r="251" s="13" customFormat="1">
      <c r="A251" s="13"/>
      <c r="B251" s="228"/>
      <c r="C251" s="229"/>
      <c r="D251" s="230" t="s">
        <v>148</v>
      </c>
      <c r="E251" s="231" t="s">
        <v>21</v>
      </c>
      <c r="F251" s="232" t="s">
        <v>688</v>
      </c>
      <c r="G251" s="229"/>
      <c r="H251" s="231" t="s">
        <v>21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148</v>
      </c>
      <c r="AU251" s="238" t="s">
        <v>86</v>
      </c>
      <c r="AV251" s="13" t="s">
        <v>83</v>
      </c>
      <c r="AW251" s="13" t="s">
        <v>36</v>
      </c>
      <c r="AX251" s="13" t="s">
        <v>75</v>
      </c>
      <c r="AY251" s="238" t="s">
        <v>137</v>
      </c>
    </row>
    <row r="252" s="13" customFormat="1">
      <c r="A252" s="13"/>
      <c r="B252" s="228"/>
      <c r="C252" s="229"/>
      <c r="D252" s="230" t="s">
        <v>148</v>
      </c>
      <c r="E252" s="231" t="s">
        <v>21</v>
      </c>
      <c r="F252" s="232" t="s">
        <v>597</v>
      </c>
      <c r="G252" s="229"/>
      <c r="H252" s="231" t="s">
        <v>21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8" t="s">
        <v>148</v>
      </c>
      <c r="AU252" s="238" t="s">
        <v>86</v>
      </c>
      <c r="AV252" s="13" t="s">
        <v>83</v>
      </c>
      <c r="AW252" s="13" t="s">
        <v>36</v>
      </c>
      <c r="AX252" s="13" t="s">
        <v>75</v>
      </c>
      <c r="AY252" s="238" t="s">
        <v>137</v>
      </c>
    </row>
    <row r="253" s="14" customFormat="1">
      <c r="A253" s="14"/>
      <c r="B253" s="239"/>
      <c r="C253" s="240"/>
      <c r="D253" s="230" t="s">
        <v>148</v>
      </c>
      <c r="E253" s="241" t="s">
        <v>21</v>
      </c>
      <c r="F253" s="242" t="s">
        <v>689</v>
      </c>
      <c r="G253" s="240"/>
      <c r="H253" s="243">
        <v>69.609999999999999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9" t="s">
        <v>148</v>
      </c>
      <c r="AU253" s="249" t="s">
        <v>86</v>
      </c>
      <c r="AV253" s="14" t="s">
        <v>86</v>
      </c>
      <c r="AW253" s="14" t="s">
        <v>36</v>
      </c>
      <c r="AX253" s="14" t="s">
        <v>75</v>
      </c>
      <c r="AY253" s="249" t="s">
        <v>137</v>
      </c>
    </row>
    <row r="254" s="13" customFormat="1">
      <c r="A254" s="13"/>
      <c r="B254" s="228"/>
      <c r="C254" s="229"/>
      <c r="D254" s="230" t="s">
        <v>148</v>
      </c>
      <c r="E254" s="231" t="s">
        <v>21</v>
      </c>
      <c r="F254" s="232" t="s">
        <v>601</v>
      </c>
      <c r="G254" s="229"/>
      <c r="H254" s="231" t="s">
        <v>21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148</v>
      </c>
      <c r="AU254" s="238" t="s">
        <v>86</v>
      </c>
      <c r="AV254" s="13" t="s">
        <v>83</v>
      </c>
      <c r="AW254" s="13" t="s">
        <v>36</v>
      </c>
      <c r="AX254" s="13" t="s">
        <v>75</v>
      </c>
      <c r="AY254" s="238" t="s">
        <v>137</v>
      </c>
    </row>
    <row r="255" s="14" customFormat="1">
      <c r="A255" s="14"/>
      <c r="B255" s="239"/>
      <c r="C255" s="240"/>
      <c r="D255" s="230" t="s">
        <v>148</v>
      </c>
      <c r="E255" s="241" t="s">
        <v>21</v>
      </c>
      <c r="F255" s="242" t="s">
        <v>690</v>
      </c>
      <c r="G255" s="240"/>
      <c r="H255" s="243">
        <v>207.61699999999999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9" t="s">
        <v>148</v>
      </c>
      <c r="AU255" s="249" t="s">
        <v>86</v>
      </c>
      <c r="AV255" s="14" t="s">
        <v>86</v>
      </c>
      <c r="AW255" s="14" t="s">
        <v>36</v>
      </c>
      <c r="AX255" s="14" t="s">
        <v>75</v>
      </c>
      <c r="AY255" s="249" t="s">
        <v>137</v>
      </c>
    </row>
    <row r="256" s="13" customFormat="1">
      <c r="A256" s="13"/>
      <c r="B256" s="228"/>
      <c r="C256" s="229"/>
      <c r="D256" s="230" t="s">
        <v>148</v>
      </c>
      <c r="E256" s="231" t="s">
        <v>21</v>
      </c>
      <c r="F256" s="232" t="s">
        <v>603</v>
      </c>
      <c r="G256" s="229"/>
      <c r="H256" s="231" t="s">
        <v>21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148</v>
      </c>
      <c r="AU256" s="238" t="s">
        <v>86</v>
      </c>
      <c r="AV256" s="13" t="s">
        <v>83</v>
      </c>
      <c r="AW256" s="13" t="s">
        <v>36</v>
      </c>
      <c r="AX256" s="13" t="s">
        <v>75</v>
      </c>
      <c r="AY256" s="238" t="s">
        <v>137</v>
      </c>
    </row>
    <row r="257" s="14" customFormat="1">
      <c r="A257" s="14"/>
      <c r="B257" s="239"/>
      <c r="C257" s="240"/>
      <c r="D257" s="230" t="s">
        <v>148</v>
      </c>
      <c r="E257" s="241" t="s">
        <v>21</v>
      </c>
      <c r="F257" s="242" t="s">
        <v>604</v>
      </c>
      <c r="G257" s="240"/>
      <c r="H257" s="243">
        <v>18.658999999999999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9" t="s">
        <v>148</v>
      </c>
      <c r="AU257" s="249" t="s">
        <v>86</v>
      </c>
      <c r="AV257" s="14" t="s">
        <v>86</v>
      </c>
      <c r="AW257" s="14" t="s">
        <v>36</v>
      </c>
      <c r="AX257" s="14" t="s">
        <v>75</v>
      </c>
      <c r="AY257" s="249" t="s">
        <v>137</v>
      </c>
    </row>
    <row r="258" s="16" customFormat="1">
      <c r="A258" s="16"/>
      <c r="B258" s="261"/>
      <c r="C258" s="262"/>
      <c r="D258" s="230" t="s">
        <v>148</v>
      </c>
      <c r="E258" s="263" t="s">
        <v>21</v>
      </c>
      <c r="F258" s="264" t="s">
        <v>194</v>
      </c>
      <c r="G258" s="262"/>
      <c r="H258" s="265">
        <v>295.88600000000002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1" t="s">
        <v>148</v>
      </c>
      <c r="AU258" s="271" t="s">
        <v>86</v>
      </c>
      <c r="AV258" s="16" t="s">
        <v>157</v>
      </c>
      <c r="AW258" s="16" t="s">
        <v>36</v>
      </c>
      <c r="AX258" s="16" t="s">
        <v>75</v>
      </c>
      <c r="AY258" s="271" t="s">
        <v>137</v>
      </c>
    </row>
    <row r="259" s="13" customFormat="1">
      <c r="A259" s="13"/>
      <c r="B259" s="228"/>
      <c r="C259" s="229"/>
      <c r="D259" s="230" t="s">
        <v>148</v>
      </c>
      <c r="E259" s="231" t="s">
        <v>21</v>
      </c>
      <c r="F259" s="232" t="s">
        <v>691</v>
      </c>
      <c r="G259" s="229"/>
      <c r="H259" s="231" t="s">
        <v>21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148</v>
      </c>
      <c r="AU259" s="238" t="s">
        <v>86</v>
      </c>
      <c r="AV259" s="13" t="s">
        <v>83</v>
      </c>
      <c r="AW259" s="13" t="s">
        <v>36</v>
      </c>
      <c r="AX259" s="13" t="s">
        <v>75</v>
      </c>
      <c r="AY259" s="238" t="s">
        <v>137</v>
      </c>
    </row>
    <row r="260" s="13" customFormat="1">
      <c r="A260" s="13"/>
      <c r="B260" s="228"/>
      <c r="C260" s="229"/>
      <c r="D260" s="230" t="s">
        <v>148</v>
      </c>
      <c r="E260" s="231" t="s">
        <v>21</v>
      </c>
      <c r="F260" s="232" t="s">
        <v>591</v>
      </c>
      <c r="G260" s="229"/>
      <c r="H260" s="231" t="s">
        <v>21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148</v>
      </c>
      <c r="AU260" s="238" t="s">
        <v>86</v>
      </c>
      <c r="AV260" s="13" t="s">
        <v>83</v>
      </c>
      <c r="AW260" s="13" t="s">
        <v>36</v>
      </c>
      <c r="AX260" s="13" t="s">
        <v>75</v>
      </c>
      <c r="AY260" s="238" t="s">
        <v>137</v>
      </c>
    </row>
    <row r="261" s="14" customFormat="1">
      <c r="A261" s="14"/>
      <c r="B261" s="239"/>
      <c r="C261" s="240"/>
      <c r="D261" s="230" t="s">
        <v>148</v>
      </c>
      <c r="E261" s="241" t="s">
        <v>21</v>
      </c>
      <c r="F261" s="242" t="s">
        <v>692</v>
      </c>
      <c r="G261" s="240"/>
      <c r="H261" s="243">
        <v>65.662000000000006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9" t="s">
        <v>148</v>
      </c>
      <c r="AU261" s="249" t="s">
        <v>86</v>
      </c>
      <c r="AV261" s="14" t="s">
        <v>86</v>
      </c>
      <c r="AW261" s="14" t="s">
        <v>36</v>
      </c>
      <c r="AX261" s="14" t="s">
        <v>75</v>
      </c>
      <c r="AY261" s="249" t="s">
        <v>137</v>
      </c>
    </row>
    <row r="262" s="13" customFormat="1">
      <c r="A262" s="13"/>
      <c r="B262" s="228"/>
      <c r="C262" s="229"/>
      <c r="D262" s="230" t="s">
        <v>148</v>
      </c>
      <c r="E262" s="231" t="s">
        <v>21</v>
      </c>
      <c r="F262" s="232" t="s">
        <v>593</v>
      </c>
      <c r="G262" s="229"/>
      <c r="H262" s="231" t="s">
        <v>21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8" t="s">
        <v>148</v>
      </c>
      <c r="AU262" s="238" t="s">
        <v>86</v>
      </c>
      <c r="AV262" s="13" t="s">
        <v>83</v>
      </c>
      <c r="AW262" s="13" t="s">
        <v>36</v>
      </c>
      <c r="AX262" s="13" t="s">
        <v>75</v>
      </c>
      <c r="AY262" s="238" t="s">
        <v>137</v>
      </c>
    </row>
    <row r="263" s="14" customFormat="1">
      <c r="A263" s="14"/>
      <c r="B263" s="239"/>
      <c r="C263" s="240"/>
      <c r="D263" s="230" t="s">
        <v>148</v>
      </c>
      <c r="E263" s="241" t="s">
        <v>21</v>
      </c>
      <c r="F263" s="242" t="s">
        <v>693</v>
      </c>
      <c r="G263" s="240"/>
      <c r="H263" s="243">
        <v>528.97699999999998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9" t="s">
        <v>148</v>
      </c>
      <c r="AU263" s="249" t="s">
        <v>86</v>
      </c>
      <c r="AV263" s="14" t="s">
        <v>86</v>
      </c>
      <c r="AW263" s="14" t="s">
        <v>36</v>
      </c>
      <c r="AX263" s="14" t="s">
        <v>75</v>
      </c>
      <c r="AY263" s="249" t="s">
        <v>137</v>
      </c>
    </row>
    <row r="264" s="13" customFormat="1">
      <c r="A264" s="13"/>
      <c r="B264" s="228"/>
      <c r="C264" s="229"/>
      <c r="D264" s="230" t="s">
        <v>148</v>
      </c>
      <c r="E264" s="231" t="s">
        <v>21</v>
      </c>
      <c r="F264" s="232" t="s">
        <v>595</v>
      </c>
      <c r="G264" s="229"/>
      <c r="H264" s="231" t="s">
        <v>21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148</v>
      </c>
      <c r="AU264" s="238" t="s">
        <v>86</v>
      </c>
      <c r="AV264" s="13" t="s">
        <v>83</v>
      </c>
      <c r="AW264" s="13" t="s">
        <v>36</v>
      </c>
      <c r="AX264" s="13" t="s">
        <v>75</v>
      </c>
      <c r="AY264" s="238" t="s">
        <v>137</v>
      </c>
    </row>
    <row r="265" s="14" customFormat="1">
      <c r="A265" s="14"/>
      <c r="B265" s="239"/>
      <c r="C265" s="240"/>
      <c r="D265" s="230" t="s">
        <v>148</v>
      </c>
      <c r="E265" s="241" t="s">
        <v>21</v>
      </c>
      <c r="F265" s="242" t="s">
        <v>694</v>
      </c>
      <c r="G265" s="240"/>
      <c r="H265" s="243">
        <v>342.33100000000002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9" t="s">
        <v>148</v>
      </c>
      <c r="AU265" s="249" t="s">
        <v>86</v>
      </c>
      <c r="AV265" s="14" t="s">
        <v>86</v>
      </c>
      <c r="AW265" s="14" t="s">
        <v>36</v>
      </c>
      <c r="AX265" s="14" t="s">
        <v>75</v>
      </c>
      <c r="AY265" s="249" t="s">
        <v>137</v>
      </c>
    </row>
    <row r="266" s="14" customFormat="1">
      <c r="A266" s="14"/>
      <c r="B266" s="239"/>
      <c r="C266" s="240"/>
      <c r="D266" s="230" t="s">
        <v>148</v>
      </c>
      <c r="E266" s="241" t="s">
        <v>21</v>
      </c>
      <c r="F266" s="242" t="s">
        <v>695</v>
      </c>
      <c r="G266" s="240"/>
      <c r="H266" s="243">
        <v>24.867000000000001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148</v>
      </c>
      <c r="AU266" s="249" t="s">
        <v>86</v>
      </c>
      <c r="AV266" s="14" t="s">
        <v>86</v>
      </c>
      <c r="AW266" s="14" t="s">
        <v>36</v>
      </c>
      <c r="AX266" s="14" t="s">
        <v>75</v>
      </c>
      <c r="AY266" s="249" t="s">
        <v>137</v>
      </c>
    </row>
    <row r="267" s="16" customFormat="1">
      <c r="A267" s="16"/>
      <c r="B267" s="261"/>
      <c r="C267" s="262"/>
      <c r="D267" s="230" t="s">
        <v>148</v>
      </c>
      <c r="E267" s="263" t="s">
        <v>21</v>
      </c>
      <c r="F267" s="264" t="s">
        <v>194</v>
      </c>
      <c r="G267" s="262"/>
      <c r="H267" s="265">
        <v>961.83699999999999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71" t="s">
        <v>148</v>
      </c>
      <c r="AU267" s="271" t="s">
        <v>86</v>
      </c>
      <c r="AV267" s="16" t="s">
        <v>157</v>
      </c>
      <c r="AW267" s="16" t="s">
        <v>36</v>
      </c>
      <c r="AX267" s="16" t="s">
        <v>75</v>
      </c>
      <c r="AY267" s="271" t="s">
        <v>137</v>
      </c>
    </row>
    <row r="268" s="13" customFormat="1">
      <c r="A268" s="13"/>
      <c r="B268" s="228"/>
      <c r="C268" s="229"/>
      <c r="D268" s="230" t="s">
        <v>148</v>
      </c>
      <c r="E268" s="231" t="s">
        <v>21</v>
      </c>
      <c r="F268" s="232" t="s">
        <v>696</v>
      </c>
      <c r="G268" s="229"/>
      <c r="H268" s="231" t="s">
        <v>21</v>
      </c>
      <c r="I268" s="233"/>
      <c r="J268" s="229"/>
      <c r="K268" s="229"/>
      <c r="L268" s="234"/>
      <c r="M268" s="235"/>
      <c r="N268" s="236"/>
      <c r="O268" s="236"/>
      <c r="P268" s="236"/>
      <c r="Q268" s="236"/>
      <c r="R268" s="236"/>
      <c r="S268" s="236"/>
      <c r="T268" s="23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8" t="s">
        <v>148</v>
      </c>
      <c r="AU268" s="238" t="s">
        <v>86</v>
      </c>
      <c r="AV268" s="13" t="s">
        <v>83</v>
      </c>
      <c r="AW268" s="13" t="s">
        <v>36</v>
      </c>
      <c r="AX268" s="13" t="s">
        <v>75</v>
      </c>
      <c r="AY268" s="238" t="s">
        <v>137</v>
      </c>
    </row>
    <row r="269" s="13" customFormat="1">
      <c r="A269" s="13"/>
      <c r="B269" s="228"/>
      <c r="C269" s="229"/>
      <c r="D269" s="230" t="s">
        <v>148</v>
      </c>
      <c r="E269" s="231" t="s">
        <v>21</v>
      </c>
      <c r="F269" s="232" t="s">
        <v>609</v>
      </c>
      <c r="G269" s="229"/>
      <c r="H269" s="231" t="s">
        <v>21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148</v>
      </c>
      <c r="AU269" s="238" t="s">
        <v>86</v>
      </c>
      <c r="AV269" s="13" t="s">
        <v>83</v>
      </c>
      <c r="AW269" s="13" t="s">
        <v>36</v>
      </c>
      <c r="AX269" s="13" t="s">
        <v>75</v>
      </c>
      <c r="AY269" s="238" t="s">
        <v>137</v>
      </c>
    </row>
    <row r="270" s="13" customFormat="1">
      <c r="A270" s="13"/>
      <c r="B270" s="228"/>
      <c r="C270" s="229"/>
      <c r="D270" s="230" t="s">
        <v>148</v>
      </c>
      <c r="E270" s="231" t="s">
        <v>21</v>
      </c>
      <c r="F270" s="232" t="s">
        <v>610</v>
      </c>
      <c r="G270" s="229"/>
      <c r="H270" s="231" t="s">
        <v>21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148</v>
      </c>
      <c r="AU270" s="238" t="s">
        <v>86</v>
      </c>
      <c r="AV270" s="13" t="s">
        <v>83</v>
      </c>
      <c r="AW270" s="13" t="s">
        <v>36</v>
      </c>
      <c r="AX270" s="13" t="s">
        <v>75</v>
      </c>
      <c r="AY270" s="238" t="s">
        <v>137</v>
      </c>
    </row>
    <row r="271" s="14" customFormat="1">
      <c r="A271" s="14"/>
      <c r="B271" s="239"/>
      <c r="C271" s="240"/>
      <c r="D271" s="230" t="s">
        <v>148</v>
      </c>
      <c r="E271" s="241" t="s">
        <v>21</v>
      </c>
      <c r="F271" s="242" t="s">
        <v>697</v>
      </c>
      <c r="G271" s="240"/>
      <c r="H271" s="243">
        <v>45.503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9" t="s">
        <v>148</v>
      </c>
      <c r="AU271" s="249" t="s">
        <v>86</v>
      </c>
      <c r="AV271" s="14" t="s">
        <v>86</v>
      </c>
      <c r="AW271" s="14" t="s">
        <v>36</v>
      </c>
      <c r="AX271" s="14" t="s">
        <v>75</v>
      </c>
      <c r="AY271" s="249" t="s">
        <v>137</v>
      </c>
    </row>
    <row r="272" s="13" customFormat="1">
      <c r="A272" s="13"/>
      <c r="B272" s="228"/>
      <c r="C272" s="229"/>
      <c r="D272" s="230" t="s">
        <v>148</v>
      </c>
      <c r="E272" s="231" t="s">
        <v>21</v>
      </c>
      <c r="F272" s="232" t="s">
        <v>614</v>
      </c>
      <c r="G272" s="229"/>
      <c r="H272" s="231" t="s">
        <v>21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148</v>
      </c>
      <c r="AU272" s="238" t="s">
        <v>86</v>
      </c>
      <c r="AV272" s="13" t="s">
        <v>83</v>
      </c>
      <c r="AW272" s="13" t="s">
        <v>36</v>
      </c>
      <c r="AX272" s="13" t="s">
        <v>75</v>
      </c>
      <c r="AY272" s="238" t="s">
        <v>137</v>
      </c>
    </row>
    <row r="273" s="14" customFormat="1">
      <c r="A273" s="14"/>
      <c r="B273" s="239"/>
      <c r="C273" s="240"/>
      <c r="D273" s="230" t="s">
        <v>148</v>
      </c>
      <c r="E273" s="241" t="s">
        <v>21</v>
      </c>
      <c r="F273" s="242" t="s">
        <v>698</v>
      </c>
      <c r="G273" s="240"/>
      <c r="H273" s="243">
        <v>7.484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9" t="s">
        <v>148</v>
      </c>
      <c r="AU273" s="249" t="s">
        <v>86</v>
      </c>
      <c r="AV273" s="14" t="s">
        <v>86</v>
      </c>
      <c r="AW273" s="14" t="s">
        <v>36</v>
      </c>
      <c r="AX273" s="14" t="s">
        <v>75</v>
      </c>
      <c r="AY273" s="249" t="s">
        <v>137</v>
      </c>
    </row>
    <row r="274" s="13" customFormat="1">
      <c r="A274" s="13"/>
      <c r="B274" s="228"/>
      <c r="C274" s="229"/>
      <c r="D274" s="230" t="s">
        <v>148</v>
      </c>
      <c r="E274" s="231" t="s">
        <v>21</v>
      </c>
      <c r="F274" s="232" t="s">
        <v>616</v>
      </c>
      <c r="G274" s="229"/>
      <c r="H274" s="231" t="s">
        <v>21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148</v>
      </c>
      <c r="AU274" s="238" t="s">
        <v>86</v>
      </c>
      <c r="AV274" s="13" t="s">
        <v>83</v>
      </c>
      <c r="AW274" s="13" t="s">
        <v>36</v>
      </c>
      <c r="AX274" s="13" t="s">
        <v>75</v>
      </c>
      <c r="AY274" s="238" t="s">
        <v>137</v>
      </c>
    </row>
    <row r="275" s="13" customFormat="1">
      <c r="A275" s="13"/>
      <c r="B275" s="228"/>
      <c r="C275" s="229"/>
      <c r="D275" s="230" t="s">
        <v>148</v>
      </c>
      <c r="E275" s="231" t="s">
        <v>21</v>
      </c>
      <c r="F275" s="232" t="s">
        <v>617</v>
      </c>
      <c r="G275" s="229"/>
      <c r="H275" s="231" t="s">
        <v>21</v>
      </c>
      <c r="I275" s="233"/>
      <c r="J275" s="229"/>
      <c r="K275" s="229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148</v>
      </c>
      <c r="AU275" s="238" t="s">
        <v>86</v>
      </c>
      <c r="AV275" s="13" t="s">
        <v>83</v>
      </c>
      <c r="AW275" s="13" t="s">
        <v>36</v>
      </c>
      <c r="AX275" s="13" t="s">
        <v>75</v>
      </c>
      <c r="AY275" s="238" t="s">
        <v>137</v>
      </c>
    </row>
    <row r="276" s="14" customFormat="1">
      <c r="A276" s="14"/>
      <c r="B276" s="239"/>
      <c r="C276" s="240"/>
      <c r="D276" s="230" t="s">
        <v>148</v>
      </c>
      <c r="E276" s="241" t="s">
        <v>21</v>
      </c>
      <c r="F276" s="242" t="s">
        <v>699</v>
      </c>
      <c r="G276" s="240"/>
      <c r="H276" s="243">
        <v>29.268999999999998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148</v>
      </c>
      <c r="AU276" s="249" t="s">
        <v>86</v>
      </c>
      <c r="AV276" s="14" t="s">
        <v>86</v>
      </c>
      <c r="AW276" s="14" t="s">
        <v>36</v>
      </c>
      <c r="AX276" s="14" t="s">
        <v>75</v>
      </c>
      <c r="AY276" s="249" t="s">
        <v>137</v>
      </c>
    </row>
    <row r="277" s="13" customFormat="1">
      <c r="A277" s="13"/>
      <c r="B277" s="228"/>
      <c r="C277" s="229"/>
      <c r="D277" s="230" t="s">
        <v>148</v>
      </c>
      <c r="E277" s="231" t="s">
        <v>21</v>
      </c>
      <c r="F277" s="232" t="s">
        <v>623</v>
      </c>
      <c r="G277" s="229"/>
      <c r="H277" s="231" t="s">
        <v>21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148</v>
      </c>
      <c r="AU277" s="238" t="s">
        <v>86</v>
      </c>
      <c r="AV277" s="13" t="s">
        <v>83</v>
      </c>
      <c r="AW277" s="13" t="s">
        <v>36</v>
      </c>
      <c r="AX277" s="13" t="s">
        <v>75</v>
      </c>
      <c r="AY277" s="238" t="s">
        <v>137</v>
      </c>
    </row>
    <row r="278" s="13" customFormat="1">
      <c r="A278" s="13"/>
      <c r="B278" s="228"/>
      <c r="C278" s="229"/>
      <c r="D278" s="230" t="s">
        <v>148</v>
      </c>
      <c r="E278" s="231" t="s">
        <v>21</v>
      </c>
      <c r="F278" s="232" t="s">
        <v>624</v>
      </c>
      <c r="G278" s="229"/>
      <c r="H278" s="231" t="s">
        <v>21</v>
      </c>
      <c r="I278" s="233"/>
      <c r="J278" s="229"/>
      <c r="K278" s="229"/>
      <c r="L278" s="234"/>
      <c r="M278" s="235"/>
      <c r="N278" s="236"/>
      <c r="O278" s="236"/>
      <c r="P278" s="236"/>
      <c r="Q278" s="236"/>
      <c r="R278" s="236"/>
      <c r="S278" s="236"/>
      <c r="T278" s="23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8" t="s">
        <v>148</v>
      </c>
      <c r="AU278" s="238" t="s">
        <v>86</v>
      </c>
      <c r="AV278" s="13" t="s">
        <v>83</v>
      </c>
      <c r="AW278" s="13" t="s">
        <v>36</v>
      </c>
      <c r="AX278" s="13" t="s">
        <v>75</v>
      </c>
      <c r="AY278" s="238" t="s">
        <v>137</v>
      </c>
    </row>
    <row r="279" s="14" customFormat="1">
      <c r="A279" s="14"/>
      <c r="B279" s="239"/>
      <c r="C279" s="240"/>
      <c r="D279" s="230" t="s">
        <v>148</v>
      </c>
      <c r="E279" s="241" t="s">
        <v>21</v>
      </c>
      <c r="F279" s="242" t="s">
        <v>700</v>
      </c>
      <c r="G279" s="240"/>
      <c r="H279" s="243">
        <v>57.475999999999999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9" t="s">
        <v>148</v>
      </c>
      <c r="AU279" s="249" t="s">
        <v>86</v>
      </c>
      <c r="AV279" s="14" t="s">
        <v>86</v>
      </c>
      <c r="AW279" s="14" t="s">
        <v>36</v>
      </c>
      <c r="AX279" s="14" t="s">
        <v>75</v>
      </c>
      <c r="AY279" s="249" t="s">
        <v>137</v>
      </c>
    </row>
    <row r="280" s="13" customFormat="1">
      <c r="A280" s="13"/>
      <c r="B280" s="228"/>
      <c r="C280" s="229"/>
      <c r="D280" s="230" t="s">
        <v>148</v>
      </c>
      <c r="E280" s="231" t="s">
        <v>21</v>
      </c>
      <c r="F280" s="232" t="s">
        <v>626</v>
      </c>
      <c r="G280" s="229"/>
      <c r="H280" s="231" t="s">
        <v>21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148</v>
      </c>
      <c r="AU280" s="238" t="s">
        <v>86</v>
      </c>
      <c r="AV280" s="13" t="s">
        <v>83</v>
      </c>
      <c r="AW280" s="13" t="s">
        <v>36</v>
      </c>
      <c r="AX280" s="13" t="s">
        <v>75</v>
      </c>
      <c r="AY280" s="238" t="s">
        <v>137</v>
      </c>
    </row>
    <row r="281" s="14" customFormat="1">
      <c r="A281" s="14"/>
      <c r="B281" s="239"/>
      <c r="C281" s="240"/>
      <c r="D281" s="230" t="s">
        <v>148</v>
      </c>
      <c r="E281" s="241" t="s">
        <v>21</v>
      </c>
      <c r="F281" s="242" t="s">
        <v>627</v>
      </c>
      <c r="G281" s="240"/>
      <c r="H281" s="243">
        <v>8.1649999999999991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9" t="s">
        <v>148</v>
      </c>
      <c r="AU281" s="249" t="s">
        <v>86</v>
      </c>
      <c r="AV281" s="14" t="s">
        <v>86</v>
      </c>
      <c r="AW281" s="14" t="s">
        <v>36</v>
      </c>
      <c r="AX281" s="14" t="s">
        <v>75</v>
      </c>
      <c r="AY281" s="249" t="s">
        <v>137</v>
      </c>
    </row>
    <row r="282" s="13" customFormat="1">
      <c r="A282" s="13"/>
      <c r="B282" s="228"/>
      <c r="C282" s="229"/>
      <c r="D282" s="230" t="s">
        <v>148</v>
      </c>
      <c r="E282" s="231" t="s">
        <v>21</v>
      </c>
      <c r="F282" s="232" t="s">
        <v>628</v>
      </c>
      <c r="G282" s="229"/>
      <c r="H282" s="231" t="s">
        <v>21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148</v>
      </c>
      <c r="AU282" s="238" t="s">
        <v>86</v>
      </c>
      <c r="AV282" s="13" t="s">
        <v>83</v>
      </c>
      <c r="AW282" s="13" t="s">
        <v>36</v>
      </c>
      <c r="AX282" s="13" t="s">
        <v>75</v>
      </c>
      <c r="AY282" s="238" t="s">
        <v>137</v>
      </c>
    </row>
    <row r="283" s="14" customFormat="1">
      <c r="A283" s="14"/>
      <c r="B283" s="239"/>
      <c r="C283" s="240"/>
      <c r="D283" s="230" t="s">
        <v>148</v>
      </c>
      <c r="E283" s="241" t="s">
        <v>21</v>
      </c>
      <c r="F283" s="242" t="s">
        <v>701</v>
      </c>
      <c r="G283" s="240"/>
      <c r="H283" s="243">
        <v>11.515000000000001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9" t="s">
        <v>148</v>
      </c>
      <c r="AU283" s="249" t="s">
        <v>86</v>
      </c>
      <c r="AV283" s="14" t="s">
        <v>86</v>
      </c>
      <c r="AW283" s="14" t="s">
        <v>36</v>
      </c>
      <c r="AX283" s="14" t="s">
        <v>75</v>
      </c>
      <c r="AY283" s="249" t="s">
        <v>137</v>
      </c>
    </row>
    <row r="284" s="13" customFormat="1">
      <c r="A284" s="13"/>
      <c r="B284" s="228"/>
      <c r="C284" s="229"/>
      <c r="D284" s="230" t="s">
        <v>148</v>
      </c>
      <c r="E284" s="231" t="s">
        <v>21</v>
      </c>
      <c r="F284" s="232" t="s">
        <v>630</v>
      </c>
      <c r="G284" s="229"/>
      <c r="H284" s="231" t="s">
        <v>21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148</v>
      </c>
      <c r="AU284" s="238" t="s">
        <v>86</v>
      </c>
      <c r="AV284" s="13" t="s">
        <v>83</v>
      </c>
      <c r="AW284" s="13" t="s">
        <v>36</v>
      </c>
      <c r="AX284" s="13" t="s">
        <v>75</v>
      </c>
      <c r="AY284" s="238" t="s">
        <v>137</v>
      </c>
    </row>
    <row r="285" s="14" customFormat="1">
      <c r="A285" s="14"/>
      <c r="B285" s="239"/>
      <c r="C285" s="240"/>
      <c r="D285" s="230" t="s">
        <v>148</v>
      </c>
      <c r="E285" s="241" t="s">
        <v>21</v>
      </c>
      <c r="F285" s="242" t="s">
        <v>702</v>
      </c>
      <c r="G285" s="240"/>
      <c r="H285" s="243">
        <v>10.028000000000001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9" t="s">
        <v>148</v>
      </c>
      <c r="AU285" s="249" t="s">
        <v>86</v>
      </c>
      <c r="AV285" s="14" t="s">
        <v>86</v>
      </c>
      <c r="AW285" s="14" t="s">
        <v>36</v>
      </c>
      <c r="AX285" s="14" t="s">
        <v>75</v>
      </c>
      <c r="AY285" s="249" t="s">
        <v>137</v>
      </c>
    </row>
    <row r="286" s="16" customFormat="1">
      <c r="A286" s="16"/>
      <c r="B286" s="261"/>
      <c r="C286" s="262"/>
      <c r="D286" s="230" t="s">
        <v>148</v>
      </c>
      <c r="E286" s="263" t="s">
        <v>21</v>
      </c>
      <c r="F286" s="264" t="s">
        <v>194</v>
      </c>
      <c r="G286" s="262"/>
      <c r="H286" s="265">
        <v>169.44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71" t="s">
        <v>148</v>
      </c>
      <c r="AU286" s="271" t="s">
        <v>86</v>
      </c>
      <c r="AV286" s="16" t="s">
        <v>157</v>
      </c>
      <c r="AW286" s="16" t="s">
        <v>36</v>
      </c>
      <c r="AX286" s="16" t="s">
        <v>75</v>
      </c>
      <c r="AY286" s="271" t="s">
        <v>137</v>
      </c>
    </row>
    <row r="287" s="13" customFormat="1">
      <c r="A287" s="13"/>
      <c r="B287" s="228"/>
      <c r="C287" s="229"/>
      <c r="D287" s="230" t="s">
        <v>148</v>
      </c>
      <c r="E287" s="231" t="s">
        <v>21</v>
      </c>
      <c r="F287" s="232" t="s">
        <v>703</v>
      </c>
      <c r="G287" s="229"/>
      <c r="H287" s="231" t="s">
        <v>21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8" t="s">
        <v>148</v>
      </c>
      <c r="AU287" s="238" t="s">
        <v>86</v>
      </c>
      <c r="AV287" s="13" t="s">
        <v>83</v>
      </c>
      <c r="AW287" s="13" t="s">
        <v>36</v>
      </c>
      <c r="AX287" s="13" t="s">
        <v>75</v>
      </c>
      <c r="AY287" s="238" t="s">
        <v>137</v>
      </c>
    </row>
    <row r="288" s="13" customFormat="1">
      <c r="A288" s="13"/>
      <c r="B288" s="228"/>
      <c r="C288" s="229"/>
      <c r="D288" s="230" t="s">
        <v>148</v>
      </c>
      <c r="E288" s="231" t="s">
        <v>21</v>
      </c>
      <c r="F288" s="232" t="s">
        <v>609</v>
      </c>
      <c r="G288" s="229"/>
      <c r="H288" s="231" t="s">
        <v>21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148</v>
      </c>
      <c r="AU288" s="238" t="s">
        <v>86</v>
      </c>
      <c r="AV288" s="13" t="s">
        <v>83</v>
      </c>
      <c r="AW288" s="13" t="s">
        <v>36</v>
      </c>
      <c r="AX288" s="13" t="s">
        <v>75</v>
      </c>
      <c r="AY288" s="238" t="s">
        <v>137</v>
      </c>
    </row>
    <row r="289" s="13" customFormat="1">
      <c r="A289" s="13"/>
      <c r="B289" s="228"/>
      <c r="C289" s="229"/>
      <c r="D289" s="230" t="s">
        <v>148</v>
      </c>
      <c r="E289" s="231" t="s">
        <v>21</v>
      </c>
      <c r="F289" s="232" t="s">
        <v>612</v>
      </c>
      <c r="G289" s="229"/>
      <c r="H289" s="231" t="s">
        <v>21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148</v>
      </c>
      <c r="AU289" s="238" t="s">
        <v>86</v>
      </c>
      <c r="AV289" s="13" t="s">
        <v>83</v>
      </c>
      <c r="AW289" s="13" t="s">
        <v>36</v>
      </c>
      <c r="AX289" s="13" t="s">
        <v>75</v>
      </c>
      <c r="AY289" s="238" t="s">
        <v>137</v>
      </c>
    </row>
    <row r="290" s="14" customFormat="1">
      <c r="A290" s="14"/>
      <c r="B290" s="239"/>
      <c r="C290" s="240"/>
      <c r="D290" s="230" t="s">
        <v>148</v>
      </c>
      <c r="E290" s="241" t="s">
        <v>21</v>
      </c>
      <c r="F290" s="242" t="s">
        <v>704</v>
      </c>
      <c r="G290" s="240"/>
      <c r="H290" s="243">
        <v>92.635000000000005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9" t="s">
        <v>148</v>
      </c>
      <c r="AU290" s="249" t="s">
        <v>86</v>
      </c>
      <c r="AV290" s="14" t="s">
        <v>86</v>
      </c>
      <c r="AW290" s="14" t="s">
        <v>36</v>
      </c>
      <c r="AX290" s="14" t="s">
        <v>75</v>
      </c>
      <c r="AY290" s="249" t="s">
        <v>137</v>
      </c>
    </row>
    <row r="291" s="13" customFormat="1">
      <c r="A291" s="13"/>
      <c r="B291" s="228"/>
      <c r="C291" s="229"/>
      <c r="D291" s="230" t="s">
        <v>148</v>
      </c>
      <c r="E291" s="231" t="s">
        <v>21</v>
      </c>
      <c r="F291" s="232" t="s">
        <v>616</v>
      </c>
      <c r="G291" s="229"/>
      <c r="H291" s="231" t="s">
        <v>21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148</v>
      </c>
      <c r="AU291" s="238" t="s">
        <v>86</v>
      </c>
      <c r="AV291" s="13" t="s">
        <v>83</v>
      </c>
      <c r="AW291" s="13" t="s">
        <v>36</v>
      </c>
      <c r="AX291" s="13" t="s">
        <v>75</v>
      </c>
      <c r="AY291" s="238" t="s">
        <v>137</v>
      </c>
    </row>
    <row r="292" s="13" customFormat="1">
      <c r="A292" s="13"/>
      <c r="B292" s="228"/>
      <c r="C292" s="229"/>
      <c r="D292" s="230" t="s">
        <v>148</v>
      </c>
      <c r="E292" s="231" t="s">
        <v>21</v>
      </c>
      <c r="F292" s="232" t="s">
        <v>619</v>
      </c>
      <c r="G292" s="229"/>
      <c r="H292" s="231" t="s">
        <v>21</v>
      </c>
      <c r="I292" s="233"/>
      <c r="J292" s="229"/>
      <c r="K292" s="229"/>
      <c r="L292" s="234"/>
      <c r="M292" s="235"/>
      <c r="N292" s="236"/>
      <c r="O292" s="236"/>
      <c r="P292" s="236"/>
      <c r="Q292" s="236"/>
      <c r="R292" s="236"/>
      <c r="S292" s="236"/>
      <c r="T292" s="23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8" t="s">
        <v>148</v>
      </c>
      <c r="AU292" s="238" t="s">
        <v>86</v>
      </c>
      <c r="AV292" s="13" t="s">
        <v>83</v>
      </c>
      <c r="AW292" s="13" t="s">
        <v>36</v>
      </c>
      <c r="AX292" s="13" t="s">
        <v>75</v>
      </c>
      <c r="AY292" s="238" t="s">
        <v>137</v>
      </c>
    </row>
    <row r="293" s="14" customFormat="1">
      <c r="A293" s="14"/>
      <c r="B293" s="239"/>
      <c r="C293" s="240"/>
      <c r="D293" s="230" t="s">
        <v>148</v>
      </c>
      <c r="E293" s="241" t="s">
        <v>21</v>
      </c>
      <c r="F293" s="242" t="s">
        <v>705</v>
      </c>
      <c r="G293" s="240"/>
      <c r="H293" s="243">
        <v>37.884999999999998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9" t="s">
        <v>148</v>
      </c>
      <c r="AU293" s="249" t="s">
        <v>86</v>
      </c>
      <c r="AV293" s="14" t="s">
        <v>86</v>
      </c>
      <c r="AW293" s="14" t="s">
        <v>36</v>
      </c>
      <c r="AX293" s="14" t="s">
        <v>75</v>
      </c>
      <c r="AY293" s="249" t="s">
        <v>137</v>
      </c>
    </row>
    <row r="294" s="14" customFormat="1">
      <c r="A294" s="14"/>
      <c r="B294" s="239"/>
      <c r="C294" s="240"/>
      <c r="D294" s="230" t="s">
        <v>148</v>
      </c>
      <c r="E294" s="241" t="s">
        <v>21</v>
      </c>
      <c r="F294" s="242" t="s">
        <v>622</v>
      </c>
      <c r="G294" s="240"/>
      <c r="H294" s="243">
        <v>11.664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9" t="s">
        <v>148</v>
      </c>
      <c r="AU294" s="249" t="s">
        <v>86</v>
      </c>
      <c r="AV294" s="14" t="s">
        <v>86</v>
      </c>
      <c r="AW294" s="14" t="s">
        <v>36</v>
      </c>
      <c r="AX294" s="14" t="s">
        <v>75</v>
      </c>
      <c r="AY294" s="249" t="s">
        <v>137</v>
      </c>
    </row>
    <row r="295" s="16" customFormat="1">
      <c r="A295" s="16"/>
      <c r="B295" s="261"/>
      <c r="C295" s="262"/>
      <c r="D295" s="230" t="s">
        <v>148</v>
      </c>
      <c r="E295" s="263" t="s">
        <v>21</v>
      </c>
      <c r="F295" s="264" t="s">
        <v>194</v>
      </c>
      <c r="G295" s="262"/>
      <c r="H295" s="265">
        <v>142.184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71" t="s">
        <v>148</v>
      </c>
      <c r="AU295" s="271" t="s">
        <v>86</v>
      </c>
      <c r="AV295" s="16" t="s">
        <v>157</v>
      </c>
      <c r="AW295" s="16" t="s">
        <v>36</v>
      </c>
      <c r="AX295" s="16" t="s">
        <v>75</v>
      </c>
      <c r="AY295" s="271" t="s">
        <v>137</v>
      </c>
    </row>
    <row r="296" s="15" customFormat="1">
      <c r="A296" s="15"/>
      <c r="B296" s="250"/>
      <c r="C296" s="251"/>
      <c r="D296" s="230" t="s">
        <v>148</v>
      </c>
      <c r="E296" s="252" t="s">
        <v>21</v>
      </c>
      <c r="F296" s="253" t="s">
        <v>180</v>
      </c>
      <c r="G296" s="251"/>
      <c r="H296" s="254">
        <v>1569.347</v>
      </c>
      <c r="I296" s="255"/>
      <c r="J296" s="251"/>
      <c r="K296" s="251"/>
      <c r="L296" s="256"/>
      <c r="M296" s="257"/>
      <c r="N296" s="258"/>
      <c r="O296" s="258"/>
      <c r="P296" s="258"/>
      <c r="Q296" s="258"/>
      <c r="R296" s="258"/>
      <c r="S296" s="258"/>
      <c r="T296" s="25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0" t="s">
        <v>148</v>
      </c>
      <c r="AU296" s="260" t="s">
        <v>86</v>
      </c>
      <c r="AV296" s="15" t="s">
        <v>144</v>
      </c>
      <c r="AW296" s="15" t="s">
        <v>36</v>
      </c>
      <c r="AX296" s="15" t="s">
        <v>83</v>
      </c>
      <c r="AY296" s="260" t="s">
        <v>137</v>
      </c>
    </row>
    <row r="297" s="2" customFormat="1" ht="16.5" customHeight="1">
      <c r="A297" s="42"/>
      <c r="B297" s="43"/>
      <c r="C297" s="272" t="s">
        <v>292</v>
      </c>
      <c r="D297" s="272" t="s">
        <v>276</v>
      </c>
      <c r="E297" s="273" t="s">
        <v>277</v>
      </c>
      <c r="F297" s="274" t="s">
        <v>278</v>
      </c>
      <c r="G297" s="275" t="s">
        <v>252</v>
      </c>
      <c r="H297" s="276">
        <v>2546.922</v>
      </c>
      <c r="I297" s="277"/>
      <c r="J297" s="278">
        <f>ROUND(I297*H297,2)</f>
        <v>0</v>
      </c>
      <c r="K297" s="274" t="s">
        <v>143</v>
      </c>
      <c r="L297" s="279"/>
      <c r="M297" s="280" t="s">
        <v>21</v>
      </c>
      <c r="N297" s="281" t="s">
        <v>46</v>
      </c>
      <c r="O297" s="88"/>
      <c r="P297" s="219">
        <f>O297*H297</f>
        <v>0</v>
      </c>
      <c r="Q297" s="219">
        <v>1</v>
      </c>
      <c r="R297" s="219">
        <f>Q297*H297</f>
        <v>2546.922</v>
      </c>
      <c r="S297" s="219">
        <v>0</v>
      </c>
      <c r="T297" s="220">
        <f>S297*H297</f>
        <v>0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1" t="s">
        <v>202</v>
      </c>
      <c r="AT297" s="221" t="s">
        <v>276</v>
      </c>
      <c r="AU297" s="221" t="s">
        <v>86</v>
      </c>
      <c r="AY297" s="20" t="s">
        <v>137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20" t="s">
        <v>83</v>
      </c>
      <c r="BK297" s="222">
        <f>ROUND(I297*H297,2)</f>
        <v>0</v>
      </c>
      <c r="BL297" s="20" t="s">
        <v>144</v>
      </c>
      <c r="BM297" s="221" t="s">
        <v>706</v>
      </c>
    </row>
    <row r="298" s="13" customFormat="1">
      <c r="A298" s="13"/>
      <c r="B298" s="228"/>
      <c r="C298" s="229"/>
      <c r="D298" s="230" t="s">
        <v>148</v>
      </c>
      <c r="E298" s="231" t="s">
        <v>21</v>
      </c>
      <c r="F298" s="232" t="s">
        <v>703</v>
      </c>
      <c r="G298" s="229"/>
      <c r="H298" s="231" t="s">
        <v>21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8" t="s">
        <v>148</v>
      </c>
      <c r="AU298" s="238" t="s">
        <v>86</v>
      </c>
      <c r="AV298" s="13" t="s">
        <v>83</v>
      </c>
      <c r="AW298" s="13" t="s">
        <v>36</v>
      </c>
      <c r="AX298" s="13" t="s">
        <v>75</v>
      </c>
      <c r="AY298" s="238" t="s">
        <v>137</v>
      </c>
    </row>
    <row r="299" s="14" customFormat="1">
      <c r="A299" s="14"/>
      <c r="B299" s="239"/>
      <c r="C299" s="240"/>
      <c r="D299" s="230" t="s">
        <v>148</v>
      </c>
      <c r="E299" s="241" t="s">
        <v>21</v>
      </c>
      <c r="F299" s="242" t="s">
        <v>707</v>
      </c>
      <c r="G299" s="240"/>
      <c r="H299" s="243">
        <v>2546.922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9" t="s">
        <v>148</v>
      </c>
      <c r="AU299" s="249" t="s">
        <v>86</v>
      </c>
      <c r="AV299" s="14" t="s">
        <v>86</v>
      </c>
      <c r="AW299" s="14" t="s">
        <v>36</v>
      </c>
      <c r="AX299" s="14" t="s">
        <v>83</v>
      </c>
      <c r="AY299" s="249" t="s">
        <v>137</v>
      </c>
    </row>
    <row r="300" s="2" customFormat="1" ht="66.75" customHeight="1">
      <c r="A300" s="42"/>
      <c r="B300" s="43"/>
      <c r="C300" s="210" t="s">
        <v>297</v>
      </c>
      <c r="D300" s="210" t="s">
        <v>139</v>
      </c>
      <c r="E300" s="211" t="s">
        <v>282</v>
      </c>
      <c r="F300" s="212" t="s">
        <v>283</v>
      </c>
      <c r="G300" s="213" t="s">
        <v>184</v>
      </c>
      <c r="H300" s="214">
        <v>230.11600000000001</v>
      </c>
      <c r="I300" s="215"/>
      <c r="J300" s="216">
        <f>ROUND(I300*H300,2)</f>
        <v>0</v>
      </c>
      <c r="K300" s="212" t="s">
        <v>143</v>
      </c>
      <c r="L300" s="48"/>
      <c r="M300" s="217" t="s">
        <v>21</v>
      </c>
      <c r="N300" s="218" t="s">
        <v>46</v>
      </c>
      <c r="O300" s="88"/>
      <c r="P300" s="219">
        <f>O300*H300</f>
        <v>0</v>
      </c>
      <c r="Q300" s="219">
        <v>0</v>
      </c>
      <c r="R300" s="219">
        <f>Q300*H300</f>
        <v>0</v>
      </c>
      <c r="S300" s="219">
        <v>0</v>
      </c>
      <c r="T300" s="220">
        <f>S300*H300</f>
        <v>0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21" t="s">
        <v>144</v>
      </c>
      <c r="AT300" s="221" t="s">
        <v>139</v>
      </c>
      <c r="AU300" s="221" t="s">
        <v>86</v>
      </c>
      <c r="AY300" s="20" t="s">
        <v>137</v>
      </c>
      <c r="BE300" s="222">
        <f>IF(N300="základní",J300,0)</f>
        <v>0</v>
      </c>
      <c r="BF300" s="222">
        <f>IF(N300="snížená",J300,0)</f>
        <v>0</v>
      </c>
      <c r="BG300" s="222">
        <f>IF(N300="zákl. přenesená",J300,0)</f>
        <v>0</v>
      </c>
      <c r="BH300" s="222">
        <f>IF(N300="sníž. přenesená",J300,0)</f>
        <v>0</v>
      </c>
      <c r="BI300" s="222">
        <f>IF(N300="nulová",J300,0)</f>
        <v>0</v>
      </c>
      <c r="BJ300" s="20" t="s">
        <v>83</v>
      </c>
      <c r="BK300" s="222">
        <f>ROUND(I300*H300,2)</f>
        <v>0</v>
      </c>
      <c r="BL300" s="20" t="s">
        <v>144</v>
      </c>
      <c r="BM300" s="221" t="s">
        <v>708</v>
      </c>
    </row>
    <row r="301" s="2" customFormat="1">
      <c r="A301" s="42"/>
      <c r="B301" s="43"/>
      <c r="C301" s="44"/>
      <c r="D301" s="223" t="s">
        <v>146</v>
      </c>
      <c r="E301" s="44"/>
      <c r="F301" s="224" t="s">
        <v>285</v>
      </c>
      <c r="G301" s="44"/>
      <c r="H301" s="44"/>
      <c r="I301" s="225"/>
      <c r="J301" s="44"/>
      <c r="K301" s="44"/>
      <c r="L301" s="48"/>
      <c r="M301" s="226"/>
      <c r="N301" s="227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146</v>
      </c>
      <c r="AU301" s="20" t="s">
        <v>86</v>
      </c>
    </row>
    <row r="302" s="14" customFormat="1">
      <c r="A302" s="14"/>
      <c r="B302" s="239"/>
      <c r="C302" s="240"/>
      <c r="D302" s="230" t="s">
        <v>148</v>
      </c>
      <c r="E302" s="241" t="s">
        <v>21</v>
      </c>
      <c r="F302" s="242" t="s">
        <v>709</v>
      </c>
      <c r="G302" s="240"/>
      <c r="H302" s="243">
        <v>194.03100000000001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9" t="s">
        <v>148</v>
      </c>
      <c r="AU302" s="249" t="s">
        <v>86</v>
      </c>
      <c r="AV302" s="14" t="s">
        <v>86</v>
      </c>
      <c r="AW302" s="14" t="s">
        <v>36</v>
      </c>
      <c r="AX302" s="14" t="s">
        <v>75</v>
      </c>
      <c r="AY302" s="249" t="s">
        <v>137</v>
      </c>
    </row>
    <row r="303" s="14" customFormat="1">
      <c r="A303" s="14"/>
      <c r="B303" s="239"/>
      <c r="C303" s="240"/>
      <c r="D303" s="230" t="s">
        <v>148</v>
      </c>
      <c r="E303" s="241" t="s">
        <v>21</v>
      </c>
      <c r="F303" s="242" t="s">
        <v>710</v>
      </c>
      <c r="G303" s="240"/>
      <c r="H303" s="243">
        <v>16.126000000000001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9" t="s">
        <v>148</v>
      </c>
      <c r="AU303" s="249" t="s">
        <v>86</v>
      </c>
      <c r="AV303" s="14" t="s">
        <v>86</v>
      </c>
      <c r="AW303" s="14" t="s">
        <v>36</v>
      </c>
      <c r="AX303" s="14" t="s">
        <v>75</v>
      </c>
      <c r="AY303" s="249" t="s">
        <v>137</v>
      </c>
    </row>
    <row r="304" s="14" customFormat="1">
      <c r="A304" s="14"/>
      <c r="B304" s="239"/>
      <c r="C304" s="240"/>
      <c r="D304" s="230" t="s">
        <v>148</v>
      </c>
      <c r="E304" s="241" t="s">
        <v>21</v>
      </c>
      <c r="F304" s="242" t="s">
        <v>711</v>
      </c>
      <c r="G304" s="240"/>
      <c r="H304" s="243">
        <v>19.959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9" t="s">
        <v>148</v>
      </c>
      <c r="AU304" s="249" t="s">
        <v>86</v>
      </c>
      <c r="AV304" s="14" t="s">
        <v>86</v>
      </c>
      <c r="AW304" s="14" t="s">
        <v>36</v>
      </c>
      <c r="AX304" s="14" t="s">
        <v>75</v>
      </c>
      <c r="AY304" s="249" t="s">
        <v>137</v>
      </c>
    </row>
    <row r="305" s="15" customFormat="1">
      <c r="A305" s="15"/>
      <c r="B305" s="250"/>
      <c r="C305" s="251"/>
      <c r="D305" s="230" t="s">
        <v>148</v>
      </c>
      <c r="E305" s="252" t="s">
        <v>21</v>
      </c>
      <c r="F305" s="253" t="s">
        <v>180</v>
      </c>
      <c r="G305" s="251"/>
      <c r="H305" s="254">
        <v>230.11600000000001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0" t="s">
        <v>148</v>
      </c>
      <c r="AU305" s="260" t="s">
        <v>86</v>
      </c>
      <c r="AV305" s="15" t="s">
        <v>144</v>
      </c>
      <c r="AW305" s="15" t="s">
        <v>36</v>
      </c>
      <c r="AX305" s="15" t="s">
        <v>83</v>
      </c>
      <c r="AY305" s="260" t="s">
        <v>137</v>
      </c>
    </row>
    <row r="306" s="2" customFormat="1" ht="16.5" customHeight="1">
      <c r="A306" s="42"/>
      <c r="B306" s="43"/>
      <c r="C306" s="272" t="s">
        <v>302</v>
      </c>
      <c r="D306" s="272" t="s">
        <v>276</v>
      </c>
      <c r="E306" s="273" t="s">
        <v>288</v>
      </c>
      <c r="F306" s="274" t="s">
        <v>289</v>
      </c>
      <c r="G306" s="275" t="s">
        <v>252</v>
      </c>
      <c r="H306" s="276">
        <v>162.66999999999999</v>
      </c>
      <c r="I306" s="277"/>
      <c r="J306" s="278">
        <f>ROUND(I306*H306,2)</f>
        <v>0</v>
      </c>
      <c r="K306" s="274" t="s">
        <v>143</v>
      </c>
      <c r="L306" s="279"/>
      <c r="M306" s="280" t="s">
        <v>21</v>
      </c>
      <c r="N306" s="281" t="s">
        <v>46</v>
      </c>
      <c r="O306" s="88"/>
      <c r="P306" s="219">
        <f>O306*H306</f>
        <v>0</v>
      </c>
      <c r="Q306" s="219">
        <v>1</v>
      </c>
      <c r="R306" s="219">
        <f>Q306*H306</f>
        <v>162.66999999999999</v>
      </c>
      <c r="S306" s="219">
        <v>0</v>
      </c>
      <c r="T306" s="220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21" t="s">
        <v>202</v>
      </c>
      <c r="AT306" s="221" t="s">
        <v>276</v>
      </c>
      <c r="AU306" s="221" t="s">
        <v>86</v>
      </c>
      <c r="AY306" s="20" t="s">
        <v>137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20" t="s">
        <v>83</v>
      </c>
      <c r="BK306" s="222">
        <f>ROUND(I306*H306,2)</f>
        <v>0</v>
      </c>
      <c r="BL306" s="20" t="s">
        <v>144</v>
      </c>
      <c r="BM306" s="221" t="s">
        <v>712</v>
      </c>
    </row>
    <row r="307" s="14" customFormat="1">
      <c r="A307" s="14"/>
      <c r="B307" s="239"/>
      <c r="C307" s="240"/>
      <c r="D307" s="230" t="s">
        <v>148</v>
      </c>
      <c r="E307" s="240"/>
      <c r="F307" s="242" t="s">
        <v>291</v>
      </c>
      <c r="G307" s="240"/>
      <c r="H307" s="243">
        <v>162.66999999999999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9" t="s">
        <v>148</v>
      </c>
      <c r="AU307" s="249" t="s">
        <v>86</v>
      </c>
      <c r="AV307" s="14" t="s">
        <v>86</v>
      </c>
      <c r="AW307" s="14" t="s">
        <v>4</v>
      </c>
      <c r="AX307" s="14" t="s">
        <v>83</v>
      </c>
      <c r="AY307" s="249" t="s">
        <v>137</v>
      </c>
    </row>
    <row r="308" s="2" customFormat="1" ht="37.8" customHeight="1">
      <c r="A308" s="42"/>
      <c r="B308" s="43"/>
      <c r="C308" s="210" t="s">
        <v>308</v>
      </c>
      <c r="D308" s="210" t="s">
        <v>139</v>
      </c>
      <c r="E308" s="211" t="s">
        <v>293</v>
      </c>
      <c r="F308" s="212" t="s">
        <v>294</v>
      </c>
      <c r="G308" s="213" t="s">
        <v>173</v>
      </c>
      <c r="H308" s="214">
        <v>123.74</v>
      </c>
      <c r="I308" s="215"/>
      <c r="J308" s="216">
        <f>ROUND(I308*H308,2)</f>
        <v>0</v>
      </c>
      <c r="K308" s="212" t="s">
        <v>143</v>
      </c>
      <c r="L308" s="48"/>
      <c r="M308" s="217" t="s">
        <v>21</v>
      </c>
      <c r="N308" s="218" t="s">
        <v>46</v>
      </c>
      <c r="O308" s="88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1" t="s">
        <v>144</v>
      </c>
      <c r="AT308" s="221" t="s">
        <v>139</v>
      </c>
      <c r="AU308" s="221" t="s">
        <v>86</v>
      </c>
      <c r="AY308" s="20" t="s">
        <v>137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20" t="s">
        <v>83</v>
      </c>
      <c r="BK308" s="222">
        <f>ROUND(I308*H308,2)</f>
        <v>0</v>
      </c>
      <c r="BL308" s="20" t="s">
        <v>144</v>
      </c>
      <c r="BM308" s="221" t="s">
        <v>713</v>
      </c>
    </row>
    <row r="309" s="2" customFormat="1">
      <c r="A309" s="42"/>
      <c r="B309" s="43"/>
      <c r="C309" s="44"/>
      <c r="D309" s="223" t="s">
        <v>146</v>
      </c>
      <c r="E309" s="44"/>
      <c r="F309" s="224" t="s">
        <v>296</v>
      </c>
      <c r="G309" s="44"/>
      <c r="H309" s="44"/>
      <c r="I309" s="225"/>
      <c r="J309" s="44"/>
      <c r="K309" s="44"/>
      <c r="L309" s="48"/>
      <c r="M309" s="226"/>
      <c r="N309" s="227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146</v>
      </c>
      <c r="AU309" s="20" t="s">
        <v>86</v>
      </c>
    </row>
    <row r="310" s="14" customFormat="1">
      <c r="A310" s="14"/>
      <c r="B310" s="239"/>
      <c r="C310" s="240"/>
      <c r="D310" s="230" t="s">
        <v>148</v>
      </c>
      <c r="E310" s="241" t="s">
        <v>21</v>
      </c>
      <c r="F310" s="242" t="s">
        <v>714</v>
      </c>
      <c r="G310" s="240"/>
      <c r="H310" s="243">
        <v>123.74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9" t="s">
        <v>148</v>
      </c>
      <c r="AU310" s="249" t="s">
        <v>86</v>
      </c>
      <c r="AV310" s="14" t="s">
        <v>86</v>
      </c>
      <c r="AW310" s="14" t="s">
        <v>36</v>
      </c>
      <c r="AX310" s="14" t="s">
        <v>83</v>
      </c>
      <c r="AY310" s="249" t="s">
        <v>137</v>
      </c>
    </row>
    <row r="311" s="2" customFormat="1" ht="37.8" customHeight="1">
      <c r="A311" s="42"/>
      <c r="B311" s="43"/>
      <c r="C311" s="210" t="s">
        <v>313</v>
      </c>
      <c r="D311" s="210" t="s">
        <v>139</v>
      </c>
      <c r="E311" s="211" t="s">
        <v>298</v>
      </c>
      <c r="F311" s="212" t="s">
        <v>299</v>
      </c>
      <c r="G311" s="213" t="s">
        <v>173</v>
      </c>
      <c r="H311" s="214">
        <v>123.74</v>
      </c>
      <c r="I311" s="215"/>
      <c r="J311" s="216">
        <f>ROUND(I311*H311,2)</f>
        <v>0</v>
      </c>
      <c r="K311" s="212" t="s">
        <v>143</v>
      </c>
      <c r="L311" s="48"/>
      <c r="M311" s="217" t="s">
        <v>21</v>
      </c>
      <c r="N311" s="218" t="s">
        <v>46</v>
      </c>
      <c r="O311" s="88"/>
      <c r="P311" s="219">
        <f>O311*H311</f>
        <v>0</v>
      </c>
      <c r="Q311" s="219">
        <v>0</v>
      </c>
      <c r="R311" s="219">
        <f>Q311*H311</f>
        <v>0</v>
      </c>
      <c r="S311" s="219">
        <v>0</v>
      </c>
      <c r="T311" s="220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1" t="s">
        <v>144</v>
      </c>
      <c r="AT311" s="221" t="s">
        <v>139</v>
      </c>
      <c r="AU311" s="221" t="s">
        <v>86</v>
      </c>
      <c r="AY311" s="20" t="s">
        <v>137</v>
      </c>
      <c r="BE311" s="222">
        <f>IF(N311="základní",J311,0)</f>
        <v>0</v>
      </c>
      <c r="BF311" s="222">
        <f>IF(N311="snížená",J311,0)</f>
        <v>0</v>
      </c>
      <c r="BG311" s="222">
        <f>IF(N311="zákl. přenesená",J311,0)</f>
        <v>0</v>
      </c>
      <c r="BH311" s="222">
        <f>IF(N311="sníž. přenesená",J311,0)</f>
        <v>0</v>
      </c>
      <c r="BI311" s="222">
        <f>IF(N311="nulová",J311,0)</f>
        <v>0</v>
      </c>
      <c r="BJ311" s="20" t="s">
        <v>83</v>
      </c>
      <c r="BK311" s="222">
        <f>ROUND(I311*H311,2)</f>
        <v>0</v>
      </c>
      <c r="BL311" s="20" t="s">
        <v>144</v>
      </c>
      <c r="BM311" s="221" t="s">
        <v>715</v>
      </c>
    </row>
    <row r="312" s="2" customFormat="1">
      <c r="A312" s="42"/>
      <c r="B312" s="43"/>
      <c r="C312" s="44"/>
      <c r="D312" s="223" t="s">
        <v>146</v>
      </c>
      <c r="E312" s="44"/>
      <c r="F312" s="224" t="s">
        <v>301</v>
      </c>
      <c r="G312" s="44"/>
      <c r="H312" s="44"/>
      <c r="I312" s="225"/>
      <c r="J312" s="44"/>
      <c r="K312" s="44"/>
      <c r="L312" s="48"/>
      <c r="M312" s="226"/>
      <c r="N312" s="227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146</v>
      </c>
      <c r="AU312" s="20" t="s">
        <v>86</v>
      </c>
    </row>
    <row r="313" s="2" customFormat="1" ht="16.5" customHeight="1">
      <c r="A313" s="42"/>
      <c r="B313" s="43"/>
      <c r="C313" s="272" t="s">
        <v>318</v>
      </c>
      <c r="D313" s="272" t="s">
        <v>276</v>
      </c>
      <c r="E313" s="273" t="s">
        <v>303</v>
      </c>
      <c r="F313" s="274" t="s">
        <v>304</v>
      </c>
      <c r="G313" s="275" t="s">
        <v>305</v>
      </c>
      <c r="H313" s="276">
        <v>4.5999999999999996</v>
      </c>
      <c r="I313" s="277"/>
      <c r="J313" s="278">
        <f>ROUND(I313*H313,2)</f>
        <v>0</v>
      </c>
      <c r="K313" s="274" t="s">
        <v>143</v>
      </c>
      <c r="L313" s="279"/>
      <c r="M313" s="280" t="s">
        <v>21</v>
      </c>
      <c r="N313" s="281" t="s">
        <v>46</v>
      </c>
      <c r="O313" s="88"/>
      <c r="P313" s="219">
        <f>O313*H313</f>
        <v>0</v>
      </c>
      <c r="Q313" s="219">
        <v>0.001</v>
      </c>
      <c r="R313" s="219">
        <f>Q313*H313</f>
        <v>0.0045999999999999999</v>
      </c>
      <c r="S313" s="219">
        <v>0</v>
      </c>
      <c r="T313" s="220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21" t="s">
        <v>202</v>
      </c>
      <c r="AT313" s="221" t="s">
        <v>276</v>
      </c>
      <c r="AU313" s="221" t="s">
        <v>86</v>
      </c>
      <c r="AY313" s="20" t="s">
        <v>137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20" t="s">
        <v>83</v>
      </c>
      <c r="BK313" s="222">
        <f>ROUND(I313*H313,2)</f>
        <v>0</v>
      </c>
      <c r="BL313" s="20" t="s">
        <v>144</v>
      </c>
      <c r="BM313" s="221" t="s">
        <v>716</v>
      </c>
    </row>
    <row r="314" s="14" customFormat="1">
      <c r="A314" s="14"/>
      <c r="B314" s="239"/>
      <c r="C314" s="240"/>
      <c r="D314" s="230" t="s">
        <v>148</v>
      </c>
      <c r="E314" s="241" t="s">
        <v>21</v>
      </c>
      <c r="F314" s="242" t="s">
        <v>717</v>
      </c>
      <c r="G314" s="240"/>
      <c r="H314" s="243">
        <v>230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9" t="s">
        <v>148</v>
      </c>
      <c r="AU314" s="249" t="s">
        <v>86</v>
      </c>
      <c r="AV314" s="14" t="s">
        <v>86</v>
      </c>
      <c r="AW314" s="14" t="s">
        <v>36</v>
      </c>
      <c r="AX314" s="14" t="s">
        <v>83</v>
      </c>
      <c r="AY314" s="249" t="s">
        <v>137</v>
      </c>
    </row>
    <row r="315" s="14" customFormat="1">
      <c r="A315" s="14"/>
      <c r="B315" s="239"/>
      <c r="C315" s="240"/>
      <c r="D315" s="230" t="s">
        <v>148</v>
      </c>
      <c r="E315" s="240"/>
      <c r="F315" s="242" t="s">
        <v>718</v>
      </c>
      <c r="G315" s="240"/>
      <c r="H315" s="243">
        <v>4.5999999999999996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9" t="s">
        <v>148</v>
      </c>
      <c r="AU315" s="249" t="s">
        <v>86</v>
      </c>
      <c r="AV315" s="14" t="s">
        <v>86</v>
      </c>
      <c r="AW315" s="14" t="s">
        <v>4</v>
      </c>
      <c r="AX315" s="14" t="s">
        <v>83</v>
      </c>
      <c r="AY315" s="249" t="s">
        <v>137</v>
      </c>
    </row>
    <row r="316" s="2" customFormat="1" ht="21.75" customHeight="1">
      <c r="A316" s="42"/>
      <c r="B316" s="43"/>
      <c r="C316" s="210" t="s">
        <v>325</v>
      </c>
      <c r="D316" s="210" t="s">
        <v>139</v>
      </c>
      <c r="E316" s="211" t="s">
        <v>309</v>
      </c>
      <c r="F316" s="212" t="s">
        <v>310</v>
      </c>
      <c r="G316" s="213" t="s">
        <v>173</v>
      </c>
      <c r="H316" s="214">
        <v>123.74</v>
      </c>
      <c r="I316" s="215"/>
      <c r="J316" s="216">
        <f>ROUND(I316*H316,2)</f>
        <v>0</v>
      </c>
      <c r="K316" s="212" t="s">
        <v>143</v>
      </c>
      <c r="L316" s="48"/>
      <c r="M316" s="217" t="s">
        <v>21</v>
      </c>
      <c r="N316" s="218" t="s">
        <v>46</v>
      </c>
      <c r="O316" s="88"/>
      <c r="P316" s="219">
        <f>O316*H316</f>
        <v>0</v>
      </c>
      <c r="Q316" s="219">
        <v>0</v>
      </c>
      <c r="R316" s="219">
        <f>Q316*H316</f>
        <v>0</v>
      </c>
      <c r="S316" s="219">
        <v>0</v>
      </c>
      <c r="T316" s="220">
        <f>S316*H316</f>
        <v>0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21" t="s">
        <v>144</v>
      </c>
      <c r="AT316" s="221" t="s">
        <v>139</v>
      </c>
      <c r="AU316" s="221" t="s">
        <v>86</v>
      </c>
      <c r="AY316" s="20" t="s">
        <v>137</v>
      </c>
      <c r="BE316" s="222">
        <f>IF(N316="základní",J316,0)</f>
        <v>0</v>
      </c>
      <c r="BF316" s="222">
        <f>IF(N316="snížená",J316,0)</f>
        <v>0</v>
      </c>
      <c r="BG316" s="222">
        <f>IF(N316="zákl. přenesená",J316,0)</f>
        <v>0</v>
      </c>
      <c r="BH316" s="222">
        <f>IF(N316="sníž. přenesená",J316,0)</f>
        <v>0</v>
      </c>
      <c r="BI316" s="222">
        <f>IF(N316="nulová",J316,0)</f>
        <v>0</v>
      </c>
      <c r="BJ316" s="20" t="s">
        <v>83</v>
      </c>
      <c r="BK316" s="222">
        <f>ROUND(I316*H316,2)</f>
        <v>0</v>
      </c>
      <c r="BL316" s="20" t="s">
        <v>144</v>
      </c>
      <c r="BM316" s="221" t="s">
        <v>719</v>
      </c>
    </row>
    <row r="317" s="2" customFormat="1">
      <c r="A317" s="42"/>
      <c r="B317" s="43"/>
      <c r="C317" s="44"/>
      <c r="D317" s="223" t="s">
        <v>146</v>
      </c>
      <c r="E317" s="44"/>
      <c r="F317" s="224" t="s">
        <v>312</v>
      </c>
      <c r="G317" s="44"/>
      <c r="H317" s="44"/>
      <c r="I317" s="225"/>
      <c r="J317" s="44"/>
      <c r="K317" s="44"/>
      <c r="L317" s="48"/>
      <c r="M317" s="226"/>
      <c r="N317" s="227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T317" s="20" t="s">
        <v>146</v>
      </c>
      <c r="AU317" s="20" t="s">
        <v>86</v>
      </c>
    </row>
    <row r="318" s="2" customFormat="1" ht="21.75" customHeight="1">
      <c r="A318" s="42"/>
      <c r="B318" s="43"/>
      <c r="C318" s="210" t="s">
        <v>333</v>
      </c>
      <c r="D318" s="210" t="s">
        <v>139</v>
      </c>
      <c r="E318" s="211" t="s">
        <v>314</v>
      </c>
      <c r="F318" s="212" t="s">
        <v>315</v>
      </c>
      <c r="G318" s="213" t="s">
        <v>173</v>
      </c>
      <c r="H318" s="214">
        <v>123.74</v>
      </c>
      <c r="I318" s="215"/>
      <c r="J318" s="216">
        <f>ROUND(I318*H318,2)</f>
        <v>0</v>
      </c>
      <c r="K318" s="212" t="s">
        <v>143</v>
      </c>
      <c r="L318" s="48"/>
      <c r="M318" s="217" t="s">
        <v>21</v>
      </c>
      <c r="N318" s="218" t="s">
        <v>46</v>
      </c>
      <c r="O318" s="88"/>
      <c r="P318" s="219">
        <f>O318*H318</f>
        <v>0</v>
      </c>
      <c r="Q318" s="219">
        <v>0</v>
      </c>
      <c r="R318" s="219">
        <f>Q318*H318</f>
        <v>0</v>
      </c>
      <c r="S318" s="219">
        <v>0</v>
      </c>
      <c r="T318" s="220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1" t="s">
        <v>144</v>
      </c>
      <c r="AT318" s="221" t="s">
        <v>139</v>
      </c>
      <c r="AU318" s="221" t="s">
        <v>86</v>
      </c>
      <c r="AY318" s="20" t="s">
        <v>137</v>
      </c>
      <c r="BE318" s="222">
        <f>IF(N318="základní",J318,0)</f>
        <v>0</v>
      </c>
      <c r="BF318" s="222">
        <f>IF(N318="snížená",J318,0)</f>
        <v>0</v>
      </c>
      <c r="BG318" s="222">
        <f>IF(N318="zákl. přenesená",J318,0)</f>
        <v>0</v>
      </c>
      <c r="BH318" s="222">
        <f>IF(N318="sníž. přenesená",J318,0)</f>
        <v>0</v>
      </c>
      <c r="BI318" s="222">
        <f>IF(N318="nulová",J318,0)</f>
        <v>0</v>
      </c>
      <c r="BJ318" s="20" t="s">
        <v>83</v>
      </c>
      <c r="BK318" s="222">
        <f>ROUND(I318*H318,2)</f>
        <v>0</v>
      </c>
      <c r="BL318" s="20" t="s">
        <v>144</v>
      </c>
      <c r="BM318" s="221" t="s">
        <v>720</v>
      </c>
    </row>
    <row r="319" s="2" customFormat="1">
      <c r="A319" s="42"/>
      <c r="B319" s="43"/>
      <c r="C319" s="44"/>
      <c r="D319" s="223" t="s">
        <v>146</v>
      </c>
      <c r="E319" s="44"/>
      <c r="F319" s="224" t="s">
        <v>317</v>
      </c>
      <c r="G319" s="44"/>
      <c r="H319" s="44"/>
      <c r="I319" s="225"/>
      <c r="J319" s="44"/>
      <c r="K319" s="44"/>
      <c r="L319" s="48"/>
      <c r="M319" s="226"/>
      <c r="N319" s="227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146</v>
      </c>
      <c r="AU319" s="20" t="s">
        <v>86</v>
      </c>
    </row>
    <row r="320" s="12" customFormat="1" ht="22.8" customHeight="1">
      <c r="A320" s="12"/>
      <c r="B320" s="194"/>
      <c r="C320" s="195"/>
      <c r="D320" s="196" t="s">
        <v>74</v>
      </c>
      <c r="E320" s="208" t="s">
        <v>157</v>
      </c>
      <c r="F320" s="208" t="s">
        <v>721</v>
      </c>
      <c r="G320" s="195"/>
      <c r="H320" s="195"/>
      <c r="I320" s="198"/>
      <c r="J320" s="209">
        <f>BK320</f>
        <v>0</v>
      </c>
      <c r="K320" s="195"/>
      <c r="L320" s="200"/>
      <c r="M320" s="201"/>
      <c r="N320" s="202"/>
      <c r="O320" s="202"/>
      <c r="P320" s="203">
        <f>SUM(P321:P322)</f>
        <v>0</v>
      </c>
      <c r="Q320" s="202"/>
      <c r="R320" s="203">
        <f>SUM(R321:R322)</f>
        <v>0</v>
      </c>
      <c r="S320" s="202"/>
      <c r="T320" s="204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5" t="s">
        <v>83</v>
      </c>
      <c r="AT320" s="206" t="s">
        <v>74</v>
      </c>
      <c r="AU320" s="206" t="s">
        <v>83</v>
      </c>
      <c r="AY320" s="205" t="s">
        <v>137</v>
      </c>
      <c r="BK320" s="207">
        <f>SUM(BK321:BK322)</f>
        <v>0</v>
      </c>
    </row>
    <row r="321" s="2" customFormat="1" ht="24.15" customHeight="1">
      <c r="A321" s="42"/>
      <c r="B321" s="43"/>
      <c r="C321" s="210" t="s">
        <v>340</v>
      </c>
      <c r="D321" s="210" t="s">
        <v>139</v>
      </c>
      <c r="E321" s="211" t="s">
        <v>722</v>
      </c>
      <c r="F321" s="212" t="s">
        <v>723</v>
      </c>
      <c r="G321" s="213" t="s">
        <v>160</v>
      </c>
      <c r="H321" s="214">
        <v>347.5</v>
      </c>
      <c r="I321" s="215"/>
      <c r="J321" s="216">
        <f>ROUND(I321*H321,2)</f>
        <v>0</v>
      </c>
      <c r="K321" s="212" t="s">
        <v>143</v>
      </c>
      <c r="L321" s="48"/>
      <c r="M321" s="217" t="s">
        <v>21</v>
      </c>
      <c r="N321" s="218" t="s">
        <v>46</v>
      </c>
      <c r="O321" s="88"/>
      <c r="P321" s="219">
        <f>O321*H321</f>
        <v>0</v>
      </c>
      <c r="Q321" s="219">
        <v>0</v>
      </c>
      <c r="R321" s="219">
        <f>Q321*H321</f>
        <v>0</v>
      </c>
      <c r="S321" s="219">
        <v>0</v>
      </c>
      <c r="T321" s="220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1" t="s">
        <v>144</v>
      </c>
      <c r="AT321" s="221" t="s">
        <v>139</v>
      </c>
      <c r="AU321" s="221" t="s">
        <v>86</v>
      </c>
      <c r="AY321" s="20" t="s">
        <v>137</v>
      </c>
      <c r="BE321" s="222">
        <f>IF(N321="základní",J321,0)</f>
        <v>0</v>
      </c>
      <c r="BF321" s="222">
        <f>IF(N321="snížená",J321,0)</f>
        <v>0</v>
      </c>
      <c r="BG321" s="222">
        <f>IF(N321="zákl. přenesená",J321,0)</f>
        <v>0</v>
      </c>
      <c r="BH321" s="222">
        <f>IF(N321="sníž. přenesená",J321,0)</f>
        <v>0</v>
      </c>
      <c r="BI321" s="222">
        <f>IF(N321="nulová",J321,0)</f>
        <v>0</v>
      </c>
      <c r="BJ321" s="20" t="s">
        <v>83</v>
      </c>
      <c r="BK321" s="222">
        <f>ROUND(I321*H321,2)</f>
        <v>0</v>
      </c>
      <c r="BL321" s="20" t="s">
        <v>144</v>
      </c>
      <c r="BM321" s="221" t="s">
        <v>724</v>
      </c>
    </row>
    <row r="322" s="2" customFormat="1">
      <c r="A322" s="42"/>
      <c r="B322" s="43"/>
      <c r="C322" s="44"/>
      <c r="D322" s="223" t="s">
        <v>146</v>
      </c>
      <c r="E322" s="44"/>
      <c r="F322" s="224" t="s">
        <v>725</v>
      </c>
      <c r="G322" s="44"/>
      <c r="H322" s="44"/>
      <c r="I322" s="225"/>
      <c r="J322" s="44"/>
      <c r="K322" s="44"/>
      <c r="L322" s="48"/>
      <c r="M322" s="226"/>
      <c r="N322" s="227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0" t="s">
        <v>146</v>
      </c>
      <c r="AU322" s="20" t="s">
        <v>86</v>
      </c>
    </row>
    <row r="323" s="12" customFormat="1" ht="22.8" customHeight="1">
      <c r="A323" s="12"/>
      <c r="B323" s="194"/>
      <c r="C323" s="195"/>
      <c r="D323" s="196" t="s">
        <v>74</v>
      </c>
      <c r="E323" s="208" t="s">
        <v>144</v>
      </c>
      <c r="F323" s="208" t="s">
        <v>332</v>
      </c>
      <c r="G323" s="195"/>
      <c r="H323" s="195"/>
      <c r="I323" s="198"/>
      <c r="J323" s="209">
        <f>BK323</f>
        <v>0</v>
      </c>
      <c r="K323" s="195"/>
      <c r="L323" s="200"/>
      <c r="M323" s="201"/>
      <c r="N323" s="202"/>
      <c r="O323" s="202"/>
      <c r="P323" s="203">
        <f>SUM(P324:P355)</f>
        <v>0</v>
      </c>
      <c r="Q323" s="202"/>
      <c r="R323" s="203">
        <f>SUM(R324:R355)</f>
        <v>2.5915763899999997</v>
      </c>
      <c r="S323" s="202"/>
      <c r="T323" s="204">
        <f>SUM(T324:T355)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5" t="s">
        <v>83</v>
      </c>
      <c r="AT323" s="206" t="s">
        <v>74</v>
      </c>
      <c r="AU323" s="206" t="s">
        <v>83</v>
      </c>
      <c r="AY323" s="205" t="s">
        <v>137</v>
      </c>
      <c r="BK323" s="207">
        <f>SUM(BK324:BK355)</f>
        <v>0</v>
      </c>
    </row>
    <row r="324" s="2" customFormat="1" ht="33" customHeight="1">
      <c r="A324" s="42"/>
      <c r="B324" s="43"/>
      <c r="C324" s="210" t="s">
        <v>345</v>
      </c>
      <c r="D324" s="210" t="s">
        <v>139</v>
      </c>
      <c r="E324" s="211" t="s">
        <v>726</v>
      </c>
      <c r="F324" s="212" t="s">
        <v>727</v>
      </c>
      <c r="G324" s="213" t="s">
        <v>184</v>
      </c>
      <c r="H324" s="214">
        <v>5.5469999999999997</v>
      </c>
      <c r="I324" s="215"/>
      <c r="J324" s="216">
        <f>ROUND(I324*H324,2)</f>
        <v>0</v>
      </c>
      <c r="K324" s="212" t="s">
        <v>143</v>
      </c>
      <c r="L324" s="48"/>
      <c r="M324" s="217" t="s">
        <v>21</v>
      </c>
      <c r="N324" s="218" t="s">
        <v>46</v>
      </c>
      <c r="O324" s="88"/>
      <c r="P324" s="219">
        <f>O324*H324</f>
        <v>0</v>
      </c>
      <c r="Q324" s="219">
        <v>0</v>
      </c>
      <c r="R324" s="219">
        <f>Q324*H324</f>
        <v>0</v>
      </c>
      <c r="S324" s="219">
        <v>0</v>
      </c>
      <c r="T324" s="220">
        <f>S324*H324</f>
        <v>0</v>
      </c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R324" s="221" t="s">
        <v>144</v>
      </c>
      <c r="AT324" s="221" t="s">
        <v>139</v>
      </c>
      <c r="AU324" s="221" t="s">
        <v>86</v>
      </c>
      <c r="AY324" s="20" t="s">
        <v>137</v>
      </c>
      <c r="BE324" s="222">
        <f>IF(N324="základní",J324,0)</f>
        <v>0</v>
      </c>
      <c r="BF324" s="222">
        <f>IF(N324="snížená",J324,0)</f>
        <v>0</v>
      </c>
      <c r="BG324" s="222">
        <f>IF(N324="zákl. přenesená",J324,0)</f>
        <v>0</v>
      </c>
      <c r="BH324" s="222">
        <f>IF(N324="sníž. přenesená",J324,0)</f>
        <v>0</v>
      </c>
      <c r="BI324" s="222">
        <f>IF(N324="nulová",J324,0)</f>
        <v>0</v>
      </c>
      <c r="BJ324" s="20" t="s">
        <v>83</v>
      </c>
      <c r="BK324" s="222">
        <f>ROUND(I324*H324,2)</f>
        <v>0</v>
      </c>
      <c r="BL324" s="20" t="s">
        <v>144</v>
      </c>
      <c r="BM324" s="221" t="s">
        <v>728</v>
      </c>
    </row>
    <row r="325" s="2" customFormat="1">
      <c r="A325" s="42"/>
      <c r="B325" s="43"/>
      <c r="C325" s="44"/>
      <c r="D325" s="223" t="s">
        <v>146</v>
      </c>
      <c r="E325" s="44"/>
      <c r="F325" s="224" t="s">
        <v>729</v>
      </c>
      <c r="G325" s="44"/>
      <c r="H325" s="44"/>
      <c r="I325" s="225"/>
      <c r="J325" s="44"/>
      <c r="K325" s="44"/>
      <c r="L325" s="48"/>
      <c r="M325" s="226"/>
      <c r="N325" s="227"/>
      <c r="O325" s="88"/>
      <c r="P325" s="88"/>
      <c r="Q325" s="88"/>
      <c r="R325" s="88"/>
      <c r="S325" s="88"/>
      <c r="T325" s="89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T325" s="20" t="s">
        <v>146</v>
      </c>
      <c r="AU325" s="20" t="s">
        <v>86</v>
      </c>
    </row>
    <row r="326" s="13" customFormat="1">
      <c r="A326" s="13"/>
      <c r="B326" s="228"/>
      <c r="C326" s="229"/>
      <c r="D326" s="230" t="s">
        <v>148</v>
      </c>
      <c r="E326" s="231" t="s">
        <v>21</v>
      </c>
      <c r="F326" s="232" t="s">
        <v>730</v>
      </c>
      <c r="G326" s="229"/>
      <c r="H326" s="231" t="s">
        <v>21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148</v>
      </c>
      <c r="AU326" s="238" t="s">
        <v>86</v>
      </c>
      <c r="AV326" s="13" t="s">
        <v>83</v>
      </c>
      <c r="AW326" s="13" t="s">
        <v>36</v>
      </c>
      <c r="AX326" s="13" t="s">
        <v>75</v>
      </c>
      <c r="AY326" s="238" t="s">
        <v>137</v>
      </c>
    </row>
    <row r="327" s="14" customFormat="1">
      <c r="A327" s="14"/>
      <c r="B327" s="239"/>
      <c r="C327" s="240"/>
      <c r="D327" s="230" t="s">
        <v>148</v>
      </c>
      <c r="E327" s="241" t="s">
        <v>21</v>
      </c>
      <c r="F327" s="242" t="s">
        <v>731</v>
      </c>
      <c r="G327" s="240"/>
      <c r="H327" s="243">
        <v>5.5469999999999997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9" t="s">
        <v>148</v>
      </c>
      <c r="AU327" s="249" t="s">
        <v>86</v>
      </c>
      <c r="AV327" s="14" t="s">
        <v>86</v>
      </c>
      <c r="AW327" s="14" t="s">
        <v>36</v>
      </c>
      <c r="AX327" s="14" t="s">
        <v>83</v>
      </c>
      <c r="AY327" s="249" t="s">
        <v>137</v>
      </c>
    </row>
    <row r="328" s="2" customFormat="1" ht="49.05" customHeight="1">
      <c r="A328" s="42"/>
      <c r="B328" s="43"/>
      <c r="C328" s="210" t="s">
        <v>350</v>
      </c>
      <c r="D328" s="210" t="s">
        <v>139</v>
      </c>
      <c r="E328" s="211" t="s">
        <v>732</v>
      </c>
      <c r="F328" s="212" t="s">
        <v>733</v>
      </c>
      <c r="G328" s="213" t="s">
        <v>184</v>
      </c>
      <c r="H328" s="214">
        <v>5.8220000000000001</v>
      </c>
      <c r="I328" s="215"/>
      <c r="J328" s="216">
        <f>ROUND(I328*H328,2)</f>
        <v>0</v>
      </c>
      <c r="K328" s="212" t="s">
        <v>143</v>
      </c>
      <c r="L328" s="48"/>
      <c r="M328" s="217" t="s">
        <v>21</v>
      </c>
      <c r="N328" s="218" t="s">
        <v>46</v>
      </c>
      <c r="O328" s="88"/>
      <c r="P328" s="219">
        <f>O328*H328</f>
        <v>0</v>
      </c>
      <c r="Q328" s="219">
        <v>0</v>
      </c>
      <c r="R328" s="219">
        <f>Q328*H328</f>
        <v>0</v>
      </c>
      <c r="S328" s="219">
        <v>0</v>
      </c>
      <c r="T328" s="220">
        <f>S328*H328</f>
        <v>0</v>
      </c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R328" s="221" t="s">
        <v>144</v>
      </c>
      <c r="AT328" s="221" t="s">
        <v>139</v>
      </c>
      <c r="AU328" s="221" t="s">
        <v>86</v>
      </c>
      <c r="AY328" s="20" t="s">
        <v>137</v>
      </c>
      <c r="BE328" s="222">
        <f>IF(N328="základní",J328,0)</f>
        <v>0</v>
      </c>
      <c r="BF328" s="222">
        <f>IF(N328="snížená",J328,0)</f>
        <v>0</v>
      </c>
      <c r="BG328" s="222">
        <f>IF(N328="zákl. přenesená",J328,0)</f>
        <v>0</v>
      </c>
      <c r="BH328" s="222">
        <f>IF(N328="sníž. přenesená",J328,0)</f>
        <v>0</v>
      </c>
      <c r="BI328" s="222">
        <f>IF(N328="nulová",J328,0)</f>
        <v>0</v>
      </c>
      <c r="BJ328" s="20" t="s">
        <v>83</v>
      </c>
      <c r="BK328" s="222">
        <f>ROUND(I328*H328,2)</f>
        <v>0</v>
      </c>
      <c r="BL328" s="20" t="s">
        <v>144</v>
      </c>
      <c r="BM328" s="221" t="s">
        <v>734</v>
      </c>
    </row>
    <row r="329" s="2" customFormat="1">
      <c r="A329" s="42"/>
      <c r="B329" s="43"/>
      <c r="C329" s="44"/>
      <c r="D329" s="223" t="s">
        <v>146</v>
      </c>
      <c r="E329" s="44"/>
      <c r="F329" s="224" t="s">
        <v>735</v>
      </c>
      <c r="G329" s="44"/>
      <c r="H329" s="44"/>
      <c r="I329" s="225"/>
      <c r="J329" s="44"/>
      <c r="K329" s="44"/>
      <c r="L329" s="48"/>
      <c r="M329" s="226"/>
      <c r="N329" s="227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T329" s="20" t="s">
        <v>146</v>
      </c>
      <c r="AU329" s="20" t="s">
        <v>86</v>
      </c>
    </row>
    <row r="330" s="13" customFormat="1">
      <c r="A330" s="13"/>
      <c r="B330" s="228"/>
      <c r="C330" s="229"/>
      <c r="D330" s="230" t="s">
        <v>148</v>
      </c>
      <c r="E330" s="231" t="s">
        <v>21</v>
      </c>
      <c r="F330" s="232" t="s">
        <v>730</v>
      </c>
      <c r="G330" s="229"/>
      <c r="H330" s="231" t="s">
        <v>21</v>
      </c>
      <c r="I330" s="233"/>
      <c r="J330" s="229"/>
      <c r="K330" s="229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148</v>
      </c>
      <c r="AU330" s="238" t="s">
        <v>86</v>
      </c>
      <c r="AV330" s="13" t="s">
        <v>83</v>
      </c>
      <c r="AW330" s="13" t="s">
        <v>36</v>
      </c>
      <c r="AX330" s="13" t="s">
        <v>75</v>
      </c>
      <c r="AY330" s="238" t="s">
        <v>137</v>
      </c>
    </row>
    <row r="331" s="14" customFormat="1">
      <c r="A331" s="14"/>
      <c r="B331" s="239"/>
      <c r="C331" s="240"/>
      <c r="D331" s="230" t="s">
        <v>148</v>
      </c>
      <c r="E331" s="241" t="s">
        <v>21</v>
      </c>
      <c r="F331" s="242" t="s">
        <v>736</v>
      </c>
      <c r="G331" s="240"/>
      <c r="H331" s="243">
        <v>2.028</v>
      </c>
      <c r="I331" s="244"/>
      <c r="J331" s="240"/>
      <c r="K331" s="240"/>
      <c r="L331" s="245"/>
      <c r="M331" s="246"/>
      <c r="N331" s="247"/>
      <c r="O331" s="247"/>
      <c r="P331" s="247"/>
      <c r="Q331" s="247"/>
      <c r="R331" s="247"/>
      <c r="S331" s="247"/>
      <c r="T331" s="24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9" t="s">
        <v>148</v>
      </c>
      <c r="AU331" s="249" t="s">
        <v>86</v>
      </c>
      <c r="AV331" s="14" t="s">
        <v>86</v>
      </c>
      <c r="AW331" s="14" t="s">
        <v>36</v>
      </c>
      <c r="AX331" s="14" t="s">
        <v>75</v>
      </c>
      <c r="AY331" s="249" t="s">
        <v>137</v>
      </c>
    </row>
    <row r="332" s="13" customFormat="1">
      <c r="A332" s="13"/>
      <c r="B332" s="228"/>
      <c r="C332" s="229"/>
      <c r="D332" s="230" t="s">
        <v>148</v>
      </c>
      <c r="E332" s="231" t="s">
        <v>21</v>
      </c>
      <c r="F332" s="232" t="s">
        <v>737</v>
      </c>
      <c r="G332" s="229"/>
      <c r="H332" s="231" t="s">
        <v>21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8" t="s">
        <v>148</v>
      </c>
      <c r="AU332" s="238" t="s">
        <v>86</v>
      </c>
      <c r="AV332" s="13" t="s">
        <v>83</v>
      </c>
      <c r="AW332" s="13" t="s">
        <v>36</v>
      </c>
      <c r="AX332" s="13" t="s">
        <v>75</v>
      </c>
      <c r="AY332" s="238" t="s">
        <v>137</v>
      </c>
    </row>
    <row r="333" s="14" customFormat="1">
      <c r="A333" s="14"/>
      <c r="B333" s="239"/>
      <c r="C333" s="240"/>
      <c r="D333" s="230" t="s">
        <v>148</v>
      </c>
      <c r="E333" s="241" t="s">
        <v>21</v>
      </c>
      <c r="F333" s="242" t="s">
        <v>738</v>
      </c>
      <c r="G333" s="240"/>
      <c r="H333" s="243">
        <v>3.794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9" t="s">
        <v>148</v>
      </c>
      <c r="AU333" s="249" t="s">
        <v>86</v>
      </c>
      <c r="AV333" s="14" t="s">
        <v>86</v>
      </c>
      <c r="AW333" s="14" t="s">
        <v>36</v>
      </c>
      <c r="AX333" s="14" t="s">
        <v>75</v>
      </c>
      <c r="AY333" s="249" t="s">
        <v>137</v>
      </c>
    </row>
    <row r="334" s="15" customFormat="1">
      <c r="A334" s="15"/>
      <c r="B334" s="250"/>
      <c r="C334" s="251"/>
      <c r="D334" s="230" t="s">
        <v>148</v>
      </c>
      <c r="E334" s="252" t="s">
        <v>21</v>
      </c>
      <c r="F334" s="253" t="s">
        <v>180</v>
      </c>
      <c r="G334" s="251"/>
      <c r="H334" s="254">
        <v>5.8220000000000001</v>
      </c>
      <c r="I334" s="255"/>
      <c r="J334" s="251"/>
      <c r="K334" s="251"/>
      <c r="L334" s="256"/>
      <c r="M334" s="257"/>
      <c r="N334" s="258"/>
      <c r="O334" s="258"/>
      <c r="P334" s="258"/>
      <c r="Q334" s="258"/>
      <c r="R334" s="258"/>
      <c r="S334" s="258"/>
      <c r="T334" s="259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0" t="s">
        <v>148</v>
      </c>
      <c r="AU334" s="260" t="s">
        <v>86</v>
      </c>
      <c r="AV334" s="15" t="s">
        <v>144</v>
      </c>
      <c r="AW334" s="15" t="s">
        <v>36</v>
      </c>
      <c r="AX334" s="15" t="s">
        <v>83</v>
      </c>
      <c r="AY334" s="260" t="s">
        <v>137</v>
      </c>
    </row>
    <row r="335" s="2" customFormat="1" ht="44.25" customHeight="1">
      <c r="A335" s="42"/>
      <c r="B335" s="43"/>
      <c r="C335" s="210" t="s">
        <v>355</v>
      </c>
      <c r="D335" s="210" t="s">
        <v>139</v>
      </c>
      <c r="E335" s="211" t="s">
        <v>739</v>
      </c>
      <c r="F335" s="212" t="s">
        <v>740</v>
      </c>
      <c r="G335" s="213" t="s">
        <v>184</v>
      </c>
      <c r="H335" s="214">
        <v>309.577</v>
      </c>
      <c r="I335" s="215"/>
      <c r="J335" s="216">
        <f>ROUND(I335*H335,2)</f>
        <v>0</v>
      </c>
      <c r="K335" s="212" t="s">
        <v>143</v>
      </c>
      <c r="L335" s="48"/>
      <c r="M335" s="217" t="s">
        <v>21</v>
      </c>
      <c r="N335" s="218" t="s">
        <v>46</v>
      </c>
      <c r="O335" s="88"/>
      <c r="P335" s="219">
        <f>O335*H335</f>
        <v>0</v>
      </c>
      <c r="Q335" s="219">
        <v>0</v>
      </c>
      <c r="R335" s="219">
        <f>Q335*H335</f>
        <v>0</v>
      </c>
      <c r="S335" s="219">
        <v>0</v>
      </c>
      <c r="T335" s="220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21" t="s">
        <v>144</v>
      </c>
      <c r="AT335" s="221" t="s">
        <v>139</v>
      </c>
      <c r="AU335" s="221" t="s">
        <v>86</v>
      </c>
      <c r="AY335" s="20" t="s">
        <v>137</v>
      </c>
      <c r="BE335" s="222">
        <f>IF(N335="základní",J335,0)</f>
        <v>0</v>
      </c>
      <c r="BF335" s="222">
        <f>IF(N335="snížená",J335,0)</f>
        <v>0</v>
      </c>
      <c r="BG335" s="222">
        <f>IF(N335="zákl. přenesená",J335,0)</f>
        <v>0</v>
      </c>
      <c r="BH335" s="222">
        <f>IF(N335="sníž. přenesená",J335,0)</f>
        <v>0</v>
      </c>
      <c r="BI335" s="222">
        <f>IF(N335="nulová",J335,0)</f>
        <v>0</v>
      </c>
      <c r="BJ335" s="20" t="s">
        <v>83</v>
      </c>
      <c r="BK335" s="222">
        <f>ROUND(I335*H335,2)</f>
        <v>0</v>
      </c>
      <c r="BL335" s="20" t="s">
        <v>144</v>
      </c>
      <c r="BM335" s="221" t="s">
        <v>741</v>
      </c>
    </row>
    <row r="336" s="2" customFormat="1">
      <c r="A336" s="42"/>
      <c r="B336" s="43"/>
      <c r="C336" s="44"/>
      <c r="D336" s="223" t="s">
        <v>146</v>
      </c>
      <c r="E336" s="44"/>
      <c r="F336" s="224" t="s">
        <v>742</v>
      </c>
      <c r="G336" s="44"/>
      <c r="H336" s="44"/>
      <c r="I336" s="225"/>
      <c r="J336" s="44"/>
      <c r="K336" s="44"/>
      <c r="L336" s="48"/>
      <c r="M336" s="226"/>
      <c r="N336" s="227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146</v>
      </c>
      <c r="AU336" s="20" t="s">
        <v>86</v>
      </c>
    </row>
    <row r="337" s="13" customFormat="1">
      <c r="A337" s="13"/>
      <c r="B337" s="228"/>
      <c r="C337" s="229"/>
      <c r="D337" s="230" t="s">
        <v>148</v>
      </c>
      <c r="E337" s="231" t="s">
        <v>21</v>
      </c>
      <c r="F337" s="232" t="s">
        <v>590</v>
      </c>
      <c r="G337" s="229"/>
      <c r="H337" s="231" t="s">
        <v>21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148</v>
      </c>
      <c r="AU337" s="238" t="s">
        <v>86</v>
      </c>
      <c r="AV337" s="13" t="s">
        <v>83</v>
      </c>
      <c r="AW337" s="13" t="s">
        <v>36</v>
      </c>
      <c r="AX337" s="13" t="s">
        <v>75</v>
      </c>
      <c r="AY337" s="238" t="s">
        <v>137</v>
      </c>
    </row>
    <row r="338" s="14" customFormat="1">
      <c r="A338" s="14"/>
      <c r="B338" s="239"/>
      <c r="C338" s="240"/>
      <c r="D338" s="230" t="s">
        <v>148</v>
      </c>
      <c r="E338" s="241" t="s">
        <v>21</v>
      </c>
      <c r="F338" s="242" t="s">
        <v>743</v>
      </c>
      <c r="G338" s="240"/>
      <c r="H338" s="243">
        <v>286.21199999999999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9" t="s">
        <v>148</v>
      </c>
      <c r="AU338" s="249" t="s">
        <v>86</v>
      </c>
      <c r="AV338" s="14" t="s">
        <v>86</v>
      </c>
      <c r="AW338" s="14" t="s">
        <v>36</v>
      </c>
      <c r="AX338" s="14" t="s">
        <v>75</v>
      </c>
      <c r="AY338" s="249" t="s">
        <v>137</v>
      </c>
    </row>
    <row r="339" s="13" customFormat="1">
      <c r="A339" s="13"/>
      <c r="B339" s="228"/>
      <c r="C339" s="229"/>
      <c r="D339" s="230" t="s">
        <v>148</v>
      </c>
      <c r="E339" s="231" t="s">
        <v>21</v>
      </c>
      <c r="F339" s="232" t="s">
        <v>744</v>
      </c>
      <c r="G339" s="229"/>
      <c r="H339" s="231" t="s">
        <v>21</v>
      </c>
      <c r="I339" s="233"/>
      <c r="J339" s="229"/>
      <c r="K339" s="229"/>
      <c r="L339" s="234"/>
      <c r="M339" s="235"/>
      <c r="N339" s="236"/>
      <c r="O339" s="236"/>
      <c r="P339" s="236"/>
      <c r="Q339" s="236"/>
      <c r="R339" s="236"/>
      <c r="S339" s="236"/>
      <c r="T339" s="23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8" t="s">
        <v>148</v>
      </c>
      <c r="AU339" s="238" t="s">
        <v>86</v>
      </c>
      <c r="AV339" s="13" t="s">
        <v>83</v>
      </c>
      <c r="AW339" s="13" t="s">
        <v>36</v>
      </c>
      <c r="AX339" s="13" t="s">
        <v>75</v>
      </c>
      <c r="AY339" s="238" t="s">
        <v>137</v>
      </c>
    </row>
    <row r="340" s="14" customFormat="1">
      <c r="A340" s="14"/>
      <c r="B340" s="239"/>
      <c r="C340" s="240"/>
      <c r="D340" s="230" t="s">
        <v>148</v>
      </c>
      <c r="E340" s="241" t="s">
        <v>21</v>
      </c>
      <c r="F340" s="242" t="s">
        <v>745</v>
      </c>
      <c r="G340" s="240"/>
      <c r="H340" s="243">
        <v>12.792999999999999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9" t="s">
        <v>148</v>
      </c>
      <c r="AU340" s="249" t="s">
        <v>86</v>
      </c>
      <c r="AV340" s="14" t="s">
        <v>86</v>
      </c>
      <c r="AW340" s="14" t="s">
        <v>36</v>
      </c>
      <c r="AX340" s="14" t="s">
        <v>75</v>
      </c>
      <c r="AY340" s="249" t="s">
        <v>137</v>
      </c>
    </row>
    <row r="341" s="13" customFormat="1">
      <c r="A341" s="13"/>
      <c r="B341" s="228"/>
      <c r="C341" s="229"/>
      <c r="D341" s="230" t="s">
        <v>148</v>
      </c>
      <c r="E341" s="231" t="s">
        <v>21</v>
      </c>
      <c r="F341" s="232" t="s">
        <v>616</v>
      </c>
      <c r="G341" s="229"/>
      <c r="H341" s="231" t="s">
        <v>21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148</v>
      </c>
      <c r="AU341" s="238" t="s">
        <v>86</v>
      </c>
      <c r="AV341" s="13" t="s">
        <v>83</v>
      </c>
      <c r="AW341" s="13" t="s">
        <v>36</v>
      </c>
      <c r="AX341" s="13" t="s">
        <v>75</v>
      </c>
      <c r="AY341" s="238" t="s">
        <v>137</v>
      </c>
    </row>
    <row r="342" s="14" customFormat="1">
      <c r="A342" s="14"/>
      <c r="B342" s="239"/>
      <c r="C342" s="240"/>
      <c r="D342" s="230" t="s">
        <v>148</v>
      </c>
      <c r="E342" s="241" t="s">
        <v>21</v>
      </c>
      <c r="F342" s="242" t="s">
        <v>746</v>
      </c>
      <c r="G342" s="240"/>
      <c r="H342" s="243">
        <v>3.786</v>
      </c>
      <c r="I342" s="244"/>
      <c r="J342" s="240"/>
      <c r="K342" s="240"/>
      <c r="L342" s="245"/>
      <c r="M342" s="246"/>
      <c r="N342" s="247"/>
      <c r="O342" s="247"/>
      <c r="P342" s="247"/>
      <c r="Q342" s="247"/>
      <c r="R342" s="247"/>
      <c r="S342" s="247"/>
      <c r="T342" s="24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9" t="s">
        <v>148</v>
      </c>
      <c r="AU342" s="249" t="s">
        <v>86</v>
      </c>
      <c r="AV342" s="14" t="s">
        <v>86</v>
      </c>
      <c r="AW342" s="14" t="s">
        <v>36</v>
      </c>
      <c r="AX342" s="14" t="s">
        <v>75</v>
      </c>
      <c r="AY342" s="249" t="s">
        <v>137</v>
      </c>
    </row>
    <row r="343" s="13" customFormat="1">
      <c r="A343" s="13"/>
      <c r="B343" s="228"/>
      <c r="C343" s="229"/>
      <c r="D343" s="230" t="s">
        <v>148</v>
      </c>
      <c r="E343" s="231" t="s">
        <v>21</v>
      </c>
      <c r="F343" s="232" t="s">
        <v>623</v>
      </c>
      <c r="G343" s="229"/>
      <c r="H343" s="231" t="s">
        <v>21</v>
      </c>
      <c r="I343" s="233"/>
      <c r="J343" s="229"/>
      <c r="K343" s="229"/>
      <c r="L343" s="234"/>
      <c r="M343" s="235"/>
      <c r="N343" s="236"/>
      <c r="O343" s="236"/>
      <c r="P343" s="236"/>
      <c r="Q343" s="236"/>
      <c r="R343" s="236"/>
      <c r="S343" s="236"/>
      <c r="T343" s="23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8" t="s">
        <v>148</v>
      </c>
      <c r="AU343" s="238" t="s">
        <v>86</v>
      </c>
      <c r="AV343" s="13" t="s">
        <v>83</v>
      </c>
      <c r="AW343" s="13" t="s">
        <v>36</v>
      </c>
      <c r="AX343" s="13" t="s">
        <v>75</v>
      </c>
      <c r="AY343" s="238" t="s">
        <v>137</v>
      </c>
    </row>
    <row r="344" s="14" customFormat="1">
      <c r="A344" s="14"/>
      <c r="B344" s="239"/>
      <c r="C344" s="240"/>
      <c r="D344" s="230" t="s">
        <v>148</v>
      </c>
      <c r="E344" s="241" t="s">
        <v>21</v>
      </c>
      <c r="F344" s="242" t="s">
        <v>747</v>
      </c>
      <c r="G344" s="240"/>
      <c r="H344" s="243">
        <v>5.3970000000000002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9" t="s">
        <v>148</v>
      </c>
      <c r="AU344" s="249" t="s">
        <v>86</v>
      </c>
      <c r="AV344" s="14" t="s">
        <v>86</v>
      </c>
      <c r="AW344" s="14" t="s">
        <v>36</v>
      </c>
      <c r="AX344" s="14" t="s">
        <v>75</v>
      </c>
      <c r="AY344" s="249" t="s">
        <v>137</v>
      </c>
    </row>
    <row r="345" s="13" customFormat="1">
      <c r="A345" s="13"/>
      <c r="B345" s="228"/>
      <c r="C345" s="229"/>
      <c r="D345" s="230" t="s">
        <v>148</v>
      </c>
      <c r="E345" s="231" t="s">
        <v>21</v>
      </c>
      <c r="F345" s="232" t="s">
        <v>748</v>
      </c>
      <c r="G345" s="229"/>
      <c r="H345" s="231" t="s">
        <v>21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148</v>
      </c>
      <c r="AU345" s="238" t="s">
        <v>86</v>
      </c>
      <c r="AV345" s="13" t="s">
        <v>83</v>
      </c>
      <c r="AW345" s="13" t="s">
        <v>36</v>
      </c>
      <c r="AX345" s="13" t="s">
        <v>75</v>
      </c>
      <c r="AY345" s="238" t="s">
        <v>137</v>
      </c>
    </row>
    <row r="346" s="14" customFormat="1">
      <c r="A346" s="14"/>
      <c r="B346" s="239"/>
      <c r="C346" s="240"/>
      <c r="D346" s="230" t="s">
        <v>148</v>
      </c>
      <c r="E346" s="241" t="s">
        <v>21</v>
      </c>
      <c r="F346" s="242" t="s">
        <v>749</v>
      </c>
      <c r="G346" s="240"/>
      <c r="H346" s="243">
        <v>1.389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9" t="s">
        <v>148</v>
      </c>
      <c r="AU346" s="249" t="s">
        <v>86</v>
      </c>
      <c r="AV346" s="14" t="s">
        <v>86</v>
      </c>
      <c r="AW346" s="14" t="s">
        <v>36</v>
      </c>
      <c r="AX346" s="14" t="s">
        <v>75</v>
      </c>
      <c r="AY346" s="249" t="s">
        <v>137</v>
      </c>
    </row>
    <row r="347" s="15" customFormat="1">
      <c r="A347" s="15"/>
      <c r="B347" s="250"/>
      <c r="C347" s="251"/>
      <c r="D347" s="230" t="s">
        <v>148</v>
      </c>
      <c r="E347" s="252" t="s">
        <v>21</v>
      </c>
      <c r="F347" s="253" t="s">
        <v>180</v>
      </c>
      <c r="G347" s="251"/>
      <c r="H347" s="254">
        <v>309.577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0" t="s">
        <v>148</v>
      </c>
      <c r="AU347" s="260" t="s">
        <v>86</v>
      </c>
      <c r="AV347" s="15" t="s">
        <v>144</v>
      </c>
      <c r="AW347" s="15" t="s">
        <v>36</v>
      </c>
      <c r="AX347" s="15" t="s">
        <v>83</v>
      </c>
      <c r="AY347" s="260" t="s">
        <v>137</v>
      </c>
    </row>
    <row r="348" s="2" customFormat="1" ht="24.15" customHeight="1">
      <c r="A348" s="42"/>
      <c r="B348" s="43"/>
      <c r="C348" s="210" t="s">
        <v>360</v>
      </c>
      <c r="D348" s="210" t="s">
        <v>139</v>
      </c>
      <c r="E348" s="211" t="s">
        <v>750</v>
      </c>
      <c r="F348" s="212" t="s">
        <v>751</v>
      </c>
      <c r="G348" s="213" t="s">
        <v>252</v>
      </c>
      <c r="H348" s="214">
        <v>0.107</v>
      </c>
      <c r="I348" s="215"/>
      <c r="J348" s="216">
        <f>ROUND(I348*H348,2)</f>
        <v>0</v>
      </c>
      <c r="K348" s="212" t="s">
        <v>143</v>
      </c>
      <c r="L348" s="48"/>
      <c r="M348" s="217" t="s">
        <v>21</v>
      </c>
      <c r="N348" s="218" t="s">
        <v>46</v>
      </c>
      <c r="O348" s="88"/>
      <c r="P348" s="219">
        <f>O348*H348</f>
        <v>0</v>
      </c>
      <c r="Q348" s="219">
        <v>1.06277</v>
      </c>
      <c r="R348" s="219">
        <f>Q348*H348</f>
        <v>0.11371639</v>
      </c>
      <c r="S348" s="219">
        <v>0</v>
      </c>
      <c r="T348" s="220">
        <f>S348*H348</f>
        <v>0</v>
      </c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R348" s="221" t="s">
        <v>144</v>
      </c>
      <c r="AT348" s="221" t="s">
        <v>139</v>
      </c>
      <c r="AU348" s="221" t="s">
        <v>86</v>
      </c>
      <c r="AY348" s="20" t="s">
        <v>137</v>
      </c>
      <c r="BE348" s="222">
        <f>IF(N348="základní",J348,0)</f>
        <v>0</v>
      </c>
      <c r="BF348" s="222">
        <f>IF(N348="snížená",J348,0)</f>
        <v>0</v>
      </c>
      <c r="BG348" s="222">
        <f>IF(N348="zákl. přenesená",J348,0)</f>
        <v>0</v>
      </c>
      <c r="BH348" s="222">
        <f>IF(N348="sníž. přenesená",J348,0)</f>
        <v>0</v>
      </c>
      <c r="BI348" s="222">
        <f>IF(N348="nulová",J348,0)</f>
        <v>0</v>
      </c>
      <c r="BJ348" s="20" t="s">
        <v>83</v>
      </c>
      <c r="BK348" s="222">
        <f>ROUND(I348*H348,2)</f>
        <v>0</v>
      </c>
      <c r="BL348" s="20" t="s">
        <v>144</v>
      </c>
      <c r="BM348" s="221" t="s">
        <v>752</v>
      </c>
    </row>
    <row r="349" s="2" customFormat="1">
      <c r="A349" s="42"/>
      <c r="B349" s="43"/>
      <c r="C349" s="44"/>
      <c r="D349" s="223" t="s">
        <v>146</v>
      </c>
      <c r="E349" s="44"/>
      <c r="F349" s="224" t="s">
        <v>753</v>
      </c>
      <c r="G349" s="44"/>
      <c r="H349" s="44"/>
      <c r="I349" s="225"/>
      <c r="J349" s="44"/>
      <c r="K349" s="44"/>
      <c r="L349" s="48"/>
      <c r="M349" s="226"/>
      <c r="N349" s="227"/>
      <c r="O349" s="88"/>
      <c r="P349" s="88"/>
      <c r="Q349" s="88"/>
      <c r="R349" s="88"/>
      <c r="S349" s="88"/>
      <c r="T349" s="89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T349" s="20" t="s">
        <v>146</v>
      </c>
      <c r="AU349" s="20" t="s">
        <v>86</v>
      </c>
    </row>
    <row r="350" s="13" customFormat="1">
      <c r="A350" s="13"/>
      <c r="B350" s="228"/>
      <c r="C350" s="229"/>
      <c r="D350" s="230" t="s">
        <v>148</v>
      </c>
      <c r="E350" s="231" t="s">
        <v>21</v>
      </c>
      <c r="F350" s="232" t="s">
        <v>730</v>
      </c>
      <c r="G350" s="229"/>
      <c r="H350" s="231" t="s">
        <v>21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8" t="s">
        <v>148</v>
      </c>
      <c r="AU350" s="238" t="s">
        <v>86</v>
      </c>
      <c r="AV350" s="13" t="s">
        <v>83</v>
      </c>
      <c r="AW350" s="13" t="s">
        <v>36</v>
      </c>
      <c r="AX350" s="13" t="s">
        <v>75</v>
      </c>
      <c r="AY350" s="238" t="s">
        <v>137</v>
      </c>
    </row>
    <row r="351" s="14" customFormat="1">
      <c r="A351" s="14"/>
      <c r="B351" s="239"/>
      <c r="C351" s="240"/>
      <c r="D351" s="230" t="s">
        <v>148</v>
      </c>
      <c r="E351" s="241" t="s">
        <v>21</v>
      </c>
      <c r="F351" s="242" t="s">
        <v>754</v>
      </c>
      <c r="G351" s="240"/>
      <c r="H351" s="243">
        <v>0.107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9" t="s">
        <v>148</v>
      </c>
      <c r="AU351" s="249" t="s">
        <v>86</v>
      </c>
      <c r="AV351" s="14" t="s">
        <v>86</v>
      </c>
      <c r="AW351" s="14" t="s">
        <v>36</v>
      </c>
      <c r="AX351" s="14" t="s">
        <v>83</v>
      </c>
      <c r="AY351" s="249" t="s">
        <v>137</v>
      </c>
    </row>
    <row r="352" s="2" customFormat="1" ht="37.8" customHeight="1">
      <c r="A352" s="42"/>
      <c r="B352" s="43"/>
      <c r="C352" s="210" t="s">
        <v>371</v>
      </c>
      <c r="D352" s="210" t="s">
        <v>139</v>
      </c>
      <c r="E352" s="211" t="s">
        <v>755</v>
      </c>
      <c r="F352" s="212" t="s">
        <v>756</v>
      </c>
      <c r="G352" s="213" t="s">
        <v>321</v>
      </c>
      <c r="H352" s="214">
        <v>16</v>
      </c>
      <c r="I352" s="215"/>
      <c r="J352" s="216">
        <f>ROUND(I352*H352,2)</f>
        <v>0</v>
      </c>
      <c r="K352" s="212" t="s">
        <v>143</v>
      </c>
      <c r="L352" s="48"/>
      <c r="M352" s="217" t="s">
        <v>21</v>
      </c>
      <c r="N352" s="218" t="s">
        <v>46</v>
      </c>
      <c r="O352" s="88"/>
      <c r="P352" s="219">
        <f>O352*H352</f>
        <v>0</v>
      </c>
      <c r="Q352" s="219">
        <v>0.11262999999999999</v>
      </c>
      <c r="R352" s="219">
        <f>Q352*H352</f>
        <v>1.8020799999999999</v>
      </c>
      <c r="S352" s="219">
        <v>0</v>
      </c>
      <c r="T352" s="220">
        <f>S352*H352</f>
        <v>0</v>
      </c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R352" s="221" t="s">
        <v>144</v>
      </c>
      <c r="AT352" s="221" t="s">
        <v>139</v>
      </c>
      <c r="AU352" s="221" t="s">
        <v>86</v>
      </c>
      <c r="AY352" s="20" t="s">
        <v>137</v>
      </c>
      <c r="BE352" s="222">
        <f>IF(N352="základní",J352,0)</f>
        <v>0</v>
      </c>
      <c r="BF352" s="222">
        <f>IF(N352="snížená",J352,0)</f>
        <v>0</v>
      </c>
      <c r="BG352" s="222">
        <f>IF(N352="zákl. přenesená",J352,0)</f>
        <v>0</v>
      </c>
      <c r="BH352" s="222">
        <f>IF(N352="sníž. přenesená",J352,0)</f>
        <v>0</v>
      </c>
      <c r="BI352" s="222">
        <f>IF(N352="nulová",J352,0)</f>
        <v>0</v>
      </c>
      <c r="BJ352" s="20" t="s">
        <v>83</v>
      </c>
      <c r="BK352" s="222">
        <f>ROUND(I352*H352,2)</f>
        <v>0</v>
      </c>
      <c r="BL352" s="20" t="s">
        <v>144</v>
      </c>
      <c r="BM352" s="221" t="s">
        <v>757</v>
      </c>
    </row>
    <row r="353" s="2" customFormat="1">
      <c r="A353" s="42"/>
      <c r="B353" s="43"/>
      <c r="C353" s="44"/>
      <c r="D353" s="223" t="s">
        <v>146</v>
      </c>
      <c r="E353" s="44"/>
      <c r="F353" s="224" t="s">
        <v>758</v>
      </c>
      <c r="G353" s="44"/>
      <c r="H353" s="44"/>
      <c r="I353" s="225"/>
      <c r="J353" s="44"/>
      <c r="K353" s="44"/>
      <c r="L353" s="48"/>
      <c r="M353" s="226"/>
      <c r="N353" s="227"/>
      <c r="O353" s="88"/>
      <c r="P353" s="88"/>
      <c r="Q353" s="88"/>
      <c r="R353" s="88"/>
      <c r="S353" s="88"/>
      <c r="T353" s="89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T353" s="20" t="s">
        <v>146</v>
      </c>
      <c r="AU353" s="20" t="s">
        <v>86</v>
      </c>
    </row>
    <row r="354" s="2" customFormat="1" ht="44.25" customHeight="1">
      <c r="A354" s="42"/>
      <c r="B354" s="43"/>
      <c r="C354" s="210" t="s">
        <v>376</v>
      </c>
      <c r="D354" s="210" t="s">
        <v>139</v>
      </c>
      <c r="E354" s="211" t="s">
        <v>759</v>
      </c>
      <c r="F354" s="212" t="s">
        <v>760</v>
      </c>
      <c r="G354" s="213" t="s">
        <v>321</v>
      </c>
      <c r="H354" s="214">
        <v>3</v>
      </c>
      <c r="I354" s="215"/>
      <c r="J354" s="216">
        <f>ROUND(I354*H354,2)</f>
        <v>0</v>
      </c>
      <c r="K354" s="212" t="s">
        <v>143</v>
      </c>
      <c r="L354" s="48"/>
      <c r="M354" s="217" t="s">
        <v>21</v>
      </c>
      <c r="N354" s="218" t="s">
        <v>46</v>
      </c>
      <c r="O354" s="88"/>
      <c r="P354" s="219">
        <f>O354*H354</f>
        <v>0</v>
      </c>
      <c r="Q354" s="219">
        <v>0.22525999999999999</v>
      </c>
      <c r="R354" s="219">
        <f>Q354*H354</f>
        <v>0.67577999999999994</v>
      </c>
      <c r="S354" s="219">
        <v>0</v>
      </c>
      <c r="T354" s="220">
        <f>S354*H354</f>
        <v>0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R354" s="221" t="s">
        <v>144</v>
      </c>
      <c r="AT354" s="221" t="s">
        <v>139</v>
      </c>
      <c r="AU354" s="221" t="s">
        <v>86</v>
      </c>
      <c r="AY354" s="20" t="s">
        <v>137</v>
      </c>
      <c r="BE354" s="222">
        <f>IF(N354="základní",J354,0)</f>
        <v>0</v>
      </c>
      <c r="BF354" s="222">
        <f>IF(N354="snížená",J354,0)</f>
        <v>0</v>
      </c>
      <c r="BG354" s="222">
        <f>IF(N354="zákl. přenesená",J354,0)</f>
        <v>0</v>
      </c>
      <c r="BH354" s="222">
        <f>IF(N354="sníž. přenesená",J354,0)</f>
        <v>0</v>
      </c>
      <c r="BI354" s="222">
        <f>IF(N354="nulová",J354,0)</f>
        <v>0</v>
      </c>
      <c r="BJ354" s="20" t="s">
        <v>83</v>
      </c>
      <c r="BK354" s="222">
        <f>ROUND(I354*H354,2)</f>
        <v>0</v>
      </c>
      <c r="BL354" s="20" t="s">
        <v>144</v>
      </c>
      <c r="BM354" s="221" t="s">
        <v>761</v>
      </c>
    </row>
    <row r="355" s="2" customFormat="1">
      <c r="A355" s="42"/>
      <c r="B355" s="43"/>
      <c r="C355" s="44"/>
      <c r="D355" s="223" t="s">
        <v>146</v>
      </c>
      <c r="E355" s="44"/>
      <c r="F355" s="224" t="s">
        <v>762</v>
      </c>
      <c r="G355" s="44"/>
      <c r="H355" s="44"/>
      <c r="I355" s="225"/>
      <c r="J355" s="44"/>
      <c r="K355" s="44"/>
      <c r="L355" s="48"/>
      <c r="M355" s="226"/>
      <c r="N355" s="227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T355" s="20" t="s">
        <v>146</v>
      </c>
      <c r="AU355" s="20" t="s">
        <v>86</v>
      </c>
    </row>
    <row r="356" s="12" customFormat="1" ht="22.8" customHeight="1">
      <c r="A356" s="12"/>
      <c r="B356" s="194"/>
      <c r="C356" s="195"/>
      <c r="D356" s="196" t="s">
        <v>74</v>
      </c>
      <c r="E356" s="208" t="s">
        <v>202</v>
      </c>
      <c r="F356" s="208" t="s">
        <v>339</v>
      </c>
      <c r="G356" s="195"/>
      <c r="H356" s="195"/>
      <c r="I356" s="198"/>
      <c r="J356" s="209">
        <f>BK356</f>
        <v>0</v>
      </c>
      <c r="K356" s="195"/>
      <c r="L356" s="200"/>
      <c r="M356" s="201"/>
      <c r="N356" s="202"/>
      <c r="O356" s="202"/>
      <c r="P356" s="203">
        <f>SUM(P357:P531)</f>
        <v>0</v>
      </c>
      <c r="Q356" s="202"/>
      <c r="R356" s="203">
        <f>SUM(R357:R531)</f>
        <v>222.31769476999997</v>
      </c>
      <c r="S356" s="202"/>
      <c r="T356" s="204">
        <f>SUM(T357:T531)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5" t="s">
        <v>83</v>
      </c>
      <c r="AT356" s="206" t="s">
        <v>74</v>
      </c>
      <c r="AU356" s="206" t="s">
        <v>83</v>
      </c>
      <c r="AY356" s="205" t="s">
        <v>137</v>
      </c>
      <c r="BK356" s="207">
        <f>SUM(BK357:BK531)</f>
        <v>0</v>
      </c>
    </row>
    <row r="357" s="2" customFormat="1" ht="37.8" customHeight="1">
      <c r="A357" s="42"/>
      <c r="B357" s="43"/>
      <c r="C357" s="210" t="s">
        <v>381</v>
      </c>
      <c r="D357" s="210" t="s">
        <v>139</v>
      </c>
      <c r="E357" s="211" t="s">
        <v>763</v>
      </c>
      <c r="F357" s="212" t="s">
        <v>764</v>
      </c>
      <c r="G357" s="213" t="s">
        <v>160</v>
      </c>
      <c r="H357" s="214">
        <v>13.792999999999999</v>
      </c>
      <c r="I357" s="215"/>
      <c r="J357" s="216">
        <f>ROUND(I357*H357,2)</f>
        <v>0</v>
      </c>
      <c r="K357" s="212" t="s">
        <v>143</v>
      </c>
      <c r="L357" s="48"/>
      <c r="M357" s="217" t="s">
        <v>21</v>
      </c>
      <c r="N357" s="218" t="s">
        <v>46</v>
      </c>
      <c r="O357" s="88"/>
      <c r="P357" s="219">
        <f>O357*H357</f>
        <v>0</v>
      </c>
      <c r="Q357" s="219">
        <v>0.00011</v>
      </c>
      <c r="R357" s="219">
        <f>Q357*H357</f>
        <v>0.0015172300000000001</v>
      </c>
      <c r="S357" s="219">
        <v>0</v>
      </c>
      <c r="T357" s="220">
        <f>S357*H357</f>
        <v>0</v>
      </c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R357" s="221" t="s">
        <v>144</v>
      </c>
      <c r="AT357" s="221" t="s">
        <v>139</v>
      </c>
      <c r="AU357" s="221" t="s">
        <v>86</v>
      </c>
      <c r="AY357" s="20" t="s">
        <v>137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20" t="s">
        <v>83</v>
      </c>
      <c r="BK357" s="222">
        <f>ROUND(I357*H357,2)</f>
        <v>0</v>
      </c>
      <c r="BL357" s="20" t="s">
        <v>144</v>
      </c>
      <c r="BM357" s="221" t="s">
        <v>765</v>
      </c>
    </row>
    <row r="358" s="2" customFormat="1">
      <c r="A358" s="42"/>
      <c r="B358" s="43"/>
      <c r="C358" s="44"/>
      <c r="D358" s="223" t="s">
        <v>146</v>
      </c>
      <c r="E358" s="44"/>
      <c r="F358" s="224" t="s">
        <v>766</v>
      </c>
      <c r="G358" s="44"/>
      <c r="H358" s="44"/>
      <c r="I358" s="225"/>
      <c r="J358" s="44"/>
      <c r="K358" s="44"/>
      <c r="L358" s="48"/>
      <c r="M358" s="226"/>
      <c r="N358" s="227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T358" s="20" t="s">
        <v>146</v>
      </c>
      <c r="AU358" s="20" t="s">
        <v>86</v>
      </c>
    </row>
    <row r="359" s="2" customFormat="1" ht="24.15" customHeight="1">
      <c r="A359" s="42"/>
      <c r="B359" s="43"/>
      <c r="C359" s="272" t="s">
        <v>385</v>
      </c>
      <c r="D359" s="272" t="s">
        <v>276</v>
      </c>
      <c r="E359" s="273" t="s">
        <v>767</v>
      </c>
      <c r="F359" s="274" t="s">
        <v>768</v>
      </c>
      <c r="G359" s="275" t="s">
        <v>379</v>
      </c>
      <c r="H359" s="276">
        <v>14</v>
      </c>
      <c r="I359" s="277"/>
      <c r="J359" s="278">
        <f>ROUND(I359*H359,2)</f>
        <v>0</v>
      </c>
      <c r="K359" s="274" t="s">
        <v>374</v>
      </c>
      <c r="L359" s="279"/>
      <c r="M359" s="280" t="s">
        <v>21</v>
      </c>
      <c r="N359" s="281" t="s">
        <v>46</v>
      </c>
      <c r="O359" s="88"/>
      <c r="P359" s="219">
        <f>O359*H359</f>
        <v>0</v>
      </c>
      <c r="Q359" s="219">
        <v>0.152</v>
      </c>
      <c r="R359" s="219">
        <f>Q359*H359</f>
        <v>2.1280000000000001</v>
      </c>
      <c r="S359" s="219">
        <v>0</v>
      </c>
      <c r="T359" s="220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1" t="s">
        <v>202</v>
      </c>
      <c r="AT359" s="221" t="s">
        <v>276</v>
      </c>
      <c r="AU359" s="221" t="s">
        <v>86</v>
      </c>
      <c r="AY359" s="20" t="s">
        <v>137</v>
      </c>
      <c r="BE359" s="222">
        <f>IF(N359="základní",J359,0)</f>
        <v>0</v>
      </c>
      <c r="BF359" s="222">
        <f>IF(N359="snížená",J359,0)</f>
        <v>0</v>
      </c>
      <c r="BG359" s="222">
        <f>IF(N359="zákl. přenesená",J359,0)</f>
        <v>0</v>
      </c>
      <c r="BH359" s="222">
        <f>IF(N359="sníž. přenesená",J359,0)</f>
        <v>0</v>
      </c>
      <c r="BI359" s="222">
        <f>IF(N359="nulová",J359,0)</f>
        <v>0</v>
      </c>
      <c r="BJ359" s="20" t="s">
        <v>83</v>
      </c>
      <c r="BK359" s="222">
        <f>ROUND(I359*H359,2)</f>
        <v>0</v>
      </c>
      <c r="BL359" s="20" t="s">
        <v>144</v>
      </c>
      <c r="BM359" s="221" t="s">
        <v>769</v>
      </c>
    </row>
    <row r="360" s="14" customFormat="1">
      <c r="A360" s="14"/>
      <c r="B360" s="239"/>
      <c r="C360" s="240"/>
      <c r="D360" s="230" t="s">
        <v>148</v>
      </c>
      <c r="E360" s="240"/>
      <c r="F360" s="242" t="s">
        <v>770</v>
      </c>
      <c r="G360" s="240"/>
      <c r="H360" s="243">
        <v>14</v>
      </c>
      <c r="I360" s="244"/>
      <c r="J360" s="240"/>
      <c r="K360" s="240"/>
      <c r="L360" s="245"/>
      <c r="M360" s="246"/>
      <c r="N360" s="247"/>
      <c r="O360" s="247"/>
      <c r="P360" s="247"/>
      <c r="Q360" s="247"/>
      <c r="R360" s="247"/>
      <c r="S360" s="247"/>
      <c r="T360" s="24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9" t="s">
        <v>148</v>
      </c>
      <c r="AU360" s="249" t="s">
        <v>86</v>
      </c>
      <c r="AV360" s="14" t="s">
        <v>86</v>
      </c>
      <c r="AW360" s="14" t="s">
        <v>4</v>
      </c>
      <c r="AX360" s="14" t="s">
        <v>83</v>
      </c>
      <c r="AY360" s="249" t="s">
        <v>137</v>
      </c>
    </row>
    <row r="361" s="2" customFormat="1" ht="24.15" customHeight="1">
      <c r="A361" s="42"/>
      <c r="B361" s="43"/>
      <c r="C361" s="272" t="s">
        <v>389</v>
      </c>
      <c r="D361" s="272" t="s">
        <v>276</v>
      </c>
      <c r="E361" s="273" t="s">
        <v>771</v>
      </c>
      <c r="F361" s="274" t="s">
        <v>772</v>
      </c>
      <c r="G361" s="275" t="s">
        <v>321</v>
      </c>
      <c r="H361" s="276">
        <v>4.8280000000000003</v>
      </c>
      <c r="I361" s="277"/>
      <c r="J361" s="278">
        <f>ROUND(I361*H361,2)</f>
        <v>0</v>
      </c>
      <c r="K361" s="274" t="s">
        <v>143</v>
      </c>
      <c r="L361" s="279"/>
      <c r="M361" s="280" t="s">
        <v>21</v>
      </c>
      <c r="N361" s="281" t="s">
        <v>46</v>
      </c>
      <c r="O361" s="88"/>
      <c r="P361" s="219">
        <f>O361*H361</f>
        <v>0</v>
      </c>
      <c r="Q361" s="219">
        <v>0.11500000000000001</v>
      </c>
      <c r="R361" s="219">
        <f>Q361*H361</f>
        <v>0.55522000000000005</v>
      </c>
      <c r="S361" s="219">
        <v>0</v>
      </c>
      <c r="T361" s="220">
        <f>S361*H361</f>
        <v>0</v>
      </c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R361" s="221" t="s">
        <v>202</v>
      </c>
      <c r="AT361" s="221" t="s">
        <v>276</v>
      </c>
      <c r="AU361" s="221" t="s">
        <v>86</v>
      </c>
      <c r="AY361" s="20" t="s">
        <v>137</v>
      </c>
      <c r="BE361" s="222">
        <f>IF(N361="základní",J361,0)</f>
        <v>0</v>
      </c>
      <c r="BF361" s="222">
        <f>IF(N361="snížená",J361,0)</f>
        <v>0</v>
      </c>
      <c r="BG361" s="222">
        <f>IF(N361="zákl. přenesená",J361,0)</f>
        <v>0</v>
      </c>
      <c r="BH361" s="222">
        <f>IF(N361="sníž. přenesená",J361,0)</f>
        <v>0</v>
      </c>
      <c r="BI361" s="222">
        <f>IF(N361="nulová",J361,0)</f>
        <v>0</v>
      </c>
      <c r="BJ361" s="20" t="s">
        <v>83</v>
      </c>
      <c r="BK361" s="222">
        <f>ROUND(I361*H361,2)</f>
        <v>0</v>
      </c>
      <c r="BL361" s="20" t="s">
        <v>144</v>
      </c>
      <c r="BM361" s="221" t="s">
        <v>773</v>
      </c>
    </row>
    <row r="362" s="14" customFormat="1">
      <c r="A362" s="14"/>
      <c r="B362" s="239"/>
      <c r="C362" s="240"/>
      <c r="D362" s="230" t="s">
        <v>148</v>
      </c>
      <c r="E362" s="240"/>
      <c r="F362" s="242" t="s">
        <v>774</v>
      </c>
      <c r="G362" s="240"/>
      <c r="H362" s="243">
        <v>4.8280000000000003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9" t="s">
        <v>148</v>
      </c>
      <c r="AU362" s="249" t="s">
        <v>86</v>
      </c>
      <c r="AV362" s="14" t="s">
        <v>86</v>
      </c>
      <c r="AW362" s="14" t="s">
        <v>4</v>
      </c>
      <c r="AX362" s="14" t="s">
        <v>83</v>
      </c>
      <c r="AY362" s="249" t="s">
        <v>137</v>
      </c>
    </row>
    <row r="363" s="2" customFormat="1" ht="37.8" customHeight="1">
      <c r="A363" s="42"/>
      <c r="B363" s="43"/>
      <c r="C363" s="210" t="s">
        <v>393</v>
      </c>
      <c r="D363" s="210" t="s">
        <v>139</v>
      </c>
      <c r="E363" s="211" t="s">
        <v>775</v>
      </c>
      <c r="F363" s="212" t="s">
        <v>776</v>
      </c>
      <c r="G363" s="213" t="s">
        <v>160</v>
      </c>
      <c r="H363" s="214">
        <v>23.18</v>
      </c>
      <c r="I363" s="215"/>
      <c r="J363" s="216">
        <f>ROUND(I363*H363,2)</f>
        <v>0</v>
      </c>
      <c r="K363" s="212" t="s">
        <v>374</v>
      </c>
      <c r="L363" s="48"/>
      <c r="M363" s="217" t="s">
        <v>21</v>
      </c>
      <c r="N363" s="218" t="s">
        <v>46</v>
      </c>
      <c r="O363" s="88"/>
      <c r="P363" s="219">
        <f>O363*H363</f>
        <v>0</v>
      </c>
      <c r="Q363" s="219">
        <v>0.00014999999999999999</v>
      </c>
      <c r="R363" s="219">
        <f>Q363*H363</f>
        <v>0.0034769999999999996</v>
      </c>
      <c r="S363" s="219">
        <v>0</v>
      </c>
      <c r="T363" s="220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21" t="s">
        <v>144</v>
      </c>
      <c r="AT363" s="221" t="s">
        <v>139</v>
      </c>
      <c r="AU363" s="221" t="s">
        <v>86</v>
      </c>
      <c r="AY363" s="20" t="s">
        <v>137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20" t="s">
        <v>83</v>
      </c>
      <c r="BK363" s="222">
        <f>ROUND(I363*H363,2)</f>
        <v>0</v>
      </c>
      <c r="BL363" s="20" t="s">
        <v>144</v>
      </c>
      <c r="BM363" s="221" t="s">
        <v>777</v>
      </c>
    </row>
    <row r="364" s="13" customFormat="1">
      <c r="A364" s="13"/>
      <c r="B364" s="228"/>
      <c r="C364" s="229"/>
      <c r="D364" s="230" t="s">
        <v>148</v>
      </c>
      <c r="E364" s="231" t="s">
        <v>21</v>
      </c>
      <c r="F364" s="232" t="s">
        <v>609</v>
      </c>
      <c r="G364" s="229"/>
      <c r="H364" s="231" t="s">
        <v>21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8" t="s">
        <v>148</v>
      </c>
      <c r="AU364" s="238" t="s">
        <v>86</v>
      </c>
      <c r="AV364" s="13" t="s">
        <v>83</v>
      </c>
      <c r="AW364" s="13" t="s">
        <v>36</v>
      </c>
      <c r="AX364" s="13" t="s">
        <v>75</v>
      </c>
      <c r="AY364" s="238" t="s">
        <v>137</v>
      </c>
    </row>
    <row r="365" s="14" customFormat="1">
      <c r="A365" s="14"/>
      <c r="B365" s="239"/>
      <c r="C365" s="240"/>
      <c r="D365" s="230" t="s">
        <v>148</v>
      </c>
      <c r="E365" s="241" t="s">
        <v>21</v>
      </c>
      <c r="F365" s="242" t="s">
        <v>778</v>
      </c>
      <c r="G365" s="240"/>
      <c r="H365" s="243">
        <v>23.18</v>
      </c>
      <c r="I365" s="244"/>
      <c r="J365" s="240"/>
      <c r="K365" s="240"/>
      <c r="L365" s="245"/>
      <c r="M365" s="246"/>
      <c r="N365" s="247"/>
      <c r="O365" s="247"/>
      <c r="P365" s="247"/>
      <c r="Q365" s="247"/>
      <c r="R365" s="247"/>
      <c r="S365" s="247"/>
      <c r="T365" s="24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9" t="s">
        <v>148</v>
      </c>
      <c r="AU365" s="249" t="s">
        <v>86</v>
      </c>
      <c r="AV365" s="14" t="s">
        <v>86</v>
      </c>
      <c r="AW365" s="14" t="s">
        <v>36</v>
      </c>
      <c r="AX365" s="14" t="s">
        <v>83</v>
      </c>
      <c r="AY365" s="249" t="s">
        <v>137</v>
      </c>
    </row>
    <row r="366" s="2" customFormat="1" ht="24.15" customHeight="1">
      <c r="A366" s="42"/>
      <c r="B366" s="43"/>
      <c r="C366" s="272" t="s">
        <v>397</v>
      </c>
      <c r="D366" s="272" t="s">
        <v>276</v>
      </c>
      <c r="E366" s="273" t="s">
        <v>779</v>
      </c>
      <c r="F366" s="274" t="s">
        <v>780</v>
      </c>
      <c r="G366" s="275" t="s">
        <v>160</v>
      </c>
      <c r="H366" s="276">
        <v>23.527999999999999</v>
      </c>
      <c r="I366" s="277"/>
      <c r="J366" s="278">
        <f>ROUND(I366*H366,2)</f>
        <v>0</v>
      </c>
      <c r="K366" s="274" t="s">
        <v>374</v>
      </c>
      <c r="L366" s="279"/>
      <c r="M366" s="280" t="s">
        <v>21</v>
      </c>
      <c r="N366" s="281" t="s">
        <v>46</v>
      </c>
      <c r="O366" s="88"/>
      <c r="P366" s="219">
        <f>O366*H366</f>
        <v>0</v>
      </c>
      <c r="Q366" s="219">
        <v>0.32600000000000001</v>
      </c>
      <c r="R366" s="219">
        <f>Q366*H366</f>
        <v>7.6701280000000001</v>
      </c>
      <c r="S366" s="219">
        <v>0</v>
      </c>
      <c r="T366" s="220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1" t="s">
        <v>202</v>
      </c>
      <c r="AT366" s="221" t="s">
        <v>276</v>
      </c>
      <c r="AU366" s="221" t="s">
        <v>86</v>
      </c>
      <c r="AY366" s="20" t="s">
        <v>137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20" t="s">
        <v>83</v>
      </c>
      <c r="BK366" s="222">
        <f>ROUND(I366*H366,2)</f>
        <v>0</v>
      </c>
      <c r="BL366" s="20" t="s">
        <v>144</v>
      </c>
      <c r="BM366" s="221" t="s">
        <v>781</v>
      </c>
    </row>
    <row r="367" s="14" customFormat="1">
      <c r="A367" s="14"/>
      <c r="B367" s="239"/>
      <c r="C367" s="240"/>
      <c r="D367" s="230" t="s">
        <v>148</v>
      </c>
      <c r="E367" s="240"/>
      <c r="F367" s="242" t="s">
        <v>782</v>
      </c>
      <c r="G367" s="240"/>
      <c r="H367" s="243">
        <v>23.527999999999999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9" t="s">
        <v>148</v>
      </c>
      <c r="AU367" s="249" t="s">
        <v>86</v>
      </c>
      <c r="AV367" s="14" t="s">
        <v>86</v>
      </c>
      <c r="AW367" s="14" t="s">
        <v>4</v>
      </c>
      <c r="AX367" s="14" t="s">
        <v>83</v>
      </c>
      <c r="AY367" s="249" t="s">
        <v>137</v>
      </c>
    </row>
    <row r="368" s="2" customFormat="1" ht="24.15" customHeight="1">
      <c r="A368" s="42"/>
      <c r="B368" s="43"/>
      <c r="C368" s="272" t="s">
        <v>402</v>
      </c>
      <c r="D368" s="272" t="s">
        <v>276</v>
      </c>
      <c r="E368" s="273" t="s">
        <v>783</v>
      </c>
      <c r="F368" s="274" t="s">
        <v>784</v>
      </c>
      <c r="G368" s="275" t="s">
        <v>321</v>
      </c>
      <c r="H368" s="276">
        <v>2.0299999999999998</v>
      </c>
      <c r="I368" s="277"/>
      <c r="J368" s="278">
        <f>ROUND(I368*H368,2)</f>
        <v>0</v>
      </c>
      <c r="K368" s="274" t="s">
        <v>374</v>
      </c>
      <c r="L368" s="279"/>
      <c r="M368" s="280" t="s">
        <v>21</v>
      </c>
      <c r="N368" s="281" t="s">
        <v>46</v>
      </c>
      <c r="O368" s="88"/>
      <c r="P368" s="219">
        <f>O368*H368</f>
        <v>0</v>
      </c>
      <c r="Q368" s="219">
        <v>0.27900000000000003</v>
      </c>
      <c r="R368" s="219">
        <f>Q368*H368</f>
        <v>0.56637000000000004</v>
      </c>
      <c r="S368" s="219">
        <v>0</v>
      </c>
      <c r="T368" s="220">
        <f>S368*H368</f>
        <v>0</v>
      </c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R368" s="221" t="s">
        <v>202</v>
      </c>
      <c r="AT368" s="221" t="s">
        <v>276</v>
      </c>
      <c r="AU368" s="221" t="s">
        <v>86</v>
      </c>
      <c r="AY368" s="20" t="s">
        <v>137</v>
      </c>
      <c r="BE368" s="222">
        <f>IF(N368="základní",J368,0)</f>
        <v>0</v>
      </c>
      <c r="BF368" s="222">
        <f>IF(N368="snížená",J368,0)</f>
        <v>0</v>
      </c>
      <c r="BG368" s="222">
        <f>IF(N368="zákl. přenesená",J368,0)</f>
        <v>0</v>
      </c>
      <c r="BH368" s="222">
        <f>IF(N368="sníž. přenesená",J368,0)</f>
        <v>0</v>
      </c>
      <c r="BI368" s="222">
        <f>IF(N368="nulová",J368,0)</f>
        <v>0</v>
      </c>
      <c r="BJ368" s="20" t="s">
        <v>83</v>
      </c>
      <c r="BK368" s="222">
        <f>ROUND(I368*H368,2)</f>
        <v>0</v>
      </c>
      <c r="BL368" s="20" t="s">
        <v>144</v>
      </c>
      <c r="BM368" s="221" t="s">
        <v>785</v>
      </c>
    </row>
    <row r="369" s="14" customFormat="1">
      <c r="A369" s="14"/>
      <c r="B369" s="239"/>
      <c r="C369" s="240"/>
      <c r="D369" s="230" t="s">
        <v>148</v>
      </c>
      <c r="E369" s="240"/>
      <c r="F369" s="242" t="s">
        <v>786</v>
      </c>
      <c r="G369" s="240"/>
      <c r="H369" s="243">
        <v>2.0299999999999998</v>
      </c>
      <c r="I369" s="244"/>
      <c r="J369" s="240"/>
      <c r="K369" s="240"/>
      <c r="L369" s="245"/>
      <c r="M369" s="246"/>
      <c r="N369" s="247"/>
      <c r="O369" s="247"/>
      <c r="P369" s="247"/>
      <c r="Q369" s="247"/>
      <c r="R369" s="247"/>
      <c r="S369" s="247"/>
      <c r="T369" s="248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9" t="s">
        <v>148</v>
      </c>
      <c r="AU369" s="249" t="s">
        <v>86</v>
      </c>
      <c r="AV369" s="14" t="s">
        <v>86</v>
      </c>
      <c r="AW369" s="14" t="s">
        <v>4</v>
      </c>
      <c r="AX369" s="14" t="s">
        <v>83</v>
      </c>
      <c r="AY369" s="249" t="s">
        <v>137</v>
      </c>
    </row>
    <row r="370" s="2" customFormat="1" ht="37.8" customHeight="1">
      <c r="A370" s="42"/>
      <c r="B370" s="43"/>
      <c r="C370" s="210" t="s">
        <v>406</v>
      </c>
      <c r="D370" s="210" t="s">
        <v>139</v>
      </c>
      <c r="E370" s="211" t="s">
        <v>787</v>
      </c>
      <c r="F370" s="212" t="s">
        <v>788</v>
      </c>
      <c r="G370" s="213" t="s">
        <v>160</v>
      </c>
      <c r="H370" s="214">
        <v>280.26999999999998</v>
      </c>
      <c r="I370" s="215"/>
      <c r="J370" s="216">
        <f>ROUND(I370*H370,2)</f>
        <v>0</v>
      </c>
      <c r="K370" s="212" t="s">
        <v>143</v>
      </c>
      <c r="L370" s="48"/>
      <c r="M370" s="217" t="s">
        <v>21</v>
      </c>
      <c r="N370" s="218" t="s">
        <v>46</v>
      </c>
      <c r="O370" s="88"/>
      <c r="P370" s="219">
        <f>O370*H370</f>
        <v>0</v>
      </c>
      <c r="Q370" s="219">
        <v>0.00014999999999999999</v>
      </c>
      <c r="R370" s="219">
        <f>Q370*H370</f>
        <v>0.042040499999999995</v>
      </c>
      <c r="S370" s="219">
        <v>0</v>
      </c>
      <c r="T370" s="220">
        <f>S370*H370</f>
        <v>0</v>
      </c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R370" s="221" t="s">
        <v>144</v>
      </c>
      <c r="AT370" s="221" t="s">
        <v>139</v>
      </c>
      <c r="AU370" s="221" t="s">
        <v>86</v>
      </c>
      <c r="AY370" s="20" t="s">
        <v>137</v>
      </c>
      <c r="BE370" s="222">
        <f>IF(N370="základní",J370,0)</f>
        <v>0</v>
      </c>
      <c r="BF370" s="222">
        <f>IF(N370="snížená",J370,0)</f>
        <v>0</v>
      </c>
      <c r="BG370" s="222">
        <f>IF(N370="zákl. přenesená",J370,0)</f>
        <v>0</v>
      </c>
      <c r="BH370" s="222">
        <f>IF(N370="sníž. přenesená",J370,0)</f>
        <v>0</v>
      </c>
      <c r="BI370" s="222">
        <f>IF(N370="nulová",J370,0)</f>
        <v>0</v>
      </c>
      <c r="BJ370" s="20" t="s">
        <v>83</v>
      </c>
      <c r="BK370" s="222">
        <f>ROUND(I370*H370,2)</f>
        <v>0</v>
      </c>
      <c r="BL370" s="20" t="s">
        <v>144</v>
      </c>
      <c r="BM370" s="221" t="s">
        <v>789</v>
      </c>
    </row>
    <row r="371" s="2" customFormat="1">
      <c r="A371" s="42"/>
      <c r="B371" s="43"/>
      <c r="C371" s="44"/>
      <c r="D371" s="223" t="s">
        <v>146</v>
      </c>
      <c r="E371" s="44"/>
      <c r="F371" s="224" t="s">
        <v>790</v>
      </c>
      <c r="G371" s="44"/>
      <c r="H371" s="44"/>
      <c r="I371" s="225"/>
      <c r="J371" s="44"/>
      <c r="K371" s="44"/>
      <c r="L371" s="48"/>
      <c r="M371" s="226"/>
      <c r="N371" s="227"/>
      <c r="O371" s="88"/>
      <c r="P371" s="88"/>
      <c r="Q371" s="88"/>
      <c r="R371" s="88"/>
      <c r="S371" s="88"/>
      <c r="T371" s="89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T371" s="20" t="s">
        <v>146</v>
      </c>
      <c r="AU371" s="20" t="s">
        <v>86</v>
      </c>
    </row>
    <row r="372" s="2" customFormat="1" ht="24.15" customHeight="1">
      <c r="A372" s="42"/>
      <c r="B372" s="43"/>
      <c r="C372" s="272" t="s">
        <v>411</v>
      </c>
      <c r="D372" s="272" t="s">
        <v>276</v>
      </c>
      <c r="E372" s="273" t="s">
        <v>791</v>
      </c>
      <c r="F372" s="274" t="s">
        <v>792</v>
      </c>
      <c r="G372" s="275" t="s">
        <v>160</v>
      </c>
      <c r="H372" s="276">
        <v>284.47399999999999</v>
      </c>
      <c r="I372" s="277"/>
      <c r="J372" s="278">
        <f>ROUND(I372*H372,2)</f>
        <v>0</v>
      </c>
      <c r="K372" s="274" t="s">
        <v>374</v>
      </c>
      <c r="L372" s="279"/>
      <c r="M372" s="280" t="s">
        <v>21</v>
      </c>
      <c r="N372" s="281" t="s">
        <v>46</v>
      </c>
      <c r="O372" s="88"/>
      <c r="P372" s="219">
        <f>O372*H372</f>
        <v>0</v>
      </c>
      <c r="Q372" s="219">
        <v>0.32600000000000001</v>
      </c>
      <c r="R372" s="219">
        <f>Q372*H372</f>
        <v>92.738523999999998</v>
      </c>
      <c r="S372" s="219">
        <v>0</v>
      </c>
      <c r="T372" s="220">
        <f>S372*H372</f>
        <v>0</v>
      </c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R372" s="221" t="s">
        <v>202</v>
      </c>
      <c r="AT372" s="221" t="s">
        <v>276</v>
      </c>
      <c r="AU372" s="221" t="s">
        <v>86</v>
      </c>
      <c r="AY372" s="20" t="s">
        <v>137</v>
      </c>
      <c r="BE372" s="222">
        <f>IF(N372="základní",J372,0)</f>
        <v>0</v>
      </c>
      <c r="BF372" s="222">
        <f>IF(N372="snížená",J372,0)</f>
        <v>0</v>
      </c>
      <c r="BG372" s="222">
        <f>IF(N372="zákl. přenesená",J372,0)</f>
        <v>0</v>
      </c>
      <c r="BH372" s="222">
        <f>IF(N372="sníž. přenesená",J372,0)</f>
        <v>0</v>
      </c>
      <c r="BI372" s="222">
        <f>IF(N372="nulová",J372,0)</f>
        <v>0</v>
      </c>
      <c r="BJ372" s="20" t="s">
        <v>83</v>
      </c>
      <c r="BK372" s="222">
        <f>ROUND(I372*H372,2)</f>
        <v>0</v>
      </c>
      <c r="BL372" s="20" t="s">
        <v>144</v>
      </c>
      <c r="BM372" s="221" t="s">
        <v>793</v>
      </c>
    </row>
    <row r="373" s="14" customFormat="1">
      <c r="A373" s="14"/>
      <c r="B373" s="239"/>
      <c r="C373" s="240"/>
      <c r="D373" s="230" t="s">
        <v>148</v>
      </c>
      <c r="E373" s="240"/>
      <c r="F373" s="242" t="s">
        <v>794</v>
      </c>
      <c r="G373" s="240"/>
      <c r="H373" s="243">
        <v>284.47399999999999</v>
      </c>
      <c r="I373" s="244"/>
      <c r="J373" s="240"/>
      <c r="K373" s="240"/>
      <c r="L373" s="245"/>
      <c r="M373" s="246"/>
      <c r="N373" s="247"/>
      <c r="O373" s="247"/>
      <c r="P373" s="247"/>
      <c r="Q373" s="247"/>
      <c r="R373" s="247"/>
      <c r="S373" s="247"/>
      <c r="T373" s="24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9" t="s">
        <v>148</v>
      </c>
      <c r="AU373" s="249" t="s">
        <v>86</v>
      </c>
      <c r="AV373" s="14" t="s">
        <v>86</v>
      </c>
      <c r="AW373" s="14" t="s">
        <v>4</v>
      </c>
      <c r="AX373" s="14" t="s">
        <v>83</v>
      </c>
      <c r="AY373" s="249" t="s">
        <v>137</v>
      </c>
    </row>
    <row r="374" s="2" customFormat="1" ht="24.15" customHeight="1">
      <c r="A374" s="42"/>
      <c r="B374" s="43"/>
      <c r="C374" s="272" t="s">
        <v>415</v>
      </c>
      <c r="D374" s="272" t="s">
        <v>276</v>
      </c>
      <c r="E374" s="273" t="s">
        <v>795</v>
      </c>
      <c r="F374" s="274" t="s">
        <v>796</v>
      </c>
      <c r="G374" s="275" t="s">
        <v>321</v>
      </c>
      <c r="H374" s="276">
        <v>11.045999999999999</v>
      </c>
      <c r="I374" s="277"/>
      <c r="J374" s="278">
        <f>ROUND(I374*H374,2)</f>
        <v>0</v>
      </c>
      <c r="K374" s="274" t="s">
        <v>374</v>
      </c>
      <c r="L374" s="279"/>
      <c r="M374" s="280" t="s">
        <v>21</v>
      </c>
      <c r="N374" s="281" t="s">
        <v>46</v>
      </c>
      <c r="O374" s="88"/>
      <c r="P374" s="219">
        <f>O374*H374</f>
        <v>0</v>
      </c>
      <c r="Q374" s="219">
        <v>0.27900000000000003</v>
      </c>
      <c r="R374" s="219">
        <f>Q374*H374</f>
        <v>3.0818340000000002</v>
      </c>
      <c r="S374" s="219">
        <v>0</v>
      </c>
      <c r="T374" s="220">
        <f>S374*H374</f>
        <v>0</v>
      </c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R374" s="221" t="s">
        <v>202</v>
      </c>
      <c r="AT374" s="221" t="s">
        <v>276</v>
      </c>
      <c r="AU374" s="221" t="s">
        <v>86</v>
      </c>
      <c r="AY374" s="20" t="s">
        <v>137</v>
      </c>
      <c r="BE374" s="222">
        <f>IF(N374="základní",J374,0)</f>
        <v>0</v>
      </c>
      <c r="BF374" s="222">
        <f>IF(N374="snížená",J374,0)</f>
        <v>0</v>
      </c>
      <c r="BG374" s="222">
        <f>IF(N374="zákl. přenesená",J374,0)</f>
        <v>0</v>
      </c>
      <c r="BH374" s="222">
        <f>IF(N374="sníž. přenesená",J374,0)</f>
        <v>0</v>
      </c>
      <c r="BI374" s="222">
        <f>IF(N374="nulová",J374,0)</f>
        <v>0</v>
      </c>
      <c r="BJ374" s="20" t="s">
        <v>83</v>
      </c>
      <c r="BK374" s="222">
        <f>ROUND(I374*H374,2)</f>
        <v>0</v>
      </c>
      <c r="BL374" s="20" t="s">
        <v>144</v>
      </c>
      <c r="BM374" s="221" t="s">
        <v>797</v>
      </c>
    </row>
    <row r="375" s="14" customFormat="1">
      <c r="A375" s="14"/>
      <c r="B375" s="239"/>
      <c r="C375" s="240"/>
      <c r="D375" s="230" t="s">
        <v>148</v>
      </c>
      <c r="E375" s="240"/>
      <c r="F375" s="242" t="s">
        <v>798</v>
      </c>
      <c r="G375" s="240"/>
      <c r="H375" s="243">
        <v>11.045999999999999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9" t="s">
        <v>148</v>
      </c>
      <c r="AU375" s="249" t="s">
        <v>86</v>
      </c>
      <c r="AV375" s="14" t="s">
        <v>86</v>
      </c>
      <c r="AW375" s="14" t="s">
        <v>4</v>
      </c>
      <c r="AX375" s="14" t="s">
        <v>83</v>
      </c>
      <c r="AY375" s="249" t="s">
        <v>137</v>
      </c>
    </row>
    <row r="376" s="2" customFormat="1" ht="24.15" customHeight="1">
      <c r="A376" s="42"/>
      <c r="B376" s="43"/>
      <c r="C376" s="272" t="s">
        <v>419</v>
      </c>
      <c r="D376" s="272" t="s">
        <v>276</v>
      </c>
      <c r="E376" s="273" t="s">
        <v>799</v>
      </c>
      <c r="F376" s="274" t="s">
        <v>796</v>
      </c>
      <c r="G376" s="275" t="s">
        <v>321</v>
      </c>
      <c r="H376" s="276">
        <v>5.0750000000000002</v>
      </c>
      <c r="I376" s="277"/>
      <c r="J376" s="278">
        <f>ROUND(I376*H376,2)</f>
        <v>0</v>
      </c>
      <c r="K376" s="274" t="s">
        <v>374</v>
      </c>
      <c r="L376" s="279"/>
      <c r="M376" s="280" t="s">
        <v>21</v>
      </c>
      <c r="N376" s="281" t="s">
        <v>46</v>
      </c>
      <c r="O376" s="88"/>
      <c r="P376" s="219">
        <f>O376*H376</f>
        <v>0</v>
      </c>
      <c r="Q376" s="219">
        <v>0.27900000000000003</v>
      </c>
      <c r="R376" s="219">
        <f>Q376*H376</f>
        <v>1.4159250000000001</v>
      </c>
      <c r="S376" s="219">
        <v>0</v>
      </c>
      <c r="T376" s="220">
        <f>S376*H376</f>
        <v>0</v>
      </c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R376" s="221" t="s">
        <v>202</v>
      </c>
      <c r="AT376" s="221" t="s">
        <v>276</v>
      </c>
      <c r="AU376" s="221" t="s">
        <v>86</v>
      </c>
      <c r="AY376" s="20" t="s">
        <v>137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20" t="s">
        <v>83</v>
      </c>
      <c r="BK376" s="222">
        <f>ROUND(I376*H376,2)</f>
        <v>0</v>
      </c>
      <c r="BL376" s="20" t="s">
        <v>144</v>
      </c>
      <c r="BM376" s="221" t="s">
        <v>800</v>
      </c>
    </row>
    <row r="377" s="14" customFormat="1">
      <c r="A377" s="14"/>
      <c r="B377" s="239"/>
      <c r="C377" s="240"/>
      <c r="D377" s="230" t="s">
        <v>148</v>
      </c>
      <c r="E377" s="240"/>
      <c r="F377" s="242" t="s">
        <v>801</v>
      </c>
      <c r="G377" s="240"/>
      <c r="H377" s="243">
        <v>5.0750000000000002</v>
      </c>
      <c r="I377" s="244"/>
      <c r="J377" s="240"/>
      <c r="K377" s="240"/>
      <c r="L377" s="245"/>
      <c r="M377" s="246"/>
      <c r="N377" s="247"/>
      <c r="O377" s="247"/>
      <c r="P377" s="247"/>
      <c r="Q377" s="247"/>
      <c r="R377" s="247"/>
      <c r="S377" s="247"/>
      <c r="T377" s="24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9" t="s">
        <v>148</v>
      </c>
      <c r="AU377" s="249" t="s">
        <v>86</v>
      </c>
      <c r="AV377" s="14" t="s">
        <v>86</v>
      </c>
      <c r="AW377" s="14" t="s">
        <v>4</v>
      </c>
      <c r="AX377" s="14" t="s">
        <v>83</v>
      </c>
      <c r="AY377" s="249" t="s">
        <v>137</v>
      </c>
    </row>
    <row r="378" s="2" customFormat="1" ht="44.25" customHeight="1">
      <c r="A378" s="42"/>
      <c r="B378" s="43"/>
      <c r="C378" s="210" t="s">
        <v>424</v>
      </c>
      <c r="D378" s="210" t="s">
        <v>139</v>
      </c>
      <c r="E378" s="211" t="s">
        <v>802</v>
      </c>
      <c r="F378" s="212" t="s">
        <v>803</v>
      </c>
      <c r="G378" s="213" t="s">
        <v>321</v>
      </c>
      <c r="H378" s="214">
        <v>3</v>
      </c>
      <c r="I378" s="215"/>
      <c r="J378" s="216">
        <f>ROUND(I378*H378,2)</f>
        <v>0</v>
      </c>
      <c r="K378" s="212" t="s">
        <v>374</v>
      </c>
      <c r="L378" s="48"/>
      <c r="M378" s="217" t="s">
        <v>21</v>
      </c>
      <c r="N378" s="218" t="s">
        <v>46</v>
      </c>
      <c r="O378" s="88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1" t="s">
        <v>144</v>
      </c>
      <c r="AT378" s="221" t="s">
        <v>139</v>
      </c>
      <c r="AU378" s="221" t="s">
        <v>86</v>
      </c>
      <c r="AY378" s="20" t="s">
        <v>137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20" t="s">
        <v>83</v>
      </c>
      <c r="BK378" s="222">
        <f>ROUND(I378*H378,2)</f>
        <v>0</v>
      </c>
      <c r="BL378" s="20" t="s">
        <v>144</v>
      </c>
      <c r="BM378" s="221" t="s">
        <v>804</v>
      </c>
    </row>
    <row r="379" s="13" customFormat="1">
      <c r="A379" s="13"/>
      <c r="B379" s="228"/>
      <c r="C379" s="229"/>
      <c r="D379" s="230" t="s">
        <v>148</v>
      </c>
      <c r="E379" s="231" t="s">
        <v>21</v>
      </c>
      <c r="F379" s="232" t="s">
        <v>805</v>
      </c>
      <c r="G379" s="229"/>
      <c r="H379" s="231" t="s">
        <v>21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8" t="s">
        <v>148</v>
      </c>
      <c r="AU379" s="238" t="s">
        <v>86</v>
      </c>
      <c r="AV379" s="13" t="s">
        <v>83</v>
      </c>
      <c r="AW379" s="13" t="s">
        <v>36</v>
      </c>
      <c r="AX379" s="13" t="s">
        <v>75</v>
      </c>
      <c r="AY379" s="238" t="s">
        <v>137</v>
      </c>
    </row>
    <row r="380" s="14" customFormat="1">
      <c r="A380" s="14"/>
      <c r="B380" s="239"/>
      <c r="C380" s="240"/>
      <c r="D380" s="230" t="s">
        <v>148</v>
      </c>
      <c r="E380" s="241" t="s">
        <v>21</v>
      </c>
      <c r="F380" s="242" t="s">
        <v>157</v>
      </c>
      <c r="G380" s="240"/>
      <c r="H380" s="243">
        <v>3</v>
      </c>
      <c r="I380" s="244"/>
      <c r="J380" s="240"/>
      <c r="K380" s="240"/>
      <c r="L380" s="245"/>
      <c r="M380" s="246"/>
      <c r="N380" s="247"/>
      <c r="O380" s="247"/>
      <c r="P380" s="247"/>
      <c r="Q380" s="247"/>
      <c r="R380" s="247"/>
      <c r="S380" s="247"/>
      <c r="T380" s="24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9" t="s">
        <v>148</v>
      </c>
      <c r="AU380" s="249" t="s">
        <v>86</v>
      </c>
      <c r="AV380" s="14" t="s">
        <v>86</v>
      </c>
      <c r="AW380" s="14" t="s">
        <v>36</v>
      </c>
      <c r="AX380" s="14" t="s">
        <v>83</v>
      </c>
      <c r="AY380" s="249" t="s">
        <v>137</v>
      </c>
    </row>
    <row r="381" s="2" customFormat="1" ht="24.15" customHeight="1">
      <c r="A381" s="42"/>
      <c r="B381" s="43"/>
      <c r="C381" s="210" t="s">
        <v>428</v>
      </c>
      <c r="D381" s="210" t="s">
        <v>139</v>
      </c>
      <c r="E381" s="211" t="s">
        <v>806</v>
      </c>
      <c r="F381" s="212" t="s">
        <v>807</v>
      </c>
      <c r="G381" s="213" t="s">
        <v>321</v>
      </c>
      <c r="H381" s="214">
        <v>4</v>
      </c>
      <c r="I381" s="215"/>
      <c r="J381" s="216">
        <f>ROUND(I381*H381,2)</f>
        <v>0</v>
      </c>
      <c r="K381" s="212" t="s">
        <v>374</v>
      </c>
      <c r="L381" s="48"/>
      <c r="M381" s="217" t="s">
        <v>21</v>
      </c>
      <c r="N381" s="218" t="s">
        <v>46</v>
      </c>
      <c r="O381" s="88"/>
      <c r="P381" s="219">
        <f>O381*H381</f>
        <v>0</v>
      </c>
      <c r="Q381" s="219">
        <v>0</v>
      </c>
      <c r="R381" s="219">
        <f>Q381*H381</f>
        <v>0</v>
      </c>
      <c r="S381" s="219">
        <v>0</v>
      </c>
      <c r="T381" s="220">
        <f>S381*H381</f>
        <v>0</v>
      </c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R381" s="221" t="s">
        <v>144</v>
      </c>
      <c r="AT381" s="221" t="s">
        <v>139</v>
      </c>
      <c r="AU381" s="221" t="s">
        <v>86</v>
      </c>
      <c r="AY381" s="20" t="s">
        <v>137</v>
      </c>
      <c r="BE381" s="222">
        <f>IF(N381="základní",J381,0)</f>
        <v>0</v>
      </c>
      <c r="BF381" s="222">
        <f>IF(N381="snížená",J381,0)</f>
        <v>0</v>
      </c>
      <c r="BG381" s="222">
        <f>IF(N381="zákl. přenesená",J381,0)</f>
        <v>0</v>
      </c>
      <c r="BH381" s="222">
        <f>IF(N381="sníž. přenesená",J381,0)</f>
        <v>0</v>
      </c>
      <c r="BI381" s="222">
        <f>IF(N381="nulová",J381,0)</f>
        <v>0</v>
      </c>
      <c r="BJ381" s="20" t="s">
        <v>83</v>
      </c>
      <c r="BK381" s="222">
        <f>ROUND(I381*H381,2)</f>
        <v>0</v>
      </c>
      <c r="BL381" s="20" t="s">
        <v>144</v>
      </c>
      <c r="BM381" s="221" t="s">
        <v>808</v>
      </c>
    </row>
    <row r="382" s="14" customFormat="1">
      <c r="A382" s="14"/>
      <c r="B382" s="239"/>
      <c r="C382" s="240"/>
      <c r="D382" s="230" t="s">
        <v>148</v>
      </c>
      <c r="E382" s="241" t="s">
        <v>21</v>
      </c>
      <c r="F382" s="242" t="s">
        <v>144</v>
      </c>
      <c r="G382" s="240"/>
      <c r="H382" s="243">
        <v>4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9" t="s">
        <v>148</v>
      </c>
      <c r="AU382" s="249" t="s">
        <v>86</v>
      </c>
      <c r="AV382" s="14" t="s">
        <v>86</v>
      </c>
      <c r="AW382" s="14" t="s">
        <v>36</v>
      </c>
      <c r="AX382" s="14" t="s">
        <v>83</v>
      </c>
      <c r="AY382" s="249" t="s">
        <v>137</v>
      </c>
    </row>
    <row r="383" s="2" customFormat="1" ht="33" customHeight="1">
      <c r="A383" s="42"/>
      <c r="B383" s="43"/>
      <c r="C383" s="210" t="s">
        <v>432</v>
      </c>
      <c r="D383" s="210" t="s">
        <v>139</v>
      </c>
      <c r="E383" s="211" t="s">
        <v>809</v>
      </c>
      <c r="F383" s="212" t="s">
        <v>810</v>
      </c>
      <c r="G383" s="213" t="s">
        <v>379</v>
      </c>
      <c r="H383" s="214">
        <v>1</v>
      </c>
      <c r="I383" s="215"/>
      <c r="J383" s="216">
        <f>ROUND(I383*H383,2)</f>
        <v>0</v>
      </c>
      <c r="K383" s="212" t="s">
        <v>374</v>
      </c>
      <c r="L383" s="48"/>
      <c r="M383" s="217" t="s">
        <v>21</v>
      </c>
      <c r="N383" s="218" t="s">
        <v>46</v>
      </c>
      <c r="O383" s="88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20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1" t="s">
        <v>144</v>
      </c>
      <c r="AT383" s="221" t="s">
        <v>139</v>
      </c>
      <c r="AU383" s="221" t="s">
        <v>86</v>
      </c>
      <c r="AY383" s="20" t="s">
        <v>137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20" t="s">
        <v>83</v>
      </c>
      <c r="BK383" s="222">
        <f>ROUND(I383*H383,2)</f>
        <v>0</v>
      </c>
      <c r="BL383" s="20" t="s">
        <v>144</v>
      </c>
      <c r="BM383" s="221" t="s">
        <v>811</v>
      </c>
    </row>
    <row r="384" s="13" customFormat="1">
      <c r="A384" s="13"/>
      <c r="B384" s="228"/>
      <c r="C384" s="229"/>
      <c r="D384" s="230" t="s">
        <v>148</v>
      </c>
      <c r="E384" s="231" t="s">
        <v>21</v>
      </c>
      <c r="F384" s="232" t="s">
        <v>805</v>
      </c>
      <c r="G384" s="229"/>
      <c r="H384" s="231" t="s">
        <v>21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148</v>
      </c>
      <c r="AU384" s="238" t="s">
        <v>86</v>
      </c>
      <c r="AV384" s="13" t="s">
        <v>83</v>
      </c>
      <c r="AW384" s="13" t="s">
        <v>36</v>
      </c>
      <c r="AX384" s="13" t="s">
        <v>75</v>
      </c>
      <c r="AY384" s="238" t="s">
        <v>137</v>
      </c>
    </row>
    <row r="385" s="14" customFormat="1">
      <c r="A385" s="14"/>
      <c r="B385" s="239"/>
      <c r="C385" s="240"/>
      <c r="D385" s="230" t="s">
        <v>148</v>
      </c>
      <c r="E385" s="241" t="s">
        <v>21</v>
      </c>
      <c r="F385" s="242" t="s">
        <v>83</v>
      </c>
      <c r="G385" s="240"/>
      <c r="H385" s="243">
        <v>1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9" t="s">
        <v>148</v>
      </c>
      <c r="AU385" s="249" t="s">
        <v>86</v>
      </c>
      <c r="AV385" s="14" t="s">
        <v>86</v>
      </c>
      <c r="AW385" s="14" t="s">
        <v>36</v>
      </c>
      <c r="AX385" s="14" t="s">
        <v>83</v>
      </c>
      <c r="AY385" s="249" t="s">
        <v>137</v>
      </c>
    </row>
    <row r="386" s="2" customFormat="1" ht="24.15" customHeight="1">
      <c r="A386" s="42"/>
      <c r="B386" s="43"/>
      <c r="C386" s="210" t="s">
        <v>156</v>
      </c>
      <c r="D386" s="210" t="s">
        <v>139</v>
      </c>
      <c r="E386" s="211" t="s">
        <v>812</v>
      </c>
      <c r="F386" s="212" t="s">
        <v>813</v>
      </c>
      <c r="G386" s="213" t="s">
        <v>321</v>
      </c>
      <c r="H386" s="214">
        <v>2</v>
      </c>
      <c r="I386" s="215"/>
      <c r="J386" s="216">
        <f>ROUND(I386*H386,2)</f>
        <v>0</v>
      </c>
      <c r="K386" s="212" t="s">
        <v>374</v>
      </c>
      <c r="L386" s="48"/>
      <c r="M386" s="217" t="s">
        <v>21</v>
      </c>
      <c r="N386" s="218" t="s">
        <v>46</v>
      </c>
      <c r="O386" s="88"/>
      <c r="P386" s="219">
        <f>O386*H386</f>
        <v>0</v>
      </c>
      <c r="Q386" s="219">
        <v>0</v>
      </c>
      <c r="R386" s="219">
        <f>Q386*H386</f>
        <v>0</v>
      </c>
      <c r="S386" s="219">
        <v>0</v>
      </c>
      <c r="T386" s="220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1" t="s">
        <v>144</v>
      </c>
      <c r="AT386" s="221" t="s">
        <v>139</v>
      </c>
      <c r="AU386" s="221" t="s">
        <v>86</v>
      </c>
      <c r="AY386" s="20" t="s">
        <v>137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20" t="s">
        <v>83</v>
      </c>
      <c r="BK386" s="222">
        <f>ROUND(I386*H386,2)</f>
        <v>0</v>
      </c>
      <c r="BL386" s="20" t="s">
        <v>144</v>
      </c>
      <c r="BM386" s="221" t="s">
        <v>814</v>
      </c>
    </row>
    <row r="387" s="2" customFormat="1" ht="44.25" customHeight="1">
      <c r="A387" s="42"/>
      <c r="B387" s="43"/>
      <c r="C387" s="210" t="s">
        <v>438</v>
      </c>
      <c r="D387" s="210" t="s">
        <v>139</v>
      </c>
      <c r="E387" s="211" t="s">
        <v>815</v>
      </c>
      <c r="F387" s="212" t="s">
        <v>816</v>
      </c>
      <c r="G387" s="213" t="s">
        <v>321</v>
      </c>
      <c r="H387" s="214">
        <v>1</v>
      </c>
      <c r="I387" s="215"/>
      <c r="J387" s="216">
        <f>ROUND(I387*H387,2)</f>
        <v>0</v>
      </c>
      <c r="K387" s="212" t="s">
        <v>374</v>
      </c>
      <c r="L387" s="48"/>
      <c r="M387" s="217" t="s">
        <v>21</v>
      </c>
      <c r="N387" s="218" t="s">
        <v>46</v>
      </c>
      <c r="O387" s="88"/>
      <c r="P387" s="219">
        <f>O387*H387</f>
        <v>0</v>
      </c>
      <c r="Q387" s="219">
        <v>0</v>
      </c>
      <c r="R387" s="219">
        <f>Q387*H387</f>
        <v>0</v>
      </c>
      <c r="S387" s="219">
        <v>0</v>
      </c>
      <c r="T387" s="220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1" t="s">
        <v>144</v>
      </c>
      <c r="AT387" s="221" t="s">
        <v>139</v>
      </c>
      <c r="AU387" s="221" t="s">
        <v>86</v>
      </c>
      <c r="AY387" s="20" t="s">
        <v>137</v>
      </c>
      <c r="BE387" s="222">
        <f>IF(N387="základní",J387,0)</f>
        <v>0</v>
      </c>
      <c r="BF387" s="222">
        <f>IF(N387="snížená",J387,0)</f>
        <v>0</v>
      </c>
      <c r="BG387" s="222">
        <f>IF(N387="zákl. přenesená",J387,0)</f>
        <v>0</v>
      </c>
      <c r="BH387" s="222">
        <f>IF(N387="sníž. přenesená",J387,0)</f>
        <v>0</v>
      </c>
      <c r="BI387" s="222">
        <f>IF(N387="nulová",J387,0)</f>
        <v>0</v>
      </c>
      <c r="BJ387" s="20" t="s">
        <v>83</v>
      </c>
      <c r="BK387" s="222">
        <f>ROUND(I387*H387,2)</f>
        <v>0</v>
      </c>
      <c r="BL387" s="20" t="s">
        <v>144</v>
      </c>
      <c r="BM387" s="221" t="s">
        <v>817</v>
      </c>
    </row>
    <row r="388" s="2" customFormat="1" ht="24.15" customHeight="1">
      <c r="A388" s="42"/>
      <c r="B388" s="43"/>
      <c r="C388" s="210" t="s">
        <v>442</v>
      </c>
      <c r="D388" s="210" t="s">
        <v>139</v>
      </c>
      <c r="E388" s="211" t="s">
        <v>818</v>
      </c>
      <c r="F388" s="212" t="s">
        <v>819</v>
      </c>
      <c r="G388" s="213" t="s">
        <v>321</v>
      </c>
      <c r="H388" s="214">
        <v>9</v>
      </c>
      <c r="I388" s="215"/>
      <c r="J388" s="216">
        <f>ROUND(I388*H388,2)</f>
        <v>0</v>
      </c>
      <c r="K388" s="212" t="s">
        <v>374</v>
      </c>
      <c r="L388" s="48"/>
      <c r="M388" s="217" t="s">
        <v>21</v>
      </c>
      <c r="N388" s="218" t="s">
        <v>46</v>
      </c>
      <c r="O388" s="88"/>
      <c r="P388" s="219">
        <f>O388*H388</f>
        <v>0</v>
      </c>
      <c r="Q388" s="219">
        <v>0</v>
      </c>
      <c r="R388" s="219">
        <f>Q388*H388</f>
        <v>0</v>
      </c>
      <c r="S388" s="219">
        <v>0</v>
      </c>
      <c r="T388" s="220">
        <f>S388*H388</f>
        <v>0</v>
      </c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R388" s="221" t="s">
        <v>144</v>
      </c>
      <c r="AT388" s="221" t="s">
        <v>139</v>
      </c>
      <c r="AU388" s="221" t="s">
        <v>86</v>
      </c>
      <c r="AY388" s="20" t="s">
        <v>137</v>
      </c>
      <c r="BE388" s="222">
        <f>IF(N388="základní",J388,0)</f>
        <v>0</v>
      </c>
      <c r="BF388" s="222">
        <f>IF(N388="snížená",J388,0)</f>
        <v>0</v>
      </c>
      <c r="BG388" s="222">
        <f>IF(N388="zákl. přenesená",J388,0)</f>
        <v>0</v>
      </c>
      <c r="BH388" s="222">
        <f>IF(N388="sníž. přenesená",J388,0)</f>
        <v>0</v>
      </c>
      <c r="BI388" s="222">
        <f>IF(N388="nulová",J388,0)</f>
        <v>0</v>
      </c>
      <c r="BJ388" s="20" t="s">
        <v>83</v>
      </c>
      <c r="BK388" s="222">
        <f>ROUND(I388*H388,2)</f>
        <v>0</v>
      </c>
      <c r="BL388" s="20" t="s">
        <v>144</v>
      </c>
      <c r="BM388" s="221" t="s">
        <v>820</v>
      </c>
    </row>
    <row r="389" s="2" customFormat="1" ht="33" customHeight="1">
      <c r="A389" s="42"/>
      <c r="B389" s="43"/>
      <c r="C389" s="210" t="s">
        <v>446</v>
      </c>
      <c r="D389" s="210" t="s">
        <v>139</v>
      </c>
      <c r="E389" s="211" t="s">
        <v>821</v>
      </c>
      <c r="F389" s="212" t="s">
        <v>822</v>
      </c>
      <c r="G389" s="213" t="s">
        <v>321</v>
      </c>
      <c r="H389" s="214">
        <v>3</v>
      </c>
      <c r="I389" s="215"/>
      <c r="J389" s="216">
        <f>ROUND(I389*H389,2)</f>
        <v>0</v>
      </c>
      <c r="K389" s="212" t="s">
        <v>374</v>
      </c>
      <c r="L389" s="48"/>
      <c r="M389" s="217" t="s">
        <v>21</v>
      </c>
      <c r="N389" s="218" t="s">
        <v>46</v>
      </c>
      <c r="O389" s="88"/>
      <c r="P389" s="219">
        <f>O389*H389</f>
        <v>0</v>
      </c>
      <c r="Q389" s="219">
        <v>0</v>
      </c>
      <c r="R389" s="219">
        <f>Q389*H389</f>
        <v>0</v>
      </c>
      <c r="S389" s="219">
        <v>0</v>
      </c>
      <c r="T389" s="220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1" t="s">
        <v>144</v>
      </c>
      <c r="AT389" s="221" t="s">
        <v>139</v>
      </c>
      <c r="AU389" s="221" t="s">
        <v>86</v>
      </c>
      <c r="AY389" s="20" t="s">
        <v>137</v>
      </c>
      <c r="BE389" s="222">
        <f>IF(N389="základní",J389,0)</f>
        <v>0</v>
      </c>
      <c r="BF389" s="222">
        <f>IF(N389="snížená",J389,0)</f>
        <v>0</v>
      </c>
      <c r="BG389" s="222">
        <f>IF(N389="zákl. přenesená",J389,0)</f>
        <v>0</v>
      </c>
      <c r="BH389" s="222">
        <f>IF(N389="sníž. přenesená",J389,0)</f>
        <v>0</v>
      </c>
      <c r="BI389" s="222">
        <f>IF(N389="nulová",J389,0)</f>
        <v>0</v>
      </c>
      <c r="BJ389" s="20" t="s">
        <v>83</v>
      </c>
      <c r="BK389" s="222">
        <f>ROUND(I389*H389,2)</f>
        <v>0</v>
      </c>
      <c r="BL389" s="20" t="s">
        <v>144</v>
      </c>
      <c r="BM389" s="221" t="s">
        <v>823</v>
      </c>
    </row>
    <row r="390" s="2" customFormat="1" ht="33" customHeight="1">
      <c r="A390" s="42"/>
      <c r="B390" s="43"/>
      <c r="C390" s="210" t="s">
        <v>450</v>
      </c>
      <c r="D390" s="210" t="s">
        <v>139</v>
      </c>
      <c r="E390" s="211" t="s">
        <v>824</v>
      </c>
      <c r="F390" s="212" t="s">
        <v>825</v>
      </c>
      <c r="G390" s="213" t="s">
        <v>321</v>
      </c>
      <c r="H390" s="214">
        <v>1</v>
      </c>
      <c r="I390" s="215"/>
      <c r="J390" s="216">
        <f>ROUND(I390*H390,2)</f>
        <v>0</v>
      </c>
      <c r="K390" s="212" t="s">
        <v>374</v>
      </c>
      <c r="L390" s="48"/>
      <c r="M390" s="217" t="s">
        <v>21</v>
      </c>
      <c r="N390" s="218" t="s">
        <v>46</v>
      </c>
      <c r="O390" s="88"/>
      <c r="P390" s="219">
        <f>O390*H390</f>
        <v>0</v>
      </c>
      <c r="Q390" s="219">
        <v>0</v>
      </c>
      <c r="R390" s="219">
        <f>Q390*H390</f>
        <v>0</v>
      </c>
      <c r="S390" s="219">
        <v>0</v>
      </c>
      <c r="T390" s="220">
        <f>S390*H390</f>
        <v>0</v>
      </c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R390" s="221" t="s">
        <v>144</v>
      </c>
      <c r="AT390" s="221" t="s">
        <v>139</v>
      </c>
      <c r="AU390" s="221" t="s">
        <v>86</v>
      </c>
      <c r="AY390" s="20" t="s">
        <v>137</v>
      </c>
      <c r="BE390" s="222">
        <f>IF(N390="základní",J390,0)</f>
        <v>0</v>
      </c>
      <c r="BF390" s="222">
        <f>IF(N390="snížená",J390,0)</f>
        <v>0</v>
      </c>
      <c r="BG390" s="222">
        <f>IF(N390="zákl. přenesená",J390,0)</f>
        <v>0</v>
      </c>
      <c r="BH390" s="222">
        <f>IF(N390="sníž. přenesená",J390,0)</f>
        <v>0</v>
      </c>
      <c r="BI390" s="222">
        <f>IF(N390="nulová",J390,0)</f>
        <v>0</v>
      </c>
      <c r="BJ390" s="20" t="s">
        <v>83</v>
      </c>
      <c r="BK390" s="222">
        <f>ROUND(I390*H390,2)</f>
        <v>0</v>
      </c>
      <c r="BL390" s="20" t="s">
        <v>144</v>
      </c>
      <c r="BM390" s="221" t="s">
        <v>826</v>
      </c>
    </row>
    <row r="391" s="2" customFormat="1" ht="33" customHeight="1">
      <c r="A391" s="42"/>
      <c r="B391" s="43"/>
      <c r="C391" s="210" t="s">
        <v>455</v>
      </c>
      <c r="D391" s="210" t="s">
        <v>139</v>
      </c>
      <c r="E391" s="211" t="s">
        <v>827</v>
      </c>
      <c r="F391" s="212" t="s">
        <v>828</v>
      </c>
      <c r="G391" s="213" t="s">
        <v>379</v>
      </c>
      <c r="H391" s="214">
        <v>1</v>
      </c>
      <c r="I391" s="215"/>
      <c r="J391" s="216">
        <f>ROUND(I391*H391,2)</f>
        <v>0</v>
      </c>
      <c r="K391" s="212" t="s">
        <v>374</v>
      </c>
      <c r="L391" s="48"/>
      <c r="M391" s="217" t="s">
        <v>21</v>
      </c>
      <c r="N391" s="218" t="s">
        <v>46</v>
      </c>
      <c r="O391" s="88"/>
      <c r="P391" s="219">
        <f>O391*H391</f>
        <v>0</v>
      </c>
      <c r="Q391" s="219">
        <v>0</v>
      </c>
      <c r="R391" s="219">
        <f>Q391*H391</f>
        <v>0</v>
      </c>
      <c r="S391" s="219">
        <v>0</v>
      </c>
      <c r="T391" s="220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21" t="s">
        <v>144</v>
      </c>
      <c r="AT391" s="221" t="s">
        <v>139</v>
      </c>
      <c r="AU391" s="221" t="s">
        <v>86</v>
      </c>
      <c r="AY391" s="20" t="s">
        <v>137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20" t="s">
        <v>83</v>
      </c>
      <c r="BK391" s="222">
        <f>ROUND(I391*H391,2)</f>
        <v>0</v>
      </c>
      <c r="BL391" s="20" t="s">
        <v>144</v>
      </c>
      <c r="BM391" s="221" t="s">
        <v>829</v>
      </c>
    </row>
    <row r="392" s="13" customFormat="1">
      <c r="A392" s="13"/>
      <c r="B392" s="228"/>
      <c r="C392" s="229"/>
      <c r="D392" s="230" t="s">
        <v>148</v>
      </c>
      <c r="E392" s="231" t="s">
        <v>21</v>
      </c>
      <c r="F392" s="232" t="s">
        <v>830</v>
      </c>
      <c r="G392" s="229"/>
      <c r="H392" s="231" t="s">
        <v>21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8" t="s">
        <v>148</v>
      </c>
      <c r="AU392" s="238" t="s">
        <v>86</v>
      </c>
      <c r="AV392" s="13" t="s">
        <v>83</v>
      </c>
      <c r="AW392" s="13" t="s">
        <v>36</v>
      </c>
      <c r="AX392" s="13" t="s">
        <v>75</v>
      </c>
      <c r="AY392" s="238" t="s">
        <v>137</v>
      </c>
    </row>
    <row r="393" s="14" customFormat="1">
      <c r="A393" s="14"/>
      <c r="B393" s="239"/>
      <c r="C393" s="240"/>
      <c r="D393" s="230" t="s">
        <v>148</v>
      </c>
      <c r="E393" s="241" t="s">
        <v>21</v>
      </c>
      <c r="F393" s="242" t="s">
        <v>83</v>
      </c>
      <c r="G393" s="240"/>
      <c r="H393" s="243">
        <v>1</v>
      </c>
      <c r="I393" s="244"/>
      <c r="J393" s="240"/>
      <c r="K393" s="240"/>
      <c r="L393" s="245"/>
      <c r="M393" s="246"/>
      <c r="N393" s="247"/>
      <c r="O393" s="247"/>
      <c r="P393" s="247"/>
      <c r="Q393" s="247"/>
      <c r="R393" s="247"/>
      <c r="S393" s="247"/>
      <c r="T393" s="24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9" t="s">
        <v>148</v>
      </c>
      <c r="AU393" s="249" t="s">
        <v>86</v>
      </c>
      <c r="AV393" s="14" t="s">
        <v>86</v>
      </c>
      <c r="AW393" s="14" t="s">
        <v>36</v>
      </c>
      <c r="AX393" s="14" t="s">
        <v>83</v>
      </c>
      <c r="AY393" s="249" t="s">
        <v>137</v>
      </c>
    </row>
    <row r="394" s="2" customFormat="1" ht="33" customHeight="1">
      <c r="A394" s="42"/>
      <c r="B394" s="43"/>
      <c r="C394" s="210" t="s">
        <v>459</v>
      </c>
      <c r="D394" s="210" t="s">
        <v>139</v>
      </c>
      <c r="E394" s="211" t="s">
        <v>831</v>
      </c>
      <c r="F394" s="212" t="s">
        <v>832</v>
      </c>
      <c r="G394" s="213" t="s">
        <v>321</v>
      </c>
      <c r="H394" s="214">
        <v>1</v>
      </c>
      <c r="I394" s="215"/>
      <c r="J394" s="216">
        <f>ROUND(I394*H394,2)</f>
        <v>0</v>
      </c>
      <c r="K394" s="212" t="s">
        <v>374</v>
      </c>
      <c r="L394" s="48"/>
      <c r="M394" s="217" t="s">
        <v>21</v>
      </c>
      <c r="N394" s="218" t="s">
        <v>46</v>
      </c>
      <c r="O394" s="88"/>
      <c r="P394" s="219">
        <f>O394*H394</f>
        <v>0</v>
      </c>
      <c r="Q394" s="219">
        <v>0</v>
      </c>
      <c r="R394" s="219">
        <f>Q394*H394</f>
        <v>0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144</v>
      </c>
      <c r="AT394" s="221" t="s">
        <v>139</v>
      </c>
      <c r="AU394" s="221" t="s">
        <v>86</v>
      </c>
      <c r="AY394" s="20" t="s">
        <v>137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83</v>
      </c>
      <c r="BK394" s="222">
        <f>ROUND(I394*H394,2)</f>
        <v>0</v>
      </c>
      <c r="BL394" s="20" t="s">
        <v>144</v>
      </c>
      <c r="BM394" s="221" t="s">
        <v>833</v>
      </c>
    </row>
    <row r="395" s="13" customFormat="1">
      <c r="A395" s="13"/>
      <c r="B395" s="228"/>
      <c r="C395" s="229"/>
      <c r="D395" s="230" t="s">
        <v>148</v>
      </c>
      <c r="E395" s="231" t="s">
        <v>21</v>
      </c>
      <c r="F395" s="232" t="s">
        <v>834</v>
      </c>
      <c r="G395" s="229"/>
      <c r="H395" s="231" t="s">
        <v>21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148</v>
      </c>
      <c r="AU395" s="238" t="s">
        <v>86</v>
      </c>
      <c r="AV395" s="13" t="s">
        <v>83</v>
      </c>
      <c r="AW395" s="13" t="s">
        <v>36</v>
      </c>
      <c r="AX395" s="13" t="s">
        <v>75</v>
      </c>
      <c r="AY395" s="238" t="s">
        <v>137</v>
      </c>
    </row>
    <row r="396" s="14" customFormat="1">
      <c r="A396" s="14"/>
      <c r="B396" s="239"/>
      <c r="C396" s="240"/>
      <c r="D396" s="230" t="s">
        <v>148</v>
      </c>
      <c r="E396" s="241" t="s">
        <v>21</v>
      </c>
      <c r="F396" s="242" t="s">
        <v>83</v>
      </c>
      <c r="G396" s="240"/>
      <c r="H396" s="243">
        <v>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9" t="s">
        <v>148</v>
      </c>
      <c r="AU396" s="249" t="s">
        <v>86</v>
      </c>
      <c r="AV396" s="14" t="s">
        <v>86</v>
      </c>
      <c r="AW396" s="14" t="s">
        <v>36</v>
      </c>
      <c r="AX396" s="14" t="s">
        <v>83</v>
      </c>
      <c r="AY396" s="249" t="s">
        <v>137</v>
      </c>
    </row>
    <row r="397" s="2" customFormat="1" ht="33" customHeight="1">
      <c r="A397" s="42"/>
      <c r="B397" s="43"/>
      <c r="C397" s="210" t="s">
        <v>463</v>
      </c>
      <c r="D397" s="210" t="s">
        <v>139</v>
      </c>
      <c r="E397" s="211" t="s">
        <v>835</v>
      </c>
      <c r="F397" s="212" t="s">
        <v>836</v>
      </c>
      <c r="G397" s="213" t="s">
        <v>321</v>
      </c>
      <c r="H397" s="214">
        <v>1</v>
      </c>
      <c r="I397" s="215"/>
      <c r="J397" s="216">
        <f>ROUND(I397*H397,2)</f>
        <v>0</v>
      </c>
      <c r="K397" s="212" t="s">
        <v>374</v>
      </c>
      <c r="L397" s="48"/>
      <c r="M397" s="217" t="s">
        <v>21</v>
      </c>
      <c r="N397" s="218" t="s">
        <v>46</v>
      </c>
      <c r="O397" s="88"/>
      <c r="P397" s="219">
        <f>O397*H397</f>
        <v>0</v>
      </c>
      <c r="Q397" s="219">
        <v>0</v>
      </c>
      <c r="R397" s="219">
        <f>Q397*H397</f>
        <v>0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144</v>
      </c>
      <c r="AT397" s="221" t="s">
        <v>139</v>
      </c>
      <c r="AU397" s="221" t="s">
        <v>86</v>
      </c>
      <c r="AY397" s="20" t="s">
        <v>137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83</v>
      </c>
      <c r="BK397" s="222">
        <f>ROUND(I397*H397,2)</f>
        <v>0</v>
      </c>
      <c r="BL397" s="20" t="s">
        <v>144</v>
      </c>
      <c r="BM397" s="221" t="s">
        <v>837</v>
      </c>
    </row>
    <row r="398" s="13" customFormat="1">
      <c r="A398" s="13"/>
      <c r="B398" s="228"/>
      <c r="C398" s="229"/>
      <c r="D398" s="230" t="s">
        <v>148</v>
      </c>
      <c r="E398" s="231" t="s">
        <v>21</v>
      </c>
      <c r="F398" s="232" t="s">
        <v>838</v>
      </c>
      <c r="G398" s="229"/>
      <c r="H398" s="231" t="s">
        <v>21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148</v>
      </c>
      <c r="AU398" s="238" t="s">
        <v>86</v>
      </c>
      <c r="AV398" s="13" t="s">
        <v>83</v>
      </c>
      <c r="AW398" s="13" t="s">
        <v>36</v>
      </c>
      <c r="AX398" s="13" t="s">
        <v>75</v>
      </c>
      <c r="AY398" s="238" t="s">
        <v>137</v>
      </c>
    </row>
    <row r="399" s="14" customFormat="1">
      <c r="A399" s="14"/>
      <c r="B399" s="239"/>
      <c r="C399" s="240"/>
      <c r="D399" s="230" t="s">
        <v>148</v>
      </c>
      <c r="E399" s="241" t="s">
        <v>21</v>
      </c>
      <c r="F399" s="242" t="s">
        <v>83</v>
      </c>
      <c r="G399" s="240"/>
      <c r="H399" s="243">
        <v>1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9" t="s">
        <v>148</v>
      </c>
      <c r="AU399" s="249" t="s">
        <v>86</v>
      </c>
      <c r="AV399" s="14" t="s">
        <v>86</v>
      </c>
      <c r="AW399" s="14" t="s">
        <v>36</v>
      </c>
      <c r="AX399" s="14" t="s">
        <v>83</v>
      </c>
      <c r="AY399" s="249" t="s">
        <v>137</v>
      </c>
    </row>
    <row r="400" s="2" customFormat="1" ht="33" customHeight="1">
      <c r="A400" s="42"/>
      <c r="B400" s="43"/>
      <c r="C400" s="210" t="s">
        <v>468</v>
      </c>
      <c r="D400" s="210" t="s">
        <v>139</v>
      </c>
      <c r="E400" s="211" t="s">
        <v>839</v>
      </c>
      <c r="F400" s="212" t="s">
        <v>840</v>
      </c>
      <c r="G400" s="213" t="s">
        <v>21</v>
      </c>
      <c r="H400" s="214">
        <v>1</v>
      </c>
      <c r="I400" s="215"/>
      <c r="J400" s="216">
        <f>ROUND(I400*H400,2)</f>
        <v>0</v>
      </c>
      <c r="K400" s="212" t="s">
        <v>374</v>
      </c>
      <c r="L400" s="48"/>
      <c r="M400" s="217" t="s">
        <v>21</v>
      </c>
      <c r="N400" s="218" t="s">
        <v>46</v>
      </c>
      <c r="O400" s="88"/>
      <c r="P400" s="219">
        <f>O400*H400</f>
        <v>0</v>
      </c>
      <c r="Q400" s="219">
        <v>0</v>
      </c>
      <c r="R400" s="219">
        <f>Q400*H400</f>
        <v>0</v>
      </c>
      <c r="S400" s="219">
        <v>0</v>
      </c>
      <c r="T400" s="220">
        <f>S400*H400</f>
        <v>0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R400" s="221" t="s">
        <v>144</v>
      </c>
      <c r="AT400" s="221" t="s">
        <v>139</v>
      </c>
      <c r="AU400" s="221" t="s">
        <v>86</v>
      </c>
      <c r="AY400" s="20" t="s">
        <v>137</v>
      </c>
      <c r="BE400" s="222">
        <f>IF(N400="základní",J400,0)</f>
        <v>0</v>
      </c>
      <c r="BF400" s="222">
        <f>IF(N400="snížená",J400,0)</f>
        <v>0</v>
      </c>
      <c r="BG400" s="222">
        <f>IF(N400="zákl. přenesená",J400,0)</f>
        <v>0</v>
      </c>
      <c r="BH400" s="222">
        <f>IF(N400="sníž. přenesená",J400,0)</f>
        <v>0</v>
      </c>
      <c r="BI400" s="222">
        <f>IF(N400="nulová",J400,0)</f>
        <v>0</v>
      </c>
      <c r="BJ400" s="20" t="s">
        <v>83</v>
      </c>
      <c r="BK400" s="222">
        <f>ROUND(I400*H400,2)</f>
        <v>0</v>
      </c>
      <c r="BL400" s="20" t="s">
        <v>144</v>
      </c>
      <c r="BM400" s="221" t="s">
        <v>841</v>
      </c>
    </row>
    <row r="401" s="13" customFormat="1">
      <c r="A401" s="13"/>
      <c r="B401" s="228"/>
      <c r="C401" s="229"/>
      <c r="D401" s="230" t="s">
        <v>148</v>
      </c>
      <c r="E401" s="231" t="s">
        <v>21</v>
      </c>
      <c r="F401" s="232" t="s">
        <v>842</v>
      </c>
      <c r="G401" s="229"/>
      <c r="H401" s="231" t="s">
        <v>21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8" t="s">
        <v>148</v>
      </c>
      <c r="AU401" s="238" t="s">
        <v>86</v>
      </c>
      <c r="AV401" s="13" t="s">
        <v>83</v>
      </c>
      <c r="AW401" s="13" t="s">
        <v>36</v>
      </c>
      <c r="AX401" s="13" t="s">
        <v>75</v>
      </c>
      <c r="AY401" s="238" t="s">
        <v>137</v>
      </c>
    </row>
    <row r="402" s="14" customFormat="1">
      <c r="A402" s="14"/>
      <c r="B402" s="239"/>
      <c r="C402" s="240"/>
      <c r="D402" s="230" t="s">
        <v>148</v>
      </c>
      <c r="E402" s="241" t="s">
        <v>21</v>
      </c>
      <c r="F402" s="242" t="s">
        <v>83</v>
      </c>
      <c r="G402" s="240"/>
      <c r="H402" s="243">
        <v>1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9" t="s">
        <v>148</v>
      </c>
      <c r="AU402" s="249" t="s">
        <v>86</v>
      </c>
      <c r="AV402" s="14" t="s">
        <v>86</v>
      </c>
      <c r="AW402" s="14" t="s">
        <v>36</v>
      </c>
      <c r="AX402" s="14" t="s">
        <v>83</v>
      </c>
      <c r="AY402" s="249" t="s">
        <v>137</v>
      </c>
    </row>
    <row r="403" s="2" customFormat="1" ht="33" customHeight="1">
      <c r="A403" s="42"/>
      <c r="B403" s="43"/>
      <c r="C403" s="210" t="s">
        <v>472</v>
      </c>
      <c r="D403" s="210" t="s">
        <v>139</v>
      </c>
      <c r="E403" s="211" t="s">
        <v>843</v>
      </c>
      <c r="F403" s="212" t="s">
        <v>844</v>
      </c>
      <c r="G403" s="213" t="s">
        <v>321</v>
      </c>
      <c r="H403" s="214">
        <v>1</v>
      </c>
      <c r="I403" s="215"/>
      <c r="J403" s="216">
        <f>ROUND(I403*H403,2)</f>
        <v>0</v>
      </c>
      <c r="K403" s="212" t="s">
        <v>374</v>
      </c>
      <c r="L403" s="48"/>
      <c r="M403" s="217" t="s">
        <v>21</v>
      </c>
      <c r="N403" s="218" t="s">
        <v>46</v>
      </c>
      <c r="O403" s="88"/>
      <c r="P403" s="219">
        <f>O403*H403</f>
        <v>0</v>
      </c>
      <c r="Q403" s="219">
        <v>0</v>
      </c>
      <c r="R403" s="219">
        <f>Q403*H403</f>
        <v>0</v>
      </c>
      <c r="S403" s="219">
        <v>0</v>
      </c>
      <c r="T403" s="220">
        <f>S403*H403</f>
        <v>0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1" t="s">
        <v>144</v>
      </c>
      <c r="AT403" s="221" t="s">
        <v>139</v>
      </c>
      <c r="AU403" s="221" t="s">
        <v>86</v>
      </c>
      <c r="AY403" s="20" t="s">
        <v>137</v>
      </c>
      <c r="BE403" s="222">
        <f>IF(N403="základní",J403,0)</f>
        <v>0</v>
      </c>
      <c r="BF403" s="222">
        <f>IF(N403="snížená",J403,0)</f>
        <v>0</v>
      </c>
      <c r="BG403" s="222">
        <f>IF(N403="zákl. přenesená",J403,0)</f>
        <v>0</v>
      </c>
      <c r="BH403" s="222">
        <f>IF(N403="sníž. přenesená",J403,0)</f>
        <v>0</v>
      </c>
      <c r="BI403" s="222">
        <f>IF(N403="nulová",J403,0)</f>
        <v>0</v>
      </c>
      <c r="BJ403" s="20" t="s">
        <v>83</v>
      </c>
      <c r="BK403" s="222">
        <f>ROUND(I403*H403,2)</f>
        <v>0</v>
      </c>
      <c r="BL403" s="20" t="s">
        <v>144</v>
      </c>
      <c r="BM403" s="221" t="s">
        <v>845</v>
      </c>
    </row>
    <row r="404" s="2" customFormat="1" ht="24.15" customHeight="1">
      <c r="A404" s="42"/>
      <c r="B404" s="43"/>
      <c r="C404" s="210" t="s">
        <v>474</v>
      </c>
      <c r="D404" s="210" t="s">
        <v>139</v>
      </c>
      <c r="E404" s="211" t="s">
        <v>846</v>
      </c>
      <c r="F404" s="212" t="s">
        <v>847</v>
      </c>
      <c r="G404" s="213" t="s">
        <v>321</v>
      </c>
      <c r="H404" s="214">
        <v>1</v>
      </c>
      <c r="I404" s="215"/>
      <c r="J404" s="216">
        <f>ROUND(I404*H404,2)</f>
        <v>0</v>
      </c>
      <c r="K404" s="212" t="s">
        <v>374</v>
      </c>
      <c r="L404" s="48"/>
      <c r="M404" s="217" t="s">
        <v>21</v>
      </c>
      <c r="N404" s="218" t="s">
        <v>46</v>
      </c>
      <c r="O404" s="88"/>
      <c r="P404" s="219">
        <f>O404*H404</f>
        <v>0</v>
      </c>
      <c r="Q404" s="219">
        <v>0.00010000000000000001</v>
      </c>
      <c r="R404" s="219">
        <f>Q404*H404</f>
        <v>0.00010000000000000001</v>
      </c>
      <c r="S404" s="219">
        <v>0</v>
      </c>
      <c r="T404" s="220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1" t="s">
        <v>144</v>
      </c>
      <c r="AT404" s="221" t="s">
        <v>139</v>
      </c>
      <c r="AU404" s="221" t="s">
        <v>86</v>
      </c>
      <c r="AY404" s="20" t="s">
        <v>137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20" t="s">
        <v>83</v>
      </c>
      <c r="BK404" s="222">
        <f>ROUND(I404*H404,2)</f>
        <v>0</v>
      </c>
      <c r="BL404" s="20" t="s">
        <v>144</v>
      </c>
      <c r="BM404" s="221" t="s">
        <v>848</v>
      </c>
    </row>
    <row r="405" s="14" customFormat="1">
      <c r="A405" s="14"/>
      <c r="B405" s="239"/>
      <c r="C405" s="240"/>
      <c r="D405" s="230" t="s">
        <v>148</v>
      </c>
      <c r="E405" s="241" t="s">
        <v>21</v>
      </c>
      <c r="F405" s="242" t="s">
        <v>83</v>
      </c>
      <c r="G405" s="240"/>
      <c r="H405" s="243">
        <v>1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9" t="s">
        <v>148</v>
      </c>
      <c r="AU405" s="249" t="s">
        <v>86</v>
      </c>
      <c r="AV405" s="14" t="s">
        <v>86</v>
      </c>
      <c r="AW405" s="14" t="s">
        <v>36</v>
      </c>
      <c r="AX405" s="14" t="s">
        <v>83</v>
      </c>
      <c r="AY405" s="249" t="s">
        <v>137</v>
      </c>
    </row>
    <row r="406" s="2" customFormat="1" ht="16.5" customHeight="1">
      <c r="A406" s="42"/>
      <c r="B406" s="43"/>
      <c r="C406" s="272" t="s">
        <v>478</v>
      </c>
      <c r="D406" s="272" t="s">
        <v>276</v>
      </c>
      <c r="E406" s="273" t="s">
        <v>372</v>
      </c>
      <c r="F406" s="274" t="s">
        <v>849</v>
      </c>
      <c r="G406" s="275" t="s">
        <v>321</v>
      </c>
      <c r="H406" s="276">
        <v>1</v>
      </c>
      <c r="I406" s="277"/>
      <c r="J406" s="278">
        <f>ROUND(I406*H406,2)</f>
        <v>0</v>
      </c>
      <c r="K406" s="274" t="s">
        <v>374</v>
      </c>
      <c r="L406" s="279"/>
      <c r="M406" s="280" t="s">
        <v>21</v>
      </c>
      <c r="N406" s="281" t="s">
        <v>46</v>
      </c>
      <c r="O406" s="88"/>
      <c r="P406" s="219">
        <f>O406*H406</f>
        <v>0</v>
      </c>
      <c r="Q406" s="219">
        <v>0.0023999999999999998</v>
      </c>
      <c r="R406" s="219">
        <f>Q406*H406</f>
        <v>0.0023999999999999998</v>
      </c>
      <c r="S406" s="219">
        <v>0</v>
      </c>
      <c r="T406" s="220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21" t="s">
        <v>202</v>
      </c>
      <c r="AT406" s="221" t="s">
        <v>276</v>
      </c>
      <c r="AU406" s="221" t="s">
        <v>86</v>
      </c>
      <c r="AY406" s="20" t="s">
        <v>137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20" t="s">
        <v>83</v>
      </c>
      <c r="BK406" s="222">
        <f>ROUND(I406*H406,2)</f>
        <v>0</v>
      </c>
      <c r="BL406" s="20" t="s">
        <v>144</v>
      </c>
      <c r="BM406" s="221" t="s">
        <v>850</v>
      </c>
    </row>
    <row r="407" s="2" customFormat="1" ht="16.5" customHeight="1">
      <c r="A407" s="42"/>
      <c r="B407" s="43"/>
      <c r="C407" s="210" t="s">
        <v>483</v>
      </c>
      <c r="D407" s="210" t="s">
        <v>139</v>
      </c>
      <c r="E407" s="211" t="s">
        <v>851</v>
      </c>
      <c r="F407" s="212" t="s">
        <v>852</v>
      </c>
      <c r="G407" s="213" t="s">
        <v>321</v>
      </c>
      <c r="H407" s="214">
        <v>1</v>
      </c>
      <c r="I407" s="215"/>
      <c r="J407" s="216">
        <f>ROUND(I407*H407,2)</f>
        <v>0</v>
      </c>
      <c r="K407" s="212" t="s">
        <v>374</v>
      </c>
      <c r="L407" s="48"/>
      <c r="M407" s="217" t="s">
        <v>21</v>
      </c>
      <c r="N407" s="218" t="s">
        <v>46</v>
      </c>
      <c r="O407" s="88"/>
      <c r="P407" s="219">
        <f>O407*H407</f>
        <v>0</v>
      </c>
      <c r="Q407" s="219">
        <v>0.00011</v>
      </c>
      <c r="R407" s="219">
        <f>Q407*H407</f>
        <v>0.00011</v>
      </c>
      <c r="S407" s="219">
        <v>0</v>
      </c>
      <c r="T407" s="220">
        <f>S407*H407</f>
        <v>0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R407" s="221" t="s">
        <v>144</v>
      </c>
      <c r="AT407" s="221" t="s">
        <v>139</v>
      </c>
      <c r="AU407" s="221" t="s">
        <v>86</v>
      </c>
      <c r="AY407" s="20" t="s">
        <v>137</v>
      </c>
      <c r="BE407" s="222">
        <f>IF(N407="základní",J407,0)</f>
        <v>0</v>
      </c>
      <c r="BF407" s="222">
        <f>IF(N407="snížená",J407,0)</f>
        <v>0</v>
      </c>
      <c r="BG407" s="222">
        <f>IF(N407="zákl. přenesená",J407,0)</f>
        <v>0</v>
      </c>
      <c r="BH407" s="222">
        <f>IF(N407="sníž. přenesená",J407,0)</f>
        <v>0</v>
      </c>
      <c r="BI407" s="222">
        <f>IF(N407="nulová",J407,0)</f>
        <v>0</v>
      </c>
      <c r="BJ407" s="20" t="s">
        <v>83</v>
      </c>
      <c r="BK407" s="222">
        <f>ROUND(I407*H407,2)</f>
        <v>0</v>
      </c>
      <c r="BL407" s="20" t="s">
        <v>144</v>
      </c>
      <c r="BM407" s="221" t="s">
        <v>853</v>
      </c>
    </row>
    <row r="408" s="2" customFormat="1" ht="16.5" customHeight="1">
      <c r="A408" s="42"/>
      <c r="B408" s="43"/>
      <c r="C408" s="272" t="s">
        <v>488</v>
      </c>
      <c r="D408" s="272" t="s">
        <v>276</v>
      </c>
      <c r="E408" s="273" t="s">
        <v>377</v>
      </c>
      <c r="F408" s="274" t="s">
        <v>854</v>
      </c>
      <c r="G408" s="275" t="s">
        <v>321</v>
      </c>
      <c r="H408" s="276">
        <v>1</v>
      </c>
      <c r="I408" s="277"/>
      <c r="J408" s="278">
        <f>ROUND(I408*H408,2)</f>
        <v>0</v>
      </c>
      <c r="K408" s="274" t="s">
        <v>374</v>
      </c>
      <c r="L408" s="279"/>
      <c r="M408" s="280" t="s">
        <v>21</v>
      </c>
      <c r="N408" s="281" t="s">
        <v>46</v>
      </c>
      <c r="O408" s="88"/>
      <c r="P408" s="219">
        <f>O408*H408</f>
        <v>0</v>
      </c>
      <c r="Q408" s="219">
        <v>0.010200000000000001</v>
      </c>
      <c r="R408" s="219">
        <f>Q408*H408</f>
        <v>0.010200000000000001</v>
      </c>
      <c r="S408" s="219">
        <v>0</v>
      </c>
      <c r="T408" s="220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1" t="s">
        <v>202</v>
      </c>
      <c r="AT408" s="221" t="s">
        <v>276</v>
      </c>
      <c r="AU408" s="221" t="s">
        <v>86</v>
      </c>
      <c r="AY408" s="20" t="s">
        <v>137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20" t="s">
        <v>83</v>
      </c>
      <c r="BK408" s="222">
        <f>ROUND(I408*H408,2)</f>
        <v>0</v>
      </c>
      <c r="BL408" s="20" t="s">
        <v>144</v>
      </c>
      <c r="BM408" s="221" t="s">
        <v>855</v>
      </c>
    </row>
    <row r="409" s="2" customFormat="1" ht="21.75" customHeight="1">
      <c r="A409" s="42"/>
      <c r="B409" s="43"/>
      <c r="C409" s="210" t="s">
        <v>493</v>
      </c>
      <c r="D409" s="210" t="s">
        <v>139</v>
      </c>
      <c r="E409" s="211" t="s">
        <v>856</v>
      </c>
      <c r="F409" s="212" t="s">
        <v>857</v>
      </c>
      <c r="G409" s="213" t="s">
        <v>321</v>
      </c>
      <c r="H409" s="214">
        <v>3</v>
      </c>
      <c r="I409" s="215"/>
      <c r="J409" s="216">
        <f>ROUND(I409*H409,2)</f>
        <v>0</v>
      </c>
      <c r="K409" s="212" t="s">
        <v>374</v>
      </c>
      <c r="L409" s="48"/>
      <c r="M409" s="217" t="s">
        <v>21</v>
      </c>
      <c r="N409" s="218" t="s">
        <v>46</v>
      </c>
      <c r="O409" s="88"/>
      <c r="P409" s="219">
        <f>O409*H409</f>
        <v>0</v>
      </c>
      <c r="Q409" s="219">
        <v>0.00051999999999999995</v>
      </c>
      <c r="R409" s="219">
        <f>Q409*H409</f>
        <v>0.0015599999999999998</v>
      </c>
      <c r="S409" s="219">
        <v>0</v>
      </c>
      <c r="T409" s="220">
        <f>S409*H409</f>
        <v>0</v>
      </c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R409" s="221" t="s">
        <v>144</v>
      </c>
      <c r="AT409" s="221" t="s">
        <v>139</v>
      </c>
      <c r="AU409" s="221" t="s">
        <v>86</v>
      </c>
      <c r="AY409" s="20" t="s">
        <v>137</v>
      </c>
      <c r="BE409" s="222">
        <f>IF(N409="základní",J409,0)</f>
        <v>0</v>
      </c>
      <c r="BF409" s="222">
        <f>IF(N409="snížená",J409,0)</f>
        <v>0</v>
      </c>
      <c r="BG409" s="222">
        <f>IF(N409="zákl. přenesená",J409,0)</f>
        <v>0</v>
      </c>
      <c r="BH409" s="222">
        <f>IF(N409="sníž. přenesená",J409,0)</f>
        <v>0</v>
      </c>
      <c r="BI409" s="222">
        <f>IF(N409="nulová",J409,0)</f>
        <v>0</v>
      </c>
      <c r="BJ409" s="20" t="s">
        <v>83</v>
      </c>
      <c r="BK409" s="222">
        <f>ROUND(I409*H409,2)</f>
        <v>0</v>
      </c>
      <c r="BL409" s="20" t="s">
        <v>144</v>
      </c>
      <c r="BM409" s="221" t="s">
        <v>858</v>
      </c>
    </row>
    <row r="410" s="2" customFormat="1" ht="16.5" customHeight="1">
      <c r="A410" s="42"/>
      <c r="B410" s="43"/>
      <c r="C410" s="272" t="s">
        <v>498</v>
      </c>
      <c r="D410" s="272" t="s">
        <v>276</v>
      </c>
      <c r="E410" s="273" t="s">
        <v>382</v>
      </c>
      <c r="F410" s="274" t="s">
        <v>859</v>
      </c>
      <c r="G410" s="275" t="s">
        <v>321</v>
      </c>
      <c r="H410" s="276">
        <v>3</v>
      </c>
      <c r="I410" s="277"/>
      <c r="J410" s="278">
        <f>ROUND(I410*H410,2)</f>
        <v>0</v>
      </c>
      <c r="K410" s="274" t="s">
        <v>374</v>
      </c>
      <c r="L410" s="279"/>
      <c r="M410" s="280" t="s">
        <v>21</v>
      </c>
      <c r="N410" s="281" t="s">
        <v>46</v>
      </c>
      <c r="O410" s="88"/>
      <c r="P410" s="219">
        <f>O410*H410</f>
        <v>0</v>
      </c>
      <c r="Q410" s="219">
        <v>0.014200000000000001</v>
      </c>
      <c r="R410" s="219">
        <f>Q410*H410</f>
        <v>0.042599999999999999</v>
      </c>
      <c r="S410" s="219">
        <v>0</v>
      </c>
      <c r="T410" s="220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1" t="s">
        <v>202</v>
      </c>
      <c r="AT410" s="221" t="s">
        <v>276</v>
      </c>
      <c r="AU410" s="221" t="s">
        <v>86</v>
      </c>
      <c r="AY410" s="20" t="s">
        <v>137</v>
      </c>
      <c r="BE410" s="222">
        <f>IF(N410="základní",J410,0)</f>
        <v>0</v>
      </c>
      <c r="BF410" s="222">
        <f>IF(N410="snížená",J410,0)</f>
        <v>0</v>
      </c>
      <c r="BG410" s="222">
        <f>IF(N410="zákl. přenesená",J410,0)</f>
        <v>0</v>
      </c>
      <c r="BH410" s="222">
        <f>IF(N410="sníž. přenesená",J410,0)</f>
        <v>0</v>
      </c>
      <c r="BI410" s="222">
        <f>IF(N410="nulová",J410,0)</f>
        <v>0</v>
      </c>
      <c r="BJ410" s="20" t="s">
        <v>83</v>
      </c>
      <c r="BK410" s="222">
        <f>ROUND(I410*H410,2)</f>
        <v>0</v>
      </c>
      <c r="BL410" s="20" t="s">
        <v>144</v>
      </c>
      <c r="BM410" s="221" t="s">
        <v>860</v>
      </c>
    </row>
    <row r="411" s="2" customFormat="1" ht="21.75" customHeight="1">
      <c r="A411" s="42"/>
      <c r="B411" s="43"/>
      <c r="C411" s="210" t="s">
        <v>503</v>
      </c>
      <c r="D411" s="210" t="s">
        <v>139</v>
      </c>
      <c r="E411" s="211" t="s">
        <v>861</v>
      </c>
      <c r="F411" s="212" t="s">
        <v>862</v>
      </c>
      <c r="G411" s="213" t="s">
        <v>160</v>
      </c>
      <c r="H411" s="214">
        <v>41.039999999999999</v>
      </c>
      <c r="I411" s="215"/>
      <c r="J411" s="216">
        <f>ROUND(I411*H411,2)</f>
        <v>0</v>
      </c>
      <c r="K411" s="212" t="s">
        <v>143</v>
      </c>
      <c r="L411" s="48"/>
      <c r="M411" s="217" t="s">
        <v>21</v>
      </c>
      <c r="N411" s="218" t="s">
        <v>46</v>
      </c>
      <c r="O411" s="88"/>
      <c r="P411" s="219">
        <f>O411*H411</f>
        <v>0</v>
      </c>
      <c r="Q411" s="219">
        <v>0</v>
      </c>
      <c r="R411" s="219">
        <f>Q411*H411</f>
        <v>0</v>
      </c>
      <c r="S411" s="219">
        <v>0</v>
      </c>
      <c r="T411" s="220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1" t="s">
        <v>144</v>
      </c>
      <c r="AT411" s="221" t="s">
        <v>139</v>
      </c>
      <c r="AU411" s="221" t="s">
        <v>86</v>
      </c>
      <c r="AY411" s="20" t="s">
        <v>137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20" t="s">
        <v>83</v>
      </c>
      <c r="BK411" s="222">
        <f>ROUND(I411*H411,2)</f>
        <v>0</v>
      </c>
      <c r="BL411" s="20" t="s">
        <v>144</v>
      </c>
      <c r="BM411" s="221" t="s">
        <v>863</v>
      </c>
    </row>
    <row r="412" s="2" customFormat="1">
      <c r="A412" s="42"/>
      <c r="B412" s="43"/>
      <c r="C412" s="44"/>
      <c r="D412" s="223" t="s">
        <v>146</v>
      </c>
      <c r="E412" s="44"/>
      <c r="F412" s="224" t="s">
        <v>864</v>
      </c>
      <c r="G412" s="44"/>
      <c r="H412" s="44"/>
      <c r="I412" s="225"/>
      <c r="J412" s="44"/>
      <c r="K412" s="44"/>
      <c r="L412" s="48"/>
      <c r="M412" s="226"/>
      <c r="N412" s="227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146</v>
      </c>
      <c r="AU412" s="20" t="s">
        <v>86</v>
      </c>
    </row>
    <row r="413" s="14" customFormat="1">
      <c r="A413" s="14"/>
      <c r="B413" s="239"/>
      <c r="C413" s="240"/>
      <c r="D413" s="230" t="s">
        <v>148</v>
      </c>
      <c r="E413" s="241" t="s">
        <v>21</v>
      </c>
      <c r="F413" s="242" t="s">
        <v>865</v>
      </c>
      <c r="G413" s="240"/>
      <c r="H413" s="243">
        <v>41.039999999999999</v>
      </c>
      <c r="I413" s="244"/>
      <c r="J413" s="240"/>
      <c r="K413" s="240"/>
      <c r="L413" s="245"/>
      <c r="M413" s="246"/>
      <c r="N413" s="247"/>
      <c r="O413" s="247"/>
      <c r="P413" s="247"/>
      <c r="Q413" s="247"/>
      <c r="R413" s="247"/>
      <c r="S413" s="247"/>
      <c r="T413" s="24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9" t="s">
        <v>148</v>
      </c>
      <c r="AU413" s="249" t="s">
        <v>86</v>
      </c>
      <c r="AV413" s="14" t="s">
        <v>86</v>
      </c>
      <c r="AW413" s="14" t="s">
        <v>36</v>
      </c>
      <c r="AX413" s="14" t="s">
        <v>83</v>
      </c>
      <c r="AY413" s="249" t="s">
        <v>137</v>
      </c>
    </row>
    <row r="414" s="2" customFormat="1" ht="16.5" customHeight="1">
      <c r="A414" s="42"/>
      <c r="B414" s="43"/>
      <c r="C414" s="210" t="s">
        <v>508</v>
      </c>
      <c r="D414" s="210" t="s">
        <v>139</v>
      </c>
      <c r="E414" s="211" t="s">
        <v>866</v>
      </c>
      <c r="F414" s="212" t="s">
        <v>867</v>
      </c>
      <c r="G414" s="213" t="s">
        <v>160</v>
      </c>
      <c r="H414" s="214">
        <v>23.18</v>
      </c>
      <c r="I414" s="215"/>
      <c r="J414" s="216">
        <f>ROUND(I414*H414,2)</f>
        <v>0</v>
      </c>
      <c r="K414" s="212" t="s">
        <v>143</v>
      </c>
      <c r="L414" s="48"/>
      <c r="M414" s="217" t="s">
        <v>21</v>
      </c>
      <c r="N414" s="218" t="s">
        <v>46</v>
      </c>
      <c r="O414" s="88"/>
      <c r="P414" s="219">
        <f>O414*H414</f>
        <v>0</v>
      </c>
      <c r="Q414" s="219">
        <v>0</v>
      </c>
      <c r="R414" s="219">
        <f>Q414*H414</f>
        <v>0</v>
      </c>
      <c r="S414" s="219">
        <v>0</v>
      </c>
      <c r="T414" s="220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21" t="s">
        <v>144</v>
      </c>
      <c r="AT414" s="221" t="s">
        <v>139</v>
      </c>
      <c r="AU414" s="221" t="s">
        <v>86</v>
      </c>
      <c r="AY414" s="20" t="s">
        <v>137</v>
      </c>
      <c r="BE414" s="222">
        <f>IF(N414="základní",J414,0)</f>
        <v>0</v>
      </c>
      <c r="BF414" s="222">
        <f>IF(N414="snížená",J414,0)</f>
        <v>0</v>
      </c>
      <c r="BG414" s="222">
        <f>IF(N414="zákl. přenesená",J414,0)</f>
        <v>0</v>
      </c>
      <c r="BH414" s="222">
        <f>IF(N414="sníž. přenesená",J414,0)</f>
        <v>0</v>
      </c>
      <c r="BI414" s="222">
        <f>IF(N414="nulová",J414,0)</f>
        <v>0</v>
      </c>
      <c r="BJ414" s="20" t="s">
        <v>83</v>
      </c>
      <c r="BK414" s="222">
        <f>ROUND(I414*H414,2)</f>
        <v>0</v>
      </c>
      <c r="BL414" s="20" t="s">
        <v>144</v>
      </c>
      <c r="BM414" s="221" t="s">
        <v>868</v>
      </c>
    </row>
    <row r="415" s="2" customFormat="1">
      <c r="A415" s="42"/>
      <c r="B415" s="43"/>
      <c r="C415" s="44"/>
      <c r="D415" s="223" t="s">
        <v>146</v>
      </c>
      <c r="E415" s="44"/>
      <c r="F415" s="224" t="s">
        <v>869</v>
      </c>
      <c r="G415" s="44"/>
      <c r="H415" s="44"/>
      <c r="I415" s="225"/>
      <c r="J415" s="44"/>
      <c r="K415" s="44"/>
      <c r="L415" s="48"/>
      <c r="M415" s="226"/>
      <c r="N415" s="227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146</v>
      </c>
      <c r="AU415" s="20" t="s">
        <v>86</v>
      </c>
    </row>
    <row r="416" s="2" customFormat="1" ht="16.5" customHeight="1">
      <c r="A416" s="42"/>
      <c r="B416" s="43"/>
      <c r="C416" s="210" t="s">
        <v>512</v>
      </c>
      <c r="D416" s="210" t="s">
        <v>139</v>
      </c>
      <c r="E416" s="211" t="s">
        <v>870</v>
      </c>
      <c r="F416" s="212" t="s">
        <v>871</v>
      </c>
      <c r="G416" s="213" t="s">
        <v>160</v>
      </c>
      <c r="H416" s="214">
        <v>283.30000000000001</v>
      </c>
      <c r="I416" s="215"/>
      <c r="J416" s="216">
        <f>ROUND(I416*H416,2)</f>
        <v>0</v>
      </c>
      <c r="K416" s="212" t="s">
        <v>143</v>
      </c>
      <c r="L416" s="48"/>
      <c r="M416" s="217" t="s">
        <v>21</v>
      </c>
      <c r="N416" s="218" t="s">
        <v>46</v>
      </c>
      <c r="O416" s="88"/>
      <c r="P416" s="219">
        <f>O416*H416</f>
        <v>0</v>
      </c>
      <c r="Q416" s="219">
        <v>0</v>
      </c>
      <c r="R416" s="219">
        <f>Q416*H416</f>
        <v>0</v>
      </c>
      <c r="S416" s="219">
        <v>0</v>
      </c>
      <c r="T416" s="220">
        <f>S416*H416</f>
        <v>0</v>
      </c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R416" s="221" t="s">
        <v>144</v>
      </c>
      <c r="AT416" s="221" t="s">
        <v>139</v>
      </c>
      <c r="AU416" s="221" t="s">
        <v>86</v>
      </c>
      <c r="AY416" s="20" t="s">
        <v>137</v>
      </c>
      <c r="BE416" s="222">
        <f>IF(N416="základní",J416,0)</f>
        <v>0</v>
      </c>
      <c r="BF416" s="222">
        <f>IF(N416="snížená",J416,0)</f>
        <v>0</v>
      </c>
      <c r="BG416" s="222">
        <f>IF(N416="zákl. přenesená",J416,0)</f>
        <v>0</v>
      </c>
      <c r="BH416" s="222">
        <f>IF(N416="sníž. přenesená",J416,0)</f>
        <v>0</v>
      </c>
      <c r="BI416" s="222">
        <f>IF(N416="nulová",J416,0)</f>
        <v>0</v>
      </c>
      <c r="BJ416" s="20" t="s">
        <v>83</v>
      </c>
      <c r="BK416" s="222">
        <f>ROUND(I416*H416,2)</f>
        <v>0</v>
      </c>
      <c r="BL416" s="20" t="s">
        <v>144</v>
      </c>
      <c r="BM416" s="221" t="s">
        <v>872</v>
      </c>
    </row>
    <row r="417" s="2" customFormat="1">
      <c r="A417" s="42"/>
      <c r="B417" s="43"/>
      <c r="C417" s="44"/>
      <c r="D417" s="223" t="s">
        <v>146</v>
      </c>
      <c r="E417" s="44"/>
      <c r="F417" s="224" t="s">
        <v>873</v>
      </c>
      <c r="G417" s="44"/>
      <c r="H417" s="44"/>
      <c r="I417" s="225"/>
      <c r="J417" s="44"/>
      <c r="K417" s="44"/>
      <c r="L417" s="48"/>
      <c r="M417" s="226"/>
      <c r="N417" s="227"/>
      <c r="O417" s="88"/>
      <c r="P417" s="88"/>
      <c r="Q417" s="88"/>
      <c r="R417" s="88"/>
      <c r="S417" s="88"/>
      <c r="T417" s="89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T417" s="20" t="s">
        <v>146</v>
      </c>
      <c r="AU417" s="20" t="s">
        <v>86</v>
      </c>
    </row>
    <row r="418" s="2" customFormat="1" ht="44.25" customHeight="1">
      <c r="A418" s="42"/>
      <c r="B418" s="43"/>
      <c r="C418" s="210" t="s">
        <v>517</v>
      </c>
      <c r="D418" s="210" t="s">
        <v>139</v>
      </c>
      <c r="E418" s="211" t="s">
        <v>874</v>
      </c>
      <c r="F418" s="212" t="s">
        <v>875</v>
      </c>
      <c r="G418" s="213" t="s">
        <v>184</v>
      </c>
      <c r="H418" s="214">
        <v>7.7279999999999998</v>
      </c>
      <c r="I418" s="215"/>
      <c r="J418" s="216">
        <f>ROUND(I418*H418,2)</f>
        <v>0</v>
      </c>
      <c r="K418" s="212" t="s">
        <v>143</v>
      </c>
      <c r="L418" s="48"/>
      <c r="M418" s="217" t="s">
        <v>21</v>
      </c>
      <c r="N418" s="218" t="s">
        <v>46</v>
      </c>
      <c r="O418" s="88"/>
      <c r="P418" s="219">
        <f>O418*H418</f>
        <v>0</v>
      </c>
      <c r="Q418" s="219">
        <v>0</v>
      </c>
      <c r="R418" s="219">
        <f>Q418*H418</f>
        <v>0</v>
      </c>
      <c r="S418" s="219">
        <v>0</v>
      </c>
      <c r="T418" s="220">
        <f>S418*H418</f>
        <v>0</v>
      </c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R418" s="221" t="s">
        <v>144</v>
      </c>
      <c r="AT418" s="221" t="s">
        <v>139</v>
      </c>
      <c r="AU418" s="221" t="s">
        <v>86</v>
      </c>
      <c r="AY418" s="20" t="s">
        <v>137</v>
      </c>
      <c r="BE418" s="222">
        <f>IF(N418="základní",J418,0)</f>
        <v>0</v>
      </c>
      <c r="BF418" s="222">
        <f>IF(N418="snížená",J418,0)</f>
        <v>0</v>
      </c>
      <c r="BG418" s="222">
        <f>IF(N418="zákl. přenesená",J418,0)</f>
        <v>0</v>
      </c>
      <c r="BH418" s="222">
        <f>IF(N418="sníž. přenesená",J418,0)</f>
        <v>0</v>
      </c>
      <c r="BI418" s="222">
        <f>IF(N418="nulová",J418,0)</f>
        <v>0</v>
      </c>
      <c r="BJ418" s="20" t="s">
        <v>83</v>
      </c>
      <c r="BK418" s="222">
        <f>ROUND(I418*H418,2)</f>
        <v>0</v>
      </c>
      <c r="BL418" s="20" t="s">
        <v>144</v>
      </c>
      <c r="BM418" s="221" t="s">
        <v>876</v>
      </c>
    </row>
    <row r="419" s="2" customFormat="1">
      <c r="A419" s="42"/>
      <c r="B419" s="43"/>
      <c r="C419" s="44"/>
      <c r="D419" s="223" t="s">
        <v>146</v>
      </c>
      <c r="E419" s="44"/>
      <c r="F419" s="224" t="s">
        <v>877</v>
      </c>
      <c r="G419" s="44"/>
      <c r="H419" s="44"/>
      <c r="I419" s="225"/>
      <c r="J419" s="44"/>
      <c r="K419" s="44"/>
      <c r="L419" s="48"/>
      <c r="M419" s="226"/>
      <c r="N419" s="227"/>
      <c r="O419" s="88"/>
      <c r="P419" s="88"/>
      <c r="Q419" s="88"/>
      <c r="R419" s="88"/>
      <c r="S419" s="88"/>
      <c r="T419" s="89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T419" s="20" t="s">
        <v>146</v>
      </c>
      <c r="AU419" s="20" t="s">
        <v>86</v>
      </c>
    </row>
    <row r="420" s="13" customFormat="1">
      <c r="A420" s="13"/>
      <c r="B420" s="228"/>
      <c r="C420" s="229"/>
      <c r="D420" s="230" t="s">
        <v>148</v>
      </c>
      <c r="E420" s="231" t="s">
        <v>21</v>
      </c>
      <c r="F420" s="232" t="s">
        <v>878</v>
      </c>
      <c r="G420" s="229"/>
      <c r="H420" s="231" t="s">
        <v>21</v>
      </c>
      <c r="I420" s="233"/>
      <c r="J420" s="229"/>
      <c r="K420" s="229"/>
      <c r="L420" s="234"/>
      <c r="M420" s="235"/>
      <c r="N420" s="236"/>
      <c r="O420" s="236"/>
      <c r="P420" s="236"/>
      <c r="Q420" s="236"/>
      <c r="R420" s="236"/>
      <c r="S420" s="236"/>
      <c r="T420" s="23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8" t="s">
        <v>148</v>
      </c>
      <c r="AU420" s="238" t="s">
        <v>86</v>
      </c>
      <c r="AV420" s="13" t="s">
        <v>83</v>
      </c>
      <c r="AW420" s="13" t="s">
        <v>36</v>
      </c>
      <c r="AX420" s="13" t="s">
        <v>75</v>
      </c>
      <c r="AY420" s="238" t="s">
        <v>137</v>
      </c>
    </row>
    <row r="421" s="14" customFormat="1">
      <c r="A421" s="14"/>
      <c r="B421" s="239"/>
      <c r="C421" s="240"/>
      <c r="D421" s="230" t="s">
        <v>148</v>
      </c>
      <c r="E421" s="241" t="s">
        <v>21</v>
      </c>
      <c r="F421" s="242" t="s">
        <v>879</v>
      </c>
      <c r="G421" s="240"/>
      <c r="H421" s="243">
        <v>7.7279999999999998</v>
      </c>
      <c r="I421" s="244"/>
      <c r="J421" s="240"/>
      <c r="K421" s="240"/>
      <c r="L421" s="245"/>
      <c r="M421" s="246"/>
      <c r="N421" s="247"/>
      <c r="O421" s="247"/>
      <c r="P421" s="247"/>
      <c r="Q421" s="247"/>
      <c r="R421" s="247"/>
      <c r="S421" s="247"/>
      <c r="T421" s="24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9" t="s">
        <v>148</v>
      </c>
      <c r="AU421" s="249" t="s">
        <v>86</v>
      </c>
      <c r="AV421" s="14" t="s">
        <v>86</v>
      </c>
      <c r="AW421" s="14" t="s">
        <v>36</v>
      </c>
      <c r="AX421" s="14" t="s">
        <v>83</v>
      </c>
      <c r="AY421" s="249" t="s">
        <v>137</v>
      </c>
    </row>
    <row r="422" s="2" customFormat="1" ht="44.25" customHeight="1">
      <c r="A422" s="42"/>
      <c r="B422" s="43"/>
      <c r="C422" s="210" t="s">
        <v>522</v>
      </c>
      <c r="D422" s="210" t="s">
        <v>139</v>
      </c>
      <c r="E422" s="211" t="s">
        <v>880</v>
      </c>
      <c r="F422" s="212" t="s">
        <v>881</v>
      </c>
      <c r="G422" s="213" t="s">
        <v>184</v>
      </c>
      <c r="H422" s="214">
        <v>4.056</v>
      </c>
      <c r="I422" s="215"/>
      <c r="J422" s="216">
        <f>ROUND(I422*H422,2)</f>
        <v>0</v>
      </c>
      <c r="K422" s="212" t="s">
        <v>143</v>
      </c>
      <c r="L422" s="48"/>
      <c r="M422" s="217" t="s">
        <v>21</v>
      </c>
      <c r="N422" s="218" t="s">
        <v>46</v>
      </c>
      <c r="O422" s="88"/>
      <c r="P422" s="219">
        <f>O422*H422</f>
        <v>0</v>
      </c>
      <c r="Q422" s="219">
        <v>0</v>
      </c>
      <c r="R422" s="219">
        <f>Q422*H422</f>
        <v>0</v>
      </c>
      <c r="S422" s="219">
        <v>0</v>
      </c>
      <c r="T422" s="220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1" t="s">
        <v>144</v>
      </c>
      <c r="AT422" s="221" t="s">
        <v>139</v>
      </c>
      <c r="AU422" s="221" t="s">
        <v>86</v>
      </c>
      <c r="AY422" s="20" t="s">
        <v>137</v>
      </c>
      <c r="BE422" s="222">
        <f>IF(N422="základní",J422,0)</f>
        <v>0</v>
      </c>
      <c r="BF422" s="222">
        <f>IF(N422="snížená",J422,0)</f>
        <v>0</v>
      </c>
      <c r="BG422" s="222">
        <f>IF(N422="zákl. přenesená",J422,0)</f>
        <v>0</v>
      </c>
      <c r="BH422" s="222">
        <f>IF(N422="sníž. přenesená",J422,0)</f>
        <v>0</v>
      </c>
      <c r="BI422" s="222">
        <f>IF(N422="nulová",J422,0)</f>
        <v>0</v>
      </c>
      <c r="BJ422" s="20" t="s">
        <v>83</v>
      </c>
      <c r="BK422" s="222">
        <f>ROUND(I422*H422,2)</f>
        <v>0</v>
      </c>
      <c r="BL422" s="20" t="s">
        <v>144</v>
      </c>
      <c r="BM422" s="221" t="s">
        <v>882</v>
      </c>
    </row>
    <row r="423" s="2" customFormat="1">
      <c r="A423" s="42"/>
      <c r="B423" s="43"/>
      <c r="C423" s="44"/>
      <c r="D423" s="223" t="s">
        <v>146</v>
      </c>
      <c r="E423" s="44"/>
      <c r="F423" s="224" t="s">
        <v>883</v>
      </c>
      <c r="G423" s="44"/>
      <c r="H423" s="44"/>
      <c r="I423" s="225"/>
      <c r="J423" s="44"/>
      <c r="K423" s="44"/>
      <c r="L423" s="48"/>
      <c r="M423" s="226"/>
      <c r="N423" s="227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146</v>
      </c>
      <c r="AU423" s="20" t="s">
        <v>86</v>
      </c>
    </row>
    <row r="424" s="13" customFormat="1">
      <c r="A424" s="13"/>
      <c r="B424" s="228"/>
      <c r="C424" s="229"/>
      <c r="D424" s="230" t="s">
        <v>148</v>
      </c>
      <c r="E424" s="231" t="s">
        <v>21</v>
      </c>
      <c r="F424" s="232" t="s">
        <v>884</v>
      </c>
      <c r="G424" s="229"/>
      <c r="H424" s="231" t="s">
        <v>21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8" t="s">
        <v>148</v>
      </c>
      <c r="AU424" s="238" t="s">
        <v>86</v>
      </c>
      <c r="AV424" s="13" t="s">
        <v>83</v>
      </c>
      <c r="AW424" s="13" t="s">
        <v>36</v>
      </c>
      <c r="AX424" s="13" t="s">
        <v>75</v>
      </c>
      <c r="AY424" s="238" t="s">
        <v>137</v>
      </c>
    </row>
    <row r="425" s="13" customFormat="1">
      <c r="A425" s="13"/>
      <c r="B425" s="228"/>
      <c r="C425" s="229"/>
      <c r="D425" s="230" t="s">
        <v>148</v>
      </c>
      <c r="E425" s="231" t="s">
        <v>21</v>
      </c>
      <c r="F425" s="232" t="s">
        <v>885</v>
      </c>
      <c r="G425" s="229"/>
      <c r="H425" s="231" t="s">
        <v>21</v>
      </c>
      <c r="I425" s="233"/>
      <c r="J425" s="229"/>
      <c r="K425" s="229"/>
      <c r="L425" s="234"/>
      <c r="M425" s="235"/>
      <c r="N425" s="236"/>
      <c r="O425" s="236"/>
      <c r="P425" s="236"/>
      <c r="Q425" s="236"/>
      <c r="R425" s="236"/>
      <c r="S425" s="236"/>
      <c r="T425" s="23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8" t="s">
        <v>148</v>
      </c>
      <c r="AU425" s="238" t="s">
        <v>86</v>
      </c>
      <c r="AV425" s="13" t="s">
        <v>83</v>
      </c>
      <c r="AW425" s="13" t="s">
        <v>36</v>
      </c>
      <c r="AX425" s="13" t="s">
        <v>75</v>
      </c>
      <c r="AY425" s="238" t="s">
        <v>137</v>
      </c>
    </row>
    <row r="426" s="14" customFormat="1">
      <c r="A426" s="14"/>
      <c r="B426" s="239"/>
      <c r="C426" s="240"/>
      <c r="D426" s="230" t="s">
        <v>148</v>
      </c>
      <c r="E426" s="241" t="s">
        <v>21</v>
      </c>
      <c r="F426" s="242" t="s">
        <v>886</v>
      </c>
      <c r="G426" s="240"/>
      <c r="H426" s="243">
        <v>4.056</v>
      </c>
      <c r="I426" s="244"/>
      <c r="J426" s="240"/>
      <c r="K426" s="240"/>
      <c r="L426" s="245"/>
      <c r="M426" s="246"/>
      <c r="N426" s="247"/>
      <c r="O426" s="247"/>
      <c r="P426" s="247"/>
      <c r="Q426" s="247"/>
      <c r="R426" s="247"/>
      <c r="S426" s="247"/>
      <c r="T426" s="248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9" t="s">
        <v>148</v>
      </c>
      <c r="AU426" s="249" t="s">
        <v>86</v>
      </c>
      <c r="AV426" s="14" t="s">
        <v>86</v>
      </c>
      <c r="AW426" s="14" t="s">
        <v>36</v>
      </c>
      <c r="AX426" s="14" t="s">
        <v>83</v>
      </c>
      <c r="AY426" s="249" t="s">
        <v>137</v>
      </c>
    </row>
    <row r="427" s="2" customFormat="1" ht="24.15" customHeight="1">
      <c r="A427" s="42"/>
      <c r="B427" s="43"/>
      <c r="C427" s="210" t="s">
        <v>528</v>
      </c>
      <c r="D427" s="210" t="s">
        <v>139</v>
      </c>
      <c r="E427" s="211" t="s">
        <v>887</v>
      </c>
      <c r="F427" s="212" t="s">
        <v>888</v>
      </c>
      <c r="G427" s="213" t="s">
        <v>321</v>
      </c>
      <c r="H427" s="214">
        <v>2</v>
      </c>
      <c r="I427" s="215"/>
      <c r="J427" s="216">
        <f>ROUND(I427*H427,2)</f>
        <v>0</v>
      </c>
      <c r="K427" s="212" t="s">
        <v>143</v>
      </c>
      <c r="L427" s="48"/>
      <c r="M427" s="217" t="s">
        <v>21</v>
      </c>
      <c r="N427" s="218" t="s">
        <v>46</v>
      </c>
      <c r="O427" s="88"/>
      <c r="P427" s="219">
        <f>O427*H427</f>
        <v>0</v>
      </c>
      <c r="Q427" s="219">
        <v>0.41948000000000002</v>
      </c>
      <c r="R427" s="219">
        <f>Q427*H427</f>
        <v>0.83896000000000004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144</v>
      </c>
      <c r="AT427" s="221" t="s">
        <v>139</v>
      </c>
      <c r="AU427" s="221" t="s">
        <v>86</v>
      </c>
      <c r="AY427" s="20" t="s">
        <v>137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83</v>
      </c>
      <c r="BK427" s="222">
        <f>ROUND(I427*H427,2)</f>
        <v>0</v>
      </c>
      <c r="BL427" s="20" t="s">
        <v>144</v>
      </c>
      <c r="BM427" s="221" t="s">
        <v>889</v>
      </c>
    </row>
    <row r="428" s="2" customFormat="1">
      <c r="A428" s="42"/>
      <c r="B428" s="43"/>
      <c r="C428" s="44"/>
      <c r="D428" s="223" t="s">
        <v>146</v>
      </c>
      <c r="E428" s="44"/>
      <c r="F428" s="224" t="s">
        <v>890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146</v>
      </c>
      <c r="AU428" s="20" t="s">
        <v>86</v>
      </c>
    </row>
    <row r="429" s="2" customFormat="1" ht="21.75" customHeight="1">
      <c r="A429" s="42"/>
      <c r="B429" s="43"/>
      <c r="C429" s="272" t="s">
        <v>532</v>
      </c>
      <c r="D429" s="272" t="s">
        <v>276</v>
      </c>
      <c r="E429" s="273" t="s">
        <v>891</v>
      </c>
      <c r="F429" s="274" t="s">
        <v>892</v>
      </c>
      <c r="G429" s="275" t="s">
        <v>321</v>
      </c>
      <c r="H429" s="276">
        <v>2</v>
      </c>
      <c r="I429" s="277"/>
      <c r="J429" s="278">
        <f>ROUND(I429*H429,2)</f>
        <v>0</v>
      </c>
      <c r="K429" s="274" t="s">
        <v>143</v>
      </c>
      <c r="L429" s="279"/>
      <c r="M429" s="280" t="s">
        <v>21</v>
      </c>
      <c r="N429" s="281" t="s">
        <v>46</v>
      </c>
      <c r="O429" s="88"/>
      <c r="P429" s="219">
        <f>O429*H429</f>
        <v>0</v>
      </c>
      <c r="Q429" s="219">
        <v>1.8700000000000001</v>
      </c>
      <c r="R429" s="219">
        <f>Q429*H429</f>
        <v>3.7400000000000002</v>
      </c>
      <c r="S429" s="219">
        <v>0</v>
      </c>
      <c r="T429" s="220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21" t="s">
        <v>202</v>
      </c>
      <c r="AT429" s="221" t="s">
        <v>276</v>
      </c>
      <c r="AU429" s="221" t="s">
        <v>86</v>
      </c>
      <c r="AY429" s="20" t="s">
        <v>137</v>
      </c>
      <c r="BE429" s="222">
        <f>IF(N429="základní",J429,0)</f>
        <v>0</v>
      </c>
      <c r="BF429" s="222">
        <f>IF(N429="snížená",J429,0)</f>
        <v>0</v>
      </c>
      <c r="BG429" s="222">
        <f>IF(N429="zákl. přenesená",J429,0)</f>
        <v>0</v>
      </c>
      <c r="BH429" s="222">
        <f>IF(N429="sníž. přenesená",J429,0)</f>
        <v>0</v>
      </c>
      <c r="BI429" s="222">
        <f>IF(N429="nulová",J429,0)</f>
        <v>0</v>
      </c>
      <c r="BJ429" s="20" t="s">
        <v>83</v>
      </c>
      <c r="BK429" s="222">
        <f>ROUND(I429*H429,2)</f>
        <v>0</v>
      </c>
      <c r="BL429" s="20" t="s">
        <v>144</v>
      </c>
      <c r="BM429" s="221" t="s">
        <v>893</v>
      </c>
    </row>
    <row r="430" s="2" customFormat="1" ht="24.15" customHeight="1">
      <c r="A430" s="42"/>
      <c r="B430" s="43"/>
      <c r="C430" s="210" t="s">
        <v>536</v>
      </c>
      <c r="D430" s="210" t="s">
        <v>139</v>
      </c>
      <c r="E430" s="211" t="s">
        <v>894</v>
      </c>
      <c r="F430" s="212" t="s">
        <v>895</v>
      </c>
      <c r="G430" s="213" t="s">
        <v>321</v>
      </c>
      <c r="H430" s="214">
        <v>1</v>
      </c>
      <c r="I430" s="215"/>
      <c r="J430" s="216">
        <f>ROUND(I430*H430,2)</f>
        <v>0</v>
      </c>
      <c r="K430" s="212" t="s">
        <v>143</v>
      </c>
      <c r="L430" s="48"/>
      <c r="M430" s="217" t="s">
        <v>21</v>
      </c>
      <c r="N430" s="218" t="s">
        <v>46</v>
      </c>
      <c r="O430" s="88"/>
      <c r="P430" s="219">
        <f>O430*H430</f>
        <v>0</v>
      </c>
      <c r="Q430" s="219">
        <v>0.41948000000000002</v>
      </c>
      <c r="R430" s="219">
        <f>Q430*H430</f>
        <v>0.41948000000000002</v>
      </c>
      <c r="S430" s="219">
        <v>0</v>
      </c>
      <c r="T430" s="220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1" t="s">
        <v>144</v>
      </c>
      <c r="AT430" s="221" t="s">
        <v>139</v>
      </c>
      <c r="AU430" s="221" t="s">
        <v>86</v>
      </c>
      <c r="AY430" s="20" t="s">
        <v>137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20" t="s">
        <v>83</v>
      </c>
      <c r="BK430" s="222">
        <f>ROUND(I430*H430,2)</f>
        <v>0</v>
      </c>
      <c r="BL430" s="20" t="s">
        <v>144</v>
      </c>
      <c r="BM430" s="221" t="s">
        <v>896</v>
      </c>
    </row>
    <row r="431" s="2" customFormat="1">
      <c r="A431" s="42"/>
      <c r="B431" s="43"/>
      <c r="C431" s="44"/>
      <c r="D431" s="223" t="s">
        <v>146</v>
      </c>
      <c r="E431" s="44"/>
      <c r="F431" s="224" t="s">
        <v>897</v>
      </c>
      <c r="G431" s="44"/>
      <c r="H431" s="44"/>
      <c r="I431" s="225"/>
      <c r="J431" s="44"/>
      <c r="K431" s="44"/>
      <c r="L431" s="48"/>
      <c r="M431" s="226"/>
      <c r="N431" s="227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0" t="s">
        <v>146</v>
      </c>
      <c r="AU431" s="20" t="s">
        <v>86</v>
      </c>
    </row>
    <row r="432" s="2" customFormat="1" ht="21.75" customHeight="1">
      <c r="A432" s="42"/>
      <c r="B432" s="43"/>
      <c r="C432" s="272" t="s">
        <v>541</v>
      </c>
      <c r="D432" s="272" t="s">
        <v>276</v>
      </c>
      <c r="E432" s="273" t="s">
        <v>898</v>
      </c>
      <c r="F432" s="274" t="s">
        <v>899</v>
      </c>
      <c r="G432" s="275" t="s">
        <v>321</v>
      </c>
      <c r="H432" s="276">
        <v>1</v>
      </c>
      <c r="I432" s="277"/>
      <c r="J432" s="278">
        <f>ROUND(I432*H432,2)</f>
        <v>0</v>
      </c>
      <c r="K432" s="274" t="s">
        <v>143</v>
      </c>
      <c r="L432" s="279"/>
      <c r="M432" s="280" t="s">
        <v>21</v>
      </c>
      <c r="N432" s="281" t="s">
        <v>46</v>
      </c>
      <c r="O432" s="88"/>
      <c r="P432" s="219">
        <f>O432*H432</f>
        <v>0</v>
      </c>
      <c r="Q432" s="219">
        <v>2.1000000000000001</v>
      </c>
      <c r="R432" s="219">
        <f>Q432*H432</f>
        <v>2.1000000000000001</v>
      </c>
      <c r="S432" s="219">
        <v>0</v>
      </c>
      <c r="T432" s="220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1" t="s">
        <v>202</v>
      </c>
      <c r="AT432" s="221" t="s">
        <v>276</v>
      </c>
      <c r="AU432" s="221" t="s">
        <v>86</v>
      </c>
      <c r="AY432" s="20" t="s">
        <v>137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20" t="s">
        <v>83</v>
      </c>
      <c r="BK432" s="222">
        <f>ROUND(I432*H432,2)</f>
        <v>0</v>
      </c>
      <c r="BL432" s="20" t="s">
        <v>144</v>
      </c>
      <c r="BM432" s="221" t="s">
        <v>900</v>
      </c>
    </row>
    <row r="433" s="2" customFormat="1" ht="24.15" customHeight="1">
      <c r="A433" s="42"/>
      <c r="B433" s="43"/>
      <c r="C433" s="210" t="s">
        <v>547</v>
      </c>
      <c r="D433" s="210" t="s">
        <v>139</v>
      </c>
      <c r="E433" s="211" t="s">
        <v>901</v>
      </c>
      <c r="F433" s="212" t="s">
        <v>902</v>
      </c>
      <c r="G433" s="213" t="s">
        <v>321</v>
      </c>
      <c r="H433" s="214">
        <v>1</v>
      </c>
      <c r="I433" s="215"/>
      <c r="J433" s="216">
        <f>ROUND(I433*H433,2)</f>
        <v>0</v>
      </c>
      <c r="K433" s="212" t="s">
        <v>143</v>
      </c>
      <c r="L433" s="48"/>
      <c r="M433" s="217" t="s">
        <v>21</v>
      </c>
      <c r="N433" s="218" t="s">
        <v>46</v>
      </c>
      <c r="O433" s="88"/>
      <c r="P433" s="219">
        <f>O433*H433</f>
        <v>0</v>
      </c>
      <c r="Q433" s="219">
        <v>0.55256000000000005</v>
      </c>
      <c r="R433" s="219">
        <f>Q433*H433</f>
        <v>0.55256000000000005</v>
      </c>
      <c r="S433" s="219">
        <v>0</v>
      </c>
      <c r="T433" s="220">
        <f>S433*H433</f>
        <v>0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R433" s="221" t="s">
        <v>144</v>
      </c>
      <c r="AT433" s="221" t="s">
        <v>139</v>
      </c>
      <c r="AU433" s="221" t="s">
        <v>86</v>
      </c>
      <c r="AY433" s="20" t="s">
        <v>137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20" t="s">
        <v>83</v>
      </c>
      <c r="BK433" s="222">
        <f>ROUND(I433*H433,2)</f>
        <v>0</v>
      </c>
      <c r="BL433" s="20" t="s">
        <v>144</v>
      </c>
      <c r="BM433" s="221" t="s">
        <v>903</v>
      </c>
    </row>
    <row r="434" s="2" customFormat="1">
      <c r="A434" s="42"/>
      <c r="B434" s="43"/>
      <c r="C434" s="44"/>
      <c r="D434" s="223" t="s">
        <v>146</v>
      </c>
      <c r="E434" s="44"/>
      <c r="F434" s="224" t="s">
        <v>904</v>
      </c>
      <c r="G434" s="44"/>
      <c r="H434" s="44"/>
      <c r="I434" s="225"/>
      <c r="J434" s="44"/>
      <c r="K434" s="44"/>
      <c r="L434" s="48"/>
      <c r="M434" s="226"/>
      <c r="N434" s="227"/>
      <c r="O434" s="88"/>
      <c r="P434" s="88"/>
      <c r="Q434" s="88"/>
      <c r="R434" s="88"/>
      <c r="S434" s="88"/>
      <c r="T434" s="89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T434" s="20" t="s">
        <v>146</v>
      </c>
      <c r="AU434" s="20" t="s">
        <v>86</v>
      </c>
    </row>
    <row r="435" s="2" customFormat="1" ht="33" customHeight="1">
      <c r="A435" s="42"/>
      <c r="B435" s="43"/>
      <c r="C435" s="272" t="s">
        <v>905</v>
      </c>
      <c r="D435" s="272" t="s">
        <v>276</v>
      </c>
      <c r="E435" s="273" t="s">
        <v>906</v>
      </c>
      <c r="F435" s="274" t="s">
        <v>907</v>
      </c>
      <c r="G435" s="275" t="s">
        <v>321</v>
      </c>
      <c r="H435" s="276">
        <v>1</v>
      </c>
      <c r="I435" s="277"/>
      <c r="J435" s="278">
        <f>ROUND(I435*H435,2)</f>
        <v>0</v>
      </c>
      <c r="K435" s="274" t="s">
        <v>143</v>
      </c>
      <c r="L435" s="279"/>
      <c r="M435" s="280" t="s">
        <v>21</v>
      </c>
      <c r="N435" s="281" t="s">
        <v>46</v>
      </c>
      <c r="O435" s="88"/>
      <c r="P435" s="219">
        <f>O435*H435</f>
        <v>0</v>
      </c>
      <c r="Q435" s="219">
        <v>3.5099999999999998</v>
      </c>
      <c r="R435" s="219">
        <f>Q435*H435</f>
        <v>3.5099999999999998</v>
      </c>
      <c r="S435" s="219">
        <v>0</v>
      </c>
      <c r="T435" s="220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1" t="s">
        <v>202</v>
      </c>
      <c r="AT435" s="221" t="s">
        <v>276</v>
      </c>
      <c r="AU435" s="221" t="s">
        <v>86</v>
      </c>
      <c r="AY435" s="20" t="s">
        <v>137</v>
      </c>
      <c r="BE435" s="222">
        <f>IF(N435="základní",J435,0)</f>
        <v>0</v>
      </c>
      <c r="BF435" s="222">
        <f>IF(N435="snížená",J435,0)</f>
        <v>0</v>
      </c>
      <c r="BG435" s="222">
        <f>IF(N435="zákl. přenesená",J435,0)</f>
        <v>0</v>
      </c>
      <c r="BH435" s="222">
        <f>IF(N435="sníž. přenesená",J435,0)</f>
        <v>0</v>
      </c>
      <c r="BI435" s="222">
        <f>IF(N435="nulová",J435,0)</f>
        <v>0</v>
      </c>
      <c r="BJ435" s="20" t="s">
        <v>83</v>
      </c>
      <c r="BK435" s="222">
        <f>ROUND(I435*H435,2)</f>
        <v>0</v>
      </c>
      <c r="BL435" s="20" t="s">
        <v>144</v>
      </c>
      <c r="BM435" s="221" t="s">
        <v>908</v>
      </c>
    </row>
    <row r="436" s="2" customFormat="1" ht="33" customHeight="1">
      <c r="A436" s="42"/>
      <c r="B436" s="43"/>
      <c r="C436" s="272" t="s">
        <v>909</v>
      </c>
      <c r="D436" s="272" t="s">
        <v>276</v>
      </c>
      <c r="E436" s="273" t="s">
        <v>910</v>
      </c>
      <c r="F436" s="274" t="s">
        <v>911</v>
      </c>
      <c r="G436" s="275" t="s">
        <v>321</v>
      </c>
      <c r="H436" s="276">
        <v>9</v>
      </c>
      <c r="I436" s="277"/>
      <c r="J436" s="278">
        <f>ROUND(I436*H436,2)</f>
        <v>0</v>
      </c>
      <c r="K436" s="274" t="s">
        <v>143</v>
      </c>
      <c r="L436" s="279"/>
      <c r="M436" s="280" t="s">
        <v>21</v>
      </c>
      <c r="N436" s="281" t="s">
        <v>46</v>
      </c>
      <c r="O436" s="88"/>
      <c r="P436" s="219">
        <f>O436*H436</f>
        <v>0</v>
      </c>
      <c r="Q436" s="219">
        <v>6.5999999999999996</v>
      </c>
      <c r="R436" s="219">
        <f>Q436*H436</f>
        <v>59.399999999999999</v>
      </c>
      <c r="S436" s="219">
        <v>0</v>
      </c>
      <c r="T436" s="220">
        <f>S436*H436</f>
        <v>0</v>
      </c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R436" s="221" t="s">
        <v>202</v>
      </c>
      <c r="AT436" s="221" t="s">
        <v>276</v>
      </c>
      <c r="AU436" s="221" t="s">
        <v>86</v>
      </c>
      <c r="AY436" s="20" t="s">
        <v>137</v>
      </c>
      <c r="BE436" s="222">
        <f>IF(N436="základní",J436,0)</f>
        <v>0</v>
      </c>
      <c r="BF436" s="222">
        <f>IF(N436="snížená",J436,0)</f>
        <v>0</v>
      </c>
      <c r="BG436" s="222">
        <f>IF(N436="zákl. přenesená",J436,0)</f>
        <v>0</v>
      </c>
      <c r="BH436" s="222">
        <f>IF(N436="sníž. přenesená",J436,0)</f>
        <v>0</v>
      </c>
      <c r="BI436" s="222">
        <f>IF(N436="nulová",J436,0)</f>
        <v>0</v>
      </c>
      <c r="BJ436" s="20" t="s">
        <v>83</v>
      </c>
      <c r="BK436" s="222">
        <f>ROUND(I436*H436,2)</f>
        <v>0</v>
      </c>
      <c r="BL436" s="20" t="s">
        <v>144</v>
      </c>
      <c r="BM436" s="221" t="s">
        <v>912</v>
      </c>
    </row>
    <row r="437" s="2" customFormat="1" ht="24.15" customHeight="1">
      <c r="A437" s="42"/>
      <c r="B437" s="43"/>
      <c r="C437" s="210" t="s">
        <v>913</v>
      </c>
      <c r="D437" s="210" t="s">
        <v>139</v>
      </c>
      <c r="E437" s="211" t="s">
        <v>914</v>
      </c>
      <c r="F437" s="212" t="s">
        <v>915</v>
      </c>
      <c r="G437" s="213" t="s">
        <v>321</v>
      </c>
      <c r="H437" s="214">
        <v>3</v>
      </c>
      <c r="I437" s="215"/>
      <c r="J437" s="216">
        <f>ROUND(I437*H437,2)</f>
        <v>0</v>
      </c>
      <c r="K437" s="212" t="s">
        <v>143</v>
      </c>
      <c r="L437" s="48"/>
      <c r="M437" s="217" t="s">
        <v>21</v>
      </c>
      <c r="N437" s="218" t="s">
        <v>46</v>
      </c>
      <c r="O437" s="88"/>
      <c r="P437" s="219">
        <f>O437*H437</f>
        <v>0</v>
      </c>
      <c r="Q437" s="219">
        <v>0.0098899999999999995</v>
      </c>
      <c r="R437" s="219">
        <f>Q437*H437</f>
        <v>0.029669999999999998</v>
      </c>
      <c r="S437" s="219">
        <v>0</v>
      </c>
      <c r="T437" s="220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1" t="s">
        <v>144</v>
      </c>
      <c r="AT437" s="221" t="s">
        <v>139</v>
      </c>
      <c r="AU437" s="221" t="s">
        <v>86</v>
      </c>
      <c r="AY437" s="20" t="s">
        <v>137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20" t="s">
        <v>83</v>
      </c>
      <c r="BK437" s="222">
        <f>ROUND(I437*H437,2)</f>
        <v>0</v>
      </c>
      <c r="BL437" s="20" t="s">
        <v>144</v>
      </c>
      <c r="BM437" s="221" t="s">
        <v>916</v>
      </c>
    </row>
    <row r="438" s="2" customFormat="1">
      <c r="A438" s="42"/>
      <c r="B438" s="43"/>
      <c r="C438" s="44"/>
      <c r="D438" s="223" t="s">
        <v>146</v>
      </c>
      <c r="E438" s="44"/>
      <c r="F438" s="224" t="s">
        <v>917</v>
      </c>
      <c r="G438" s="44"/>
      <c r="H438" s="44"/>
      <c r="I438" s="225"/>
      <c r="J438" s="44"/>
      <c r="K438" s="44"/>
      <c r="L438" s="48"/>
      <c r="M438" s="226"/>
      <c r="N438" s="227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146</v>
      </c>
      <c r="AU438" s="20" t="s">
        <v>86</v>
      </c>
    </row>
    <row r="439" s="2" customFormat="1" ht="21.75" customHeight="1">
      <c r="A439" s="42"/>
      <c r="B439" s="43"/>
      <c r="C439" s="272" t="s">
        <v>918</v>
      </c>
      <c r="D439" s="272" t="s">
        <v>276</v>
      </c>
      <c r="E439" s="273" t="s">
        <v>919</v>
      </c>
      <c r="F439" s="274" t="s">
        <v>920</v>
      </c>
      <c r="G439" s="275" t="s">
        <v>321</v>
      </c>
      <c r="H439" s="276">
        <v>3</v>
      </c>
      <c r="I439" s="277"/>
      <c r="J439" s="278">
        <f>ROUND(I439*H439,2)</f>
        <v>0</v>
      </c>
      <c r="K439" s="274" t="s">
        <v>143</v>
      </c>
      <c r="L439" s="279"/>
      <c r="M439" s="280" t="s">
        <v>21</v>
      </c>
      <c r="N439" s="281" t="s">
        <v>46</v>
      </c>
      <c r="O439" s="88"/>
      <c r="P439" s="219">
        <f>O439*H439</f>
        <v>0</v>
      </c>
      <c r="Q439" s="219">
        <v>0.254</v>
      </c>
      <c r="R439" s="219">
        <f>Q439*H439</f>
        <v>0.76200000000000001</v>
      </c>
      <c r="S439" s="219">
        <v>0</v>
      </c>
      <c r="T439" s="220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21" t="s">
        <v>202</v>
      </c>
      <c r="AT439" s="221" t="s">
        <v>276</v>
      </c>
      <c r="AU439" s="221" t="s">
        <v>86</v>
      </c>
      <c r="AY439" s="20" t="s">
        <v>137</v>
      </c>
      <c r="BE439" s="222">
        <f>IF(N439="základní",J439,0)</f>
        <v>0</v>
      </c>
      <c r="BF439" s="222">
        <f>IF(N439="snížená",J439,0)</f>
        <v>0</v>
      </c>
      <c r="BG439" s="222">
        <f>IF(N439="zákl. přenesená",J439,0)</f>
        <v>0</v>
      </c>
      <c r="BH439" s="222">
        <f>IF(N439="sníž. přenesená",J439,0)</f>
        <v>0</v>
      </c>
      <c r="BI439" s="222">
        <f>IF(N439="nulová",J439,0)</f>
        <v>0</v>
      </c>
      <c r="BJ439" s="20" t="s">
        <v>83</v>
      </c>
      <c r="BK439" s="222">
        <f>ROUND(I439*H439,2)</f>
        <v>0</v>
      </c>
      <c r="BL439" s="20" t="s">
        <v>144</v>
      </c>
      <c r="BM439" s="221" t="s">
        <v>921</v>
      </c>
    </row>
    <row r="440" s="2" customFormat="1" ht="16.5" customHeight="1">
      <c r="A440" s="42"/>
      <c r="B440" s="43"/>
      <c r="C440" s="272" t="s">
        <v>922</v>
      </c>
      <c r="D440" s="272" t="s">
        <v>276</v>
      </c>
      <c r="E440" s="273" t="s">
        <v>923</v>
      </c>
      <c r="F440" s="274" t="s">
        <v>924</v>
      </c>
      <c r="G440" s="275" t="s">
        <v>321</v>
      </c>
      <c r="H440" s="276">
        <v>9</v>
      </c>
      <c r="I440" s="277"/>
      <c r="J440" s="278">
        <f>ROUND(I440*H440,2)</f>
        <v>0</v>
      </c>
      <c r="K440" s="274" t="s">
        <v>374</v>
      </c>
      <c r="L440" s="279"/>
      <c r="M440" s="280" t="s">
        <v>21</v>
      </c>
      <c r="N440" s="281" t="s">
        <v>46</v>
      </c>
      <c r="O440" s="88"/>
      <c r="P440" s="219">
        <f>O440*H440</f>
        <v>0</v>
      </c>
      <c r="Q440" s="219">
        <v>1.3799999999999999</v>
      </c>
      <c r="R440" s="219">
        <f>Q440*H440</f>
        <v>12.419999999999998</v>
      </c>
      <c r="S440" s="219">
        <v>0</v>
      </c>
      <c r="T440" s="220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1" t="s">
        <v>202</v>
      </c>
      <c r="AT440" s="221" t="s">
        <v>276</v>
      </c>
      <c r="AU440" s="221" t="s">
        <v>86</v>
      </c>
      <c r="AY440" s="20" t="s">
        <v>137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20" t="s">
        <v>83</v>
      </c>
      <c r="BK440" s="222">
        <f>ROUND(I440*H440,2)</f>
        <v>0</v>
      </c>
      <c r="BL440" s="20" t="s">
        <v>144</v>
      </c>
      <c r="BM440" s="221" t="s">
        <v>925</v>
      </c>
    </row>
    <row r="441" s="2" customFormat="1" ht="24.15" customHeight="1">
      <c r="A441" s="42"/>
      <c r="B441" s="43"/>
      <c r="C441" s="210" t="s">
        <v>926</v>
      </c>
      <c r="D441" s="210" t="s">
        <v>139</v>
      </c>
      <c r="E441" s="211" t="s">
        <v>927</v>
      </c>
      <c r="F441" s="212" t="s">
        <v>928</v>
      </c>
      <c r="G441" s="213" t="s">
        <v>321</v>
      </c>
      <c r="H441" s="214">
        <v>12</v>
      </c>
      <c r="I441" s="215"/>
      <c r="J441" s="216">
        <f>ROUND(I441*H441,2)</f>
        <v>0</v>
      </c>
      <c r="K441" s="212" t="s">
        <v>143</v>
      </c>
      <c r="L441" s="48"/>
      <c r="M441" s="217" t="s">
        <v>21</v>
      </c>
      <c r="N441" s="218" t="s">
        <v>46</v>
      </c>
      <c r="O441" s="88"/>
      <c r="P441" s="219">
        <f>O441*H441</f>
        <v>0</v>
      </c>
      <c r="Q441" s="219">
        <v>0.0098899999999999995</v>
      </c>
      <c r="R441" s="219">
        <f>Q441*H441</f>
        <v>0.11867999999999999</v>
      </c>
      <c r="S441" s="219">
        <v>0</v>
      </c>
      <c r="T441" s="220">
        <f>S441*H441</f>
        <v>0</v>
      </c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R441" s="221" t="s">
        <v>144</v>
      </c>
      <c r="AT441" s="221" t="s">
        <v>139</v>
      </c>
      <c r="AU441" s="221" t="s">
        <v>86</v>
      </c>
      <c r="AY441" s="20" t="s">
        <v>137</v>
      </c>
      <c r="BE441" s="222">
        <f>IF(N441="základní",J441,0)</f>
        <v>0</v>
      </c>
      <c r="BF441" s="222">
        <f>IF(N441="snížená",J441,0)</f>
        <v>0</v>
      </c>
      <c r="BG441" s="222">
        <f>IF(N441="zákl. přenesená",J441,0)</f>
        <v>0</v>
      </c>
      <c r="BH441" s="222">
        <f>IF(N441="sníž. přenesená",J441,0)</f>
        <v>0</v>
      </c>
      <c r="BI441" s="222">
        <f>IF(N441="nulová",J441,0)</f>
        <v>0</v>
      </c>
      <c r="BJ441" s="20" t="s">
        <v>83</v>
      </c>
      <c r="BK441" s="222">
        <f>ROUND(I441*H441,2)</f>
        <v>0</v>
      </c>
      <c r="BL441" s="20" t="s">
        <v>144</v>
      </c>
      <c r="BM441" s="221" t="s">
        <v>929</v>
      </c>
    </row>
    <row r="442" s="2" customFormat="1">
      <c r="A442" s="42"/>
      <c r="B442" s="43"/>
      <c r="C442" s="44"/>
      <c r="D442" s="223" t="s">
        <v>146</v>
      </c>
      <c r="E442" s="44"/>
      <c r="F442" s="224" t="s">
        <v>930</v>
      </c>
      <c r="G442" s="44"/>
      <c r="H442" s="44"/>
      <c r="I442" s="225"/>
      <c r="J442" s="44"/>
      <c r="K442" s="44"/>
      <c r="L442" s="48"/>
      <c r="M442" s="226"/>
      <c r="N442" s="227"/>
      <c r="O442" s="88"/>
      <c r="P442" s="88"/>
      <c r="Q442" s="88"/>
      <c r="R442" s="88"/>
      <c r="S442" s="88"/>
      <c r="T442" s="89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T442" s="20" t="s">
        <v>146</v>
      </c>
      <c r="AU442" s="20" t="s">
        <v>86</v>
      </c>
    </row>
    <row r="443" s="13" customFormat="1">
      <c r="A443" s="13"/>
      <c r="B443" s="228"/>
      <c r="C443" s="229"/>
      <c r="D443" s="230" t="s">
        <v>148</v>
      </c>
      <c r="E443" s="231" t="s">
        <v>21</v>
      </c>
      <c r="F443" s="232" t="s">
        <v>737</v>
      </c>
      <c r="G443" s="229"/>
      <c r="H443" s="231" t="s">
        <v>21</v>
      </c>
      <c r="I443" s="233"/>
      <c r="J443" s="229"/>
      <c r="K443" s="229"/>
      <c r="L443" s="234"/>
      <c r="M443" s="235"/>
      <c r="N443" s="236"/>
      <c r="O443" s="236"/>
      <c r="P443" s="236"/>
      <c r="Q443" s="236"/>
      <c r="R443" s="236"/>
      <c r="S443" s="236"/>
      <c r="T443" s="237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8" t="s">
        <v>148</v>
      </c>
      <c r="AU443" s="238" t="s">
        <v>86</v>
      </c>
      <c r="AV443" s="13" t="s">
        <v>83</v>
      </c>
      <c r="AW443" s="13" t="s">
        <v>36</v>
      </c>
      <c r="AX443" s="13" t="s">
        <v>75</v>
      </c>
      <c r="AY443" s="238" t="s">
        <v>137</v>
      </c>
    </row>
    <row r="444" s="14" customFormat="1">
      <c r="A444" s="14"/>
      <c r="B444" s="239"/>
      <c r="C444" s="240"/>
      <c r="D444" s="230" t="s">
        <v>148</v>
      </c>
      <c r="E444" s="241" t="s">
        <v>21</v>
      </c>
      <c r="F444" s="242" t="s">
        <v>223</v>
      </c>
      <c r="G444" s="240"/>
      <c r="H444" s="243">
        <v>11</v>
      </c>
      <c r="I444" s="244"/>
      <c r="J444" s="240"/>
      <c r="K444" s="240"/>
      <c r="L444" s="245"/>
      <c r="M444" s="246"/>
      <c r="N444" s="247"/>
      <c r="O444" s="247"/>
      <c r="P444" s="247"/>
      <c r="Q444" s="247"/>
      <c r="R444" s="247"/>
      <c r="S444" s="247"/>
      <c r="T444" s="24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9" t="s">
        <v>148</v>
      </c>
      <c r="AU444" s="249" t="s">
        <v>86</v>
      </c>
      <c r="AV444" s="14" t="s">
        <v>86</v>
      </c>
      <c r="AW444" s="14" t="s">
        <v>36</v>
      </c>
      <c r="AX444" s="14" t="s">
        <v>75</v>
      </c>
      <c r="AY444" s="249" t="s">
        <v>137</v>
      </c>
    </row>
    <row r="445" s="13" customFormat="1">
      <c r="A445" s="13"/>
      <c r="B445" s="228"/>
      <c r="C445" s="229"/>
      <c r="D445" s="230" t="s">
        <v>148</v>
      </c>
      <c r="E445" s="231" t="s">
        <v>21</v>
      </c>
      <c r="F445" s="232" t="s">
        <v>931</v>
      </c>
      <c r="G445" s="229"/>
      <c r="H445" s="231" t="s">
        <v>21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148</v>
      </c>
      <c r="AU445" s="238" t="s">
        <v>86</v>
      </c>
      <c r="AV445" s="13" t="s">
        <v>83</v>
      </c>
      <c r="AW445" s="13" t="s">
        <v>36</v>
      </c>
      <c r="AX445" s="13" t="s">
        <v>75</v>
      </c>
      <c r="AY445" s="238" t="s">
        <v>137</v>
      </c>
    </row>
    <row r="446" s="14" customFormat="1">
      <c r="A446" s="14"/>
      <c r="B446" s="239"/>
      <c r="C446" s="240"/>
      <c r="D446" s="230" t="s">
        <v>148</v>
      </c>
      <c r="E446" s="241" t="s">
        <v>21</v>
      </c>
      <c r="F446" s="242" t="s">
        <v>83</v>
      </c>
      <c r="G446" s="240"/>
      <c r="H446" s="243">
        <v>1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9" t="s">
        <v>148</v>
      </c>
      <c r="AU446" s="249" t="s">
        <v>86</v>
      </c>
      <c r="AV446" s="14" t="s">
        <v>86</v>
      </c>
      <c r="AW446" s="14" t="s">
        <v>36</v>
      </c>
      <c r="AX446" s="14" t="s">
        <v>75</v>
      </c>
      <c r="AY446" s="249" t="s">
        <v>137</v>
      </c>
    </row>
    <row r="447" s="15" customFormat="1">
      <c r="A447" s="15"/>
      <c r="B447" s="250"/>
      <c r="C447" s="251"/>
      <c r="D447" s="230" t="s">
        <v>148</v>
      </c>
      <c r="E447" s="252" t="s">
        <v>21</v>
      </c>
      <c r="F447" s="253" t="s">
        <v>180</v>
      </c>
      <c r="G447" s="251"/>
      <c r="H447" s="254">
        <v>12</v>
      </c>
      <c r="I447" s="255"/>
      <c r="J447" s="251"/>
      <c r="K447" s="251"/>
      <c r="L447" s="256"/>
      <c r="M447" s="257"/>
      <c r="N447" s="258"/>
      <c r="O447" s="258"/>
      <c r="P447" s="258"/>
      <c r="Q447" s="258"/>
      <c r="R447" s="258"/>
      <c r="S447" s="258"/>
      <c r="T447" s="259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0" t="s">
        <v>148</v>
      </c>
      <c r="AU447" s="260" t="s">
        <v>86</v>
      </c>
      <c r="AV447" s="15" t="s">
        <v>144</v>
      </c>
      <c r="AW447" s="15" t="s">
        <v>36</v>
      </c>
      <c r="AX447" s="15" t="s">
        <v>83</v>
      </c>
      <c r="AY447" s="260" t="s">
        <v>137</v>
      </c>
    </row>
    <row r="448" s="2" customFormat="1" ht="21.75" customHeight="1">
      <c r="A448" s="42"/>
      <c r="B448" s="43"/>
      <c r="C448" s="272" t="s">
        <v>932</v>
      </c>
      <c r="D448" s="272" t="s">
        <v>276</v>
      </c>
      <c r="E448" s="273" t="s">
        <v>933</v>
      </c>
      <c r="F448" s="274" t="s">
        <v>934</v>
      </c>
      <c r="G448" s="275" t="s">
        <v>321</v>
      </c>
      <c r="H448" s="276">
        <v>12</v>
      </c>
      <c r="I448" s="277"/>
      <c r="J448" s="278">
        <f>ROUND(I448*H448,2)</f>
        <v>0</v>
      </c>
      <c r="K448" s="274" t="s">
        <v>143</v>
      </c>
      <c r="L448" s="279"/>
      <c r="M448" s="280" t="s">
        <v>21</v>
      </c>
      <c r="N448" s="281" t="s">
        <v>46</v>
      </c>
      <c r="O448" s="88"/>
      <c r="P448" s="219">
        <f>O448*H448</f>
        <v>0</v>
      </c>
      <c r="Q448" s="219">
        <v>0.50600000000000001</v>
      </c>
      <c r="R448" s="219">
        <f>Q448*H448</f>
        <v>6.0720000000000001</v>
      </c>
      <c r="S448" s="219">
        <v>0</v>
      </c>
      <c r="T448" s="220">
        <f>S448*H448</f>
        <v>0</v>
      </c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R448" s="221" t="s">
        <v>202</v>
      </c>
      <c r="AT448" s="221" t="s">
        <v>276</v>
      </c>
      <c r="AU448" s="221" t="s">
        <v>86</v>
      </c>
      <c r="AY448" s="20" t="s">
        <v>137</v>
      </c>
      <c r="BE448" s="222">
        <f>IF(N448="základní",J448,0)</f>
        <v>0</v>
      </c>
      <c r="BF448" s="222">
        <f>IF(N448="snížená",J448,0)</f>
        <v>0</v>
      </c>
      <c r="BG448" s="222">
        <f>IF(N448="zákl. přenesená",J448,0)</f>
        <v>0</v>
      </c>
      <c r="BH448" s="222">
        <f>IF(N448="sníž. přenesená",J448,0)</f>
        <v>0</v>
      </c>
      <c r="BI448" s="222">
        <f>IF(N448="nulová",J448,0)</f>
        <v>0</v>
      </c>
      <c r="BJ448" s="20" t="s">
        <v>83</v>
      </c>
      <c r="BK448" s="222">
        <f>ROUND(I448*H448,2)</f>
        <v>0</v>
      </c>
      <c r="BL448" s="20" t="s">
        <v>144</v>
      </c>
      <c r="BM448" s="221" t="s">
        <v>935</v>
      </c>
    </row>
    <row r="449" s="2" customFormat="1" ht="24.15" customHeight="1">
      <c r="A449" s="42"/>
      <c r="B449" s="43"/>
      <c r="C449" s="210" t="s">
        <v>936</v>
      </c>
      <c r="D449" s="210" t="s">
        <v>139</v>
      </c>
      <c r="E449" s="211" t="s">
        <v>937</v>
      </c>
      <c r="F449" s="212" t="s">
        <v>938</v>
      </c>
      <c r="G449" s="213" t="s">
        <v>321</v>
      </c>
      <c r="H449" s="214">
        <v>7</v>
      </c>
      <c r="I449" s="215"/>
      <c r="J449" s="216">
        <f>ROUND(I449*H449,2)</f>
        <v>0</v>
      </c>
      <c r="K449" s="212" t="s">
        <v>143</v>
      </c>
      <c r="L449" s="48"/>
      <c r="M449" s="217" t="s">
        <v>21</v>
      </c>
      <c r="N449" s="218" t="s">
        <v>46</v>
      </c>
      <c r="O449" s="88"/>
      <c r="P449" s="219">
        <f>O449*H449</f>
        <v>0</v>
      </c>
      <c r="Q449" s="219">
        <v>0.0098899999999999995</v>
      </c>
      <c r="R449" s="219">
        <f>Q449*H449</f>
        <v>0.06923</v>
      </c>
      <c r="S449" s="219">
        <v>0</v>
      </c>
      <c r="T449" s="220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21" t="s">
        <v>144</v>
      </c>
      <c r="AT449" s="221" t="s">
        <v>139</v>
      </c>
      <c r="AU449" s="221" t="s">
        <v>86</v>
      </c>
      <c r="AY449" s="20" t="s">
        <v>137</v>
      </c>
      <c r="BE449" s="222">
        <f>IF(N449="základní",J449,0)</f>
        <v>0</v>
      </c>
      <c r="BF449" s="222">
        <f>IF(N449="snížená",J449,0)</f>
        <v>0</v>
      </c>
      <c r="BG449" s="222">
        <f>IF(N449="zákl. přenesená",J449,0)</f>
        <v>0</v>
      </c>
      <c r="BH449" s="222">
        <f>IF(N449="sníž. přenesená",J449,0)</f>
        <v>0</v>
      </c>
      <c r="BI449" s="222">
        <f>IF(N449="nulová",J449,0)</f>
        <v>0</v>
      </c>
      <c r="BJ449" s="20" t="s">
        <v>83</v>
      </c>
      <c r="BK449" s="222">
        <f>ROUND(I449*H449,2)</f>
        <v>0</v>
      </c>
      <c r="BL449" s="20" t="s">
        <v>144</v>
      </c>
      <c r="BM449" s="221" t="s">
        <v>939</v>
      </c>
    </row>
    <row r="450" s="2" customFormat="1">
      <c r="A450" s="42"/>
      <c r="B450" s="43"/>
      <c r="C450" s="44"/>
      <c r="D450" s="223" t="s">
        <v>146</v>
      </c>
      <c r="E450" s="44"/>
      <c r="F450" s="224" t="s">
        <v>940</v>
      </c>
      <c r="G450" s="44"/>
      <c r="H450" s="44"/>
      <c r="I450" s="225"/>
      <c r="J450" s="44"/>
      <c r="K450" s="44"/>
      <c r="L450" s="48"/>
      <c r="M450" s="226"/>
      <c r="N450" s="227"/>
      <c r="O450" s="88"/>
      <c r="P450" s="88"/>
      <c r="Q450" s="88"/>
      <c r="R450" s="88"/>
      <c r="S450" s="88"/>
      <c r="T450" s="89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T450" s="20" t="s">
        <v>146</v>
      </c>
      <c r="AU450" s="20" t="s">
        <v>86</v>
      </c>
    </row>
    <row r="451" s="2" customFormat="1" ht="21.75" customHeight="1">
      <c r="A451" s="42"/>
      <c r="B451" s="43"/>
      <c r="C451" s="272" t="s">
        <v>941</v>
      </c>
      <c r="D451" s="272" t="s">
        <v>276</v>
      </c>
      <c r="E451" s="273" t="s">
        <v>942</v>
      </c>
      <c r="F451" s="274" t="s">
        <v>943</v>
      </c>
      <c r="G451" s="275" t="s">
        <v>321</v>
      </c>
      <c r="H451" s="276">
        <v>7</v>
      </c>
      <c r="I451" s="277"/>
      <c r="J451" s="278">
        <f>ROUND(I451*H451,2)</f>
        <v>0</v>
      </c>
      <c r="K451" s="274" t="s">
        <v>143</v>
      </c>
      <c r="L451" s="279"/>
      <c r="M451" s="280" t="s">
        <v>21</v>
      </c>
      <c r="N451" s="281" t="s">
        <v>46</v>
      </c>
      <c r="O451" s="88"/>
      <c r="P451" s="219">
        <f>O451*H451</f>
        <v>0</v>
      </c>
      <c r="Q451" s="219">
        <v>1.0129999999999999</v>
      </c>
      <c r="R451" s="219">
        <f>Q451*H451</f>
        <v>7.0909999999999993</v>
      </c>
      <c r="S451" s="219">
        <v>0</v>
      </c>
      <c r="T451" s="220">
        <f>S451*H451</f>
        <v>0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21" t="s">
        <v>202</v>
      </c>
      <c r="AT451" s="221" t="s">
        <v>276</v>
      </c>
      <c r="AU451" s="221" t="s">
        <v>86</v>
      </c>
      <c r="AY451" s="20" t="s">
        <v>137</v>
      </c>
      <c r="BE451" s="222">
        <f>IF(N451="základní",J451,0)</f>
        <v>0</v>
      </c>
      <c r="BF451" s="222">
        <f>IF(N451="snížená",J451,0)</f>
        <v>0</v>
      </c>
      <c r="BG451" s="222">
        <f>IF(N451="zákl. přenesená",J451,0)</f>
        <v>0</v>
      </c>
      <c r="BH451" s="222">
        <f>IF(N451="sníž. přenesená",J451,0)</f>
        <v>0</v>
      </c>
      <c r="BI451" s="222">
        <f>IF(N451="nulová",J451,0)</f>
        <v>0</v>
      </c>
      <c r="BJ451" s="20" t="s">
        <v>83</v>
      </c>
      <c r="BK451" s="222">
        <f>ROUND(I451*H451,2)</f>
        <v>0</v>
      </c>
      <c r="BL451" s="20" t="s">
        <v>144</v>
      </c>
      <c r="BM451" s="221" t="s">
        <v>944</v>
      </c>
    </row>
    <row r="452" s="2" customFormat="1" ht="24.15" customHeight="1">
      <c r="A452" s="42"/>
      <c r="B452" s="43"/>
      <c r="C452" s="210" t="s">
        <v>945</v>
      </c>
      <c r="D452" s="210" t="s">
        <v>139</v>
      </c>
      <c r="E452" s="211" t="s">
        <v>946</v>
      </c>
      <c r="F452" s="212" t="s">
        <v>947</v>
      </c>
      <c r="G452" s="213" t="s">
        <v>321</v>
      </c>
      <c r="H452" s="214">
        <v>24</v>
      </c>
      <c r="I452" s="215"/>
      <c r="J452" s="216">
        <f>ROUND(I452*H452,2)</f>
        <v>0</v>
      </c>
      <c r="K452" s="212" t="s">
        <v>143</v>
      </c>
      <c r="L452" s="48"/>
      <c r="M452" s="217" t="s">
        <v>21</v>
      </c>
      <c r="N452" s="218" t="s">
        <v>46</v>
      </c>
      <c r="O452" s="88"/>
      <c r="P452" s="219">
        <f>O452*H452</f>
        <v>0</v>
      </c>
      <c r="Q452" s="219">
        <v>0.01218</v>
      </c>
      <c r="R452" s="219">
        <f>Q452*H452</f>
        <v>0.29232000000000002</v>
      </c>
      <c r="S452" s="219">
        <v>0</v>
      </c>
      <c r="T452" s="220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21" t="s">
        <v>144</v>
      </c>
      <c r="AT452" s="221" t="s">
        <v>139</v>
      </c>
      <c r="AU452" s="221" t="s">
        <v>86</v>
      </c>
      <c r="AY452" s="20" t="s">
        <v>137</v>
      </c>
      <c r="BE452" s="222">
        <f>IF(N452="základní",J452,0)</f>
        <v>0</v>
      </c>
      <c r="BF452" s="222">
        <f>IF(N452="snížená",J452,0)</f>
        <v>0</v>
      </c>
      <c r="BG452" s="222">
        <f>IF(N452="zákl. přenesená",J452,0)</f>
        <v>0</v>
      </c>
      <c r="BH452" s="222">
        <f>IF(N452="sníž. přenesená",J452,0)</f>
        <v>0</v>
      </c>
      <c r="BI452" s="222">
        <f>IF(N452="nulová",J452,0)</f>
        <v>0</v>
      </c>
      <c r="BJ452" s="20" t="s">
        <v>83</v>
      </c>
      <c r="BK452" s="222">
        <f>ROUND(I452*H452,2)</f>
        <v>0</v>
      </c>
      <c r="BL452" s="20" t="s">
        <v>144</v>
      </c>
      <c r="BM452" s="221" t="s">
        <v>948</v>
      </c>
    </row>
    <row r="453" s="2" customFormat="1">
      <c r="A453" s="42"/>
      <c r="B453" s="43"/>
      <c r="C453" s="44"/>
      <c r="D453" s="223" t="s">
        <v>146</v>
      </c>
      <c r="E453" s="44"/>
      <c r="F453" s="224" t="s">
        <v>949</v>
      </c>
      <c r="G453" s="44"/>
      <c r="H453" s="44"/>
      <c r="I453" s="225"/>
      <c r="J453" s="44"/>
      <c r="K453" s="44"/>
      <c r="L453" s="48"/>
      <c r="M453" s="226"/>
      <c r="N453" s="227"/>
      <c r="O453" s="88"/>
      <c r="P453" s="88"/>
      <c r="Q453" s="88"/>
      <c r="R453" s="88"/>
      <c r="S453" s="88"/>
      <c r="T453" s="89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T453" s="20" t="s">
        <v>146</v>
      </c>
      <c r="AU453" s="20" t="s">
        <v>86</v>
      </c>
    </row>
    <row r="454" s="13" customFormat="1">
      <c r="A454" s="13"/>
      <c r="B454" s="228"/>
      <c r="C454" s="229"/>
      <c r="D454" s="230" t="s">
        <v>148</v>
      </c>
      <c r="E454" s="231" t="s">
        <v>21</v>
      </c>
      <c r="F454" s="232" t="s">
        <v>737</v>
      </c>
      <c r="G454" s="229"/>
      <c r="H454" s="231" t="s">
        <v>21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8" t="s">
        <v>148</v>
      </c>
      <c r="AU454" s="238" t="s">
        <v>86</v>
      </c>
      <c r="AV454" s="13" t="s">
        <v>83</v>
      </c>
      <c r="AW454" s="13" t="s">
        <v>36</v>
      </c>
      <c r="AX454" s="13" t="s">
        <v>75</v>
      </c>
      <c r="AY454" s="238" t="s">
        <v>137</v>
      </c>
    </row>
    <row r="455" s="14" customFormat="1">
      <c r="A455" s="14"/>
      <c r="B455" s="239"/>
      <c r="C455" s="240"/>
      <c r="D455" s="230" t="s">
        <v>148</v>
      </c>
      <c r="E455" s="241" t="s">
        <v>21</v>
      </c>
      <c r="F455" s="242" t="s">
        <v>950</v>
      </c>
      <c r="G455" s="240"/>
      <c r="H455" s="243">
        <v>23</v>
      </c>
      <c r="I455" s="244"/>
      <c r="J455" s="240"/>
      <c r="K455" s="240"/>
      <c r="L455" s="245"/>
      <c r="M455" s="246"/>
      <c r="N455" s="247"/>
      <c r="O455" s="247"/>
      <c r="P455" s="247"/>
      <c r="Q455" s="247"/>
      <c r="R455" s="247"/>
      <c r="S455" s="247"/>
      <c r="T455" s="24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9" t="s">
        <v>148</v>
      </c>
      <c r="AU455" s="249" t="s">
        <v>86</v>
      </c>
      <c r="AV455" s="14" t="s">
        <v>86</v>
      </c>
      <c r="AW455" s="14" t="s">
        <v>36</v>
      </c>
      <c r="AX455" s="14" t="s">
        <v>75</v>
      </c>
      <c r="AY455" s="249" t="s">
        <v>137</v>
      </c>
    </row>
    <row r="456" s="13" customFormat="1">
      <c r="A456" s="13"/>
      <c r="B456" s="228"/>
      <c r="C456" s="229"/>
      <c r="D456" s="230" t="s">
        <v>148</v>
      </c>
      <c r="E456" s="231" t="s">
        <v>21</v>
      </c>
      <c r="F456" s="232" t="s">
        <v>931</v>
      </c>
      <c r="G456" s="229"/>
      <c r="H456" s="231" t="s">
        <v>21</v>
      </c>
      <c r="I456" s="233"/>
      <c r="J456" s="229"/>
      <c r="K456" s="229"/>
      <c r="L456" s="234"/>
      <c r="M456" s="235"/>
      <c r="N456" s="236"/>
      <c r="O456" s="236"/>
      <c r="P456" s="236"/>
      <c r="Q456" s="236"/>
      <c r="R456" s="236"/>
      <c r="S456" s="236"/>
      <c r="T456" s="237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8" t="s">
        <v>148</v>
      </c>
      <c r="AU456" s="238" t="s">
        <v>86</v>
      </c>
      <c r="AV456" s="13" t="s">
        <v>83</v>
      </c>
      <c r="AW456" s="13" t="s">
        <v>36</v>
      </c>
      <c r="AX456" s="13" t="s">
        <v>75</v>
      </c>
      <c r="AY456" s="238" t="s">
        <v>137</v>
      </c>
    </row>
    <row r="457" s="14" customFormat="1">
      <c r="A457" s="14"/>
      <c r="B457" s="239"/>
      <c r="C457" s="240"/>
      <c r="D457" s="230" t="s">
        <v>148</v>
      </c>
      <c r="E457" s="241" t="s">
        <v>21</v>
      </c>
      <c r="F457" s="242" t="s">
        <v>83</v>
      </c>
      <c r="G457" s="240"/>
      <c r="H457" s="243">
        <v>1</v>
      </c>
      <c r="I457" s="244"/>
      <c r="J457" s="240"/>
      <c r="K457" s="240"/>
      <c r="L457" s="245"/>
      <c r="M457" s="246"/>
      <c r="N457" s="247"/>
      <c r="O457" s="247"/>
      <c r="P457" s="247"/>
      <c r="Q457" s="247"/>
      <c r="R457" s="247"/>
      <c r="S457" s="247"/>
      <c r="T457" s="248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9" t="s">
        <v>148</v>
      </c>
      <c r="AU457" s="249" t="s">
        <v>86</v>
      </c>
      <c r="AV457" s="14" t="s">
        <v>86</v>
      </c>
      <c r="AW457" s="14" t="s">
        <v>36</v>
      </c>
      <c r="AX457" s="14" t="s">
        <v>75</v>
      </c>
      <c r="AY457" s="249" t="s">
        <v>137</v>
      </c>
    </row>
    <row r="458" s="15" customFormat="1">
      <c r="A458" s="15"/>
      <c r="B458" s="250"/>
      <c r="C458" s="251"/>
      <c r="D458" s="230" t="s">
        <v>148</v>
      </c>
      <c r="E458" s="252" t="s">
        <v>21</v>
      </c>
      <c r="F458" s="253" t="s">
        <v>180</v>
      </c>
      <c r="G458" s="251"/>
      <c r="H458" s="254">
        <v>24</v>
      </c>
      <c r="I458" s="255"/>
      <c r="J458" s="251"/>
      <c r="K458" s="251"/>
      <c r="L458" s="256"/>
      <c r="M458" s="257"/>
      <c r="N458" s="258"/>
      <c r="O458" s="258"/>
      <c r="P458" s="258"/>
      <c r="Q458" s="258"/>
      <c r="R458" s="258"/>
      <c r="S458" s="258"/>
      <c r="T458" s="259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0" t="s">
        <v>148</v>
      </c>
      <c r="AU458" s="260" t="s">
        <v>86</v>
      </c>
      <c r="AV458" s="15" t="s">
        <v>144</v>
      </c>
      <c r="AW458" s="15" t="s">
        <v>36</v>
      </c>
      <c r="AX458" s="15" t="s">
        <v>83</v>
      </c>
      <c r="AY458" s="260" t="s">
        <v>137</v>
      </c>
    </row>
    <row r="459" s="2" customFormat="1" ht="24.15" customHeight="1">
      <c r="A459" s="42"/>
      <c r="B459" s="43"/>
      <c r="C459" s="272" t="s">
        <v>951</v>
      </c>
      <c r="D459" s="272" t="s">
        <v>276</v>
      </c>
      <c r="E459" s="273" t="s">
        <v>952</v>
      </c>
      <c r="F459" s="274" t="s">
        <v>953</v>
      </c>
      <c r="G459" s="275" t="s">
        <v>321</v>
      </c>
      <c r="H459" s="276">
        <v>13.565</v>
      </c>
      <c r="I459" s="277"/>
      <c r="J459" s="278">
        <f>ROUND(I459*H459,2)</f>
        <v>0</v>
      </c>
      <c r="K459" s="274" t="s">
        <v>143</v>
      </c>
      <c r="L459" s="279"/>
      <c r="M459" s="280" t="s">
        <v>21</v>
      </c>
      <c r="N459" s="281" t="s">
        <v>46</v>
      </c>
      <c r="O459" s="88"/>
      <c r="P459" s="219">
        <f>O459*H459</f>
        <v>0</v>
      </c>
      <c r="Q459" s="219">
        <v>0.505</v>
      </c>
      <c r="R459" s="219">
        <f>Q459*H459</f>
        <v>6.8503249999999998</v>
      </c>
      <c r="S459" s="219">
        <v>0</v>
      </c>
      <c r="T459" s="220">
        <f>S459*H459</f>
        <v>0</v>
      </c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R459" s="221" t="s">
        <v>202</v>
      </c>
      <c r="AT459" s="221" t="s">
        <v>276</v>
      </c>
      <c r="AU459" s="221" t="s">
        <v>86</v>
      </c>
      <c r="AY459" s="20" t="s">
        <v>137</v>
      </c>
      <c r="BE459" s="222">
        <f>IF(N459="základní",J459,0)</f>
        <v>0</v>
      </c>
      <c r="BF459" s="222">
        <f>IF(N459="snížená",J459,0)</f>
        <v>0</v>
      </c>
      <c r="BG459" s="222">
        <f>IF(N459="zákl. přenesená",J459,0)</f>
        <v>0</v>
      </c>
      <c r="BH459" s="222">
        <f>IF(N459="sníž. přenesená",J459,0)</f>
        <v>0</v>
      </c>
      <c r="BI459" s="222">
        <f>IF(N459="nulová",J459,0)</f>
        <v>0</v>
      </c>
      <c r="BJ459" s="20" t="s">
        <v>83</v>
      </c>
      <c r="BK459" s="222">
        <f>ROUND(I459*H459,2)</f>
        <v>0</v>
      </c>
      <c r="BL459" s="20" t="s">
        <v>144</v>
      </c>
      <c r="BM459" s="221" t="s">
        <v>954</v>
      </c>
    </row>
    <row r="460" s="2" customFormat="1" ht="16.5" customHeight="1">
      <c r="A460" s="42"/>
      <c r="B460" s="43"/>
      <c r="C460" s="272" t="s">
        <v>955</v>
      </c>
      <c r="D460" s="272" t="s">
        <v>276</v>
      </c>
      <c r="E460" s="273" t="s">
        <v>956</v>
      </c>
      <c r="F460" s="274" t="s">
        <v>957</v>
      </c>
      <c r="G460" s="275" t="s">
        <v>321</v>
      </c>
      <c r="H460" s="276">
        <v>1</v>
      </c>
      <c r="I460" s="277"/>
      <c r="J460" s="278">
        <f>ROUND(I460*H460,2)</f>
        <v>0</v>
      </c>
      <c r="K460" s="274" t="s">
        <v>374</v>
      </c>
      <c r="L460" s="279"/>
      <c r="M460" s="280" t="s">
        <v>21</v>
      </c>
      <c r="N460" s="281" t="s">
        <v>46</v>
      </c>
      <c r="O460" s="88"/>
      <c r="P460" s="219">
        <f>O460*H460</f>
        <v>0</v>
      </c>
      <c r="Q460" s="219">
        <v>0.5</v>
      </c>
      <c r="R460" s="219">
        <f>Q460*H460</f>
        <v>0.5</v>
      </c>
      <c r="S460" s="219">
        <v>0</v>
      </c>
      <c r="T460" s="220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21" t="s">
        <v>202</v>
      </c>
      <c r="AT460" s="221" t="s">
        <v>276</v>
      </c>
      <c r="AU460" s="221" t="s">
        <v>86</v>
      </c>
      <c r="AY460" s="20" t="s">
        <v>137</v>
      </c>
      <c r="BE460" s="222">
        <f>IF(N460="základní",J460,0)</f>
        <v>0</v>
      </c>
      <c r="BF460" s="222">
        <f>IF(N460="snížená",J460,0)</f>
        <v>0</v>
      </c>
      <c r="BG460" s="222">
        <f>IF(N460="zákl. přenesená",J460,0)</f>
        <v>0</v>
      </c>
      <c r="BH460" s="222">
        <f>IF(N460="sníž. přenesená",J460,0)</f>
        <v>0</v>
      </c>
      <c r="BI460" s="222">
        <f>IF(N460="nulová",J460,0)</f>
        <v>0</v>
      </c>
      <c r="BJ460" s="20" t="s">
        <v>83</v>
      </c>
      <c r="BK460" s="222">
        <f>ROUND(I460*H460,2)</f>
        <v>0</v>
      </c>
      <c r="BL460" s="20" t="s">
        <v>144</v>
      </c>
      <c r="BM460" s="221" t="s">
        <v>958</v>
      </c>
    </row>
    <row r="461" s="2" customFormat="1" ht="24.15" customHeight="1">
      <c r="A461" s="42"/>
      <c r="B461" s="43"/>
      <c r="C461" s="210" t="s">
        <v>959</v>
      </c>
      <c r="D461" s="210" t="s">
        <v>139</v>
      </c>
      <c r="E461" s="211" t="s">
        <v>960</v>
      </c>
      <c r="F461" s="212" t="s">
        <v>961</v>
      </c>
      <c r="G461" s="213" t="s">
        <v>321</v>
      </c>
      <c r="H461" s="214">
        <v>9</v>
      </c>
      <c r="I461" s="215"/>
      <c r="J461" s="216">
        <f>ROUND(I461*H461,2)</f>
        <v>0</v>
      </c>
      <c r="K461" s="212" t="s">
        <v>143</v>
      </c>
      <c r="L461" s="48"/>
      <c r="M461" s="217" t="s">
        <v>21</v>
      </c>
      <c r="N461" s="218" t="s">
        <v>46</v>
      </c>
      <c r="O461" s="88"/>
      <c r="P461" s="219">
        <f>O461*H461</f>
        <v>0</v>
      </c>
      <c r="Q461" s="219">
        <v>0.023939999999999999</v>
      </c>
      <c r="R461" s="219">
        <f>Q461*H461</f>
        <v>0.21545999999999999</v>
      </c>
      <c r="S461" s="219">
        <v>0</v>
      </c>
      <c r="T461" s="220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1" t="s">
        <v>144</v>
      </c>
      <c r="AT461" s="221" t="s">
        <v>139</v>
      </c>
      <c r="AU461" s="221" t="s">
        <v>86</v>
      </c>
      <c r="AY461" s="20" t="s">
        <v>137</v>
      </c>
      <c r="BE461" s="222">
        <f>IF(N461="základní",J461,0)</f>
        <v>0</v>
      </c>
      <c r="BF461" s="222">
        <f>IF(N461="snížená",J461,0)</f>
        <v>0</v>
      </c>
      <c r="BG461" s="222">
        <f>IF(N461="zákl. přenesená",J461,0)</f>
        <v>0</v>
      </c>
      <c r="BH461" s="222">
        <f>IF(N461="sníž. přenesená",J461,0)</f>
        <v>0</v>
      </c>
      <c r="BI461" s="222">
        <f>IF(N461="nulová",J461,0)</f>
        <v>0</v>
      </c>
      <c r="BJ461" s="20" t="s">
        <v>83</v>
      </c>
      <c r="BK461" s="222">
        <f>ROUND(I461*H461,2)</f>
        <v>0</v>
      </c>
      <c r="BL461" s="20" t="s">
        <v>144</v>
      </c>
      <c r="BM461" s="221" t="s">
        <v>962</v>
      </c>
    </row>
    <row r="462" s="2" customFormat="1">
      <c r="A462" s="42"/>
      <c r="B462" s="43"/>
      <c r="C462" s="44"/>
      <c r="D462" s="223" t="s">
        <v>146</v>
      </c>
      <c r="E462" s="44"/>
      <c r="F462" s="224" t="s">
        <v>963</v>
      </c>
      <c r="G462" s="44"/>
      <c r="H462" s="44"/>
      <c r="I462" s="225"/>
      <c r="J462" s="44"/>
      <c r="K462" s="44"/>
      <c r="L462" s="48"/>
      <c r="M462" s="226"/>
      <c r="N462" s="227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146</v>
      </c>
      <c r="AU462" s="20" t="s">
        <v>86</v>
      </c>
    </row>
    <row r="463" s="2" customFormat="1" ht="24.15" customHeight="1">
      <c r="A463" s="42"/>
      <c r="B463" s="43"/>
      <c r="C463" s="210" t="s">
        <v>964</v>
      </c>
      <c r="D463" s="210" t="s">
        <v>139</v>
      </c>
      <c r="E463" s="211" t="s">
        <v>965</v>
      </c>
      <c r="F463" s="212" t="s">
        <v>966</v>
      </c>
      <c r="G463" s="213" t="s">
        <v>321</v>
      </c>
      <c r="H463" s="214">
        <v>28</v>
      </c>
      <c r="I463" s="215"/>
      <c r="J463" s="216">
        <f>ROUND(I463*H463,2)</f>
        <v>0</v>
      </c>
      <c r="K463" s="212" t="s">
        <v>143</v>
      </c>
      <c r="L463" s="48"/>
      <c r="M463" s="217" t="s">
        <v>21</v>
      </c>
      <c r="N463" s="218" t="s">
        <v>46</v>
      </c>
      <c r="O463" s="88"/>
      <c r="P463" s="219">
        <f>O463*H463</f>
        <v>0</v>
      </c>
      <c r="Q463" s="219">
        <v>0.010189999999999999</v>
      </c>
      <c r="R463" s="219">
        <f>Q463*H463</f>
        <v>0.28531999999999996</v>
      </c>
      <c r="S463" s="219">
        <v>0</v>
      </c>
      <c r="T463" s="220">
        <f>S463*H463</f>
        <v>0</v>
      </c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R463" s="221" t="s">
        <v>144</v>
      </c>
      <c r="AT463" s="221" t="s">
        <v>139</v>
      </c>
      <c r="AU463" s="221" t="s">
        <v>86</v>
      </c>
      <c r="AY463" s="20" t="s">
        <v>137</v>
      </c>
      <c r="BE463" s="222">
        <f>IF(N463="základní",J463,0)</f>
        <v>0</v>
      </c>
      <c r="BF463" s="222">
        <f>IF(N463="snížená",J463,0)</f>
        <v>0</v>
      </c>
      <c r="BG463" s="222">
        <f>IF(N463="zákl. přenesená",J463,0)</f>
        <v>0</v>
      </c>
      <c r="BH463" s="222">
        <f>IF(N463="sníž. přenesená",J463,0)</f>
        <v>0</v>
      </c>
      <c r="BI463" s="222">
        <f>IF(N463="nulová",J463,0)</f>
        <v>0</v>
      </c>
      <c r="BJ463" s="20" t="s">
        <v>83</v>
      </c>
      <c r="BK463" s="222">
        <f>ROUND(I463*H463,2)</f>
        <v>0</v>
      </c>
      <c r="BL463" s="20" t="s">
        <v>144</v>
      </c>
      <c r="BM463" s="221" t="s">
        <v>967</v>
      </c>
    </row>
    <row r="464" s="2" customFormat="1">
      <c r="A464" s="42"/>
      <c r="B464" s="43"/>
      <c r="C464" s="44"/>
      <c r="D464" s="223" t="s">
        <v>146</v>
      </c>
      <c r="E464" s="44"/>
      <c r="F464" s="224" t="s">
        <v>968</v>
      </c>
      <c r="G464" s="44"/>
      <c r="H464" s="44"/>
      <c r="I464" s="225"/>
      <c r="J464" s="44"/>
      <c r="K464" s="44"/>
      <c r="L464" s="48"/>
      <c r="M464" s="226"/>
      <c r="N464" s="227"/>
      <c r="O464" s="88"/>
      <c r="P464" s="88"/>
      <c r="Q464" s="88"/>
      <c r="R464" s="88"/>
      <c r="S464" s="88"/>
      <c r="T464" s="89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T464" s="20" t="s">
        <v>146</v>
      </c>
      <c r="AU464" s="20" t="s">
        <v>86</v>
      </c>
    </row>
    <row r="465" s="13" customFormat="1">
      <c r="A465" s="13"/>
      <c r="B465" s="228"/>
      <c r="C465" s="229"/>
      <c r="D465" s="230" t="s">
        <v>148</v>
      </c>
      <c r="E465" s="231" t="s">
        <v>21</v>
      </c>
      <c r="F465" s="232" t="s">
        <v>737</v>
      </c>
      <c r="G465" s="229"/>
      <c r="H465" s="231" t="s">
        <v>21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8" t="s">
        <v>148</v>
      </c>
      <c r="AU465" s="238" t="s">
        <v>86</v>
      </c>
      <c r="AV465" s="13" t="s">
        <v>83</v>
      </c>
      <c r="AW465" s="13" t="s">
        <v>36</v>
      </c>
      <c r="AX465" s="13" t="s">
        <v>75</v>
      </c>
      <c r="AY465" s="238" t="s">
        <v>137</v>
      </c>
    </row>
    <row r="466" s="14" customFormat="1">
      <c r="A466" s="14"/>
      <c r="B466" s="239"/>
      <c r="C466" s="240"/>
      <c r="D466" s="230" t="s">
        <v>148</v>
      </c>
      <c r="E466" s="241" t="s">
        <v>21</v>
      </c>
      <c r="F466" s="242" t="s">
        <v>275</v>
      </c>
      <c r="G466" s="240"/>
      <c r="H466" s="243">
        <v>19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9" t="s">
        <v>148</v>
      </c>
      <c r="AU466" s="249" t="s">
        <v>86</v>
      </c>
      <c r="AV466" s="14" t="s">
        <v>86</v>
      </c>
      <c r="AW466" s="14" t="s">
        <v>36</v>
      </c>
      <c r="AX466" s="14" t="s">
        <v>75</v>
      </c>
      <c r="AY466" s="249" t="s">
        <v>137</v>
      </c>
    </row>
    <row r="467" s="13" customFormat="1">
      <c r="A467" s="13"/>
      <c r="B467" s="228"/>
      <c r="C467" s="229"/>
      <c r="D467" s="230" t="s">
        <v>148</v>
      </c>
      <c r="E467" s="231" t="s">
        <v>21</v>
      </c>
      <c r="F467" s="232" t="s">
        <v>884</v>
      </c>
      <c r="G467" s="229"/>
      <c r="H467" s="231" t="s">
        <v>21</v>
      </c>
      <c r="I467" s="233"/>
      <c r="J467" s="229"/>
      <c r="K467" s="229"/>
      <c r="L467" s="234"/>
      <c r="M467" s="235"/>
      <c r="N467" s="236"/>
      <c r="O467" s="236"/>
      <c r="P467" s="236"/>
      <c r="Q467" s="236"/>
      <c r="R467" s="236"/>
      <c r="S467" s="236"/>
      <c r="T467" s="23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8" t="s">
        <v>148</v>
      </c>
      <c r="AU467" s="238" t="s">
        <v>86</v>
      </c>
      <c r="AV467" s="13" t="s">
        <v>83</v>
      </c>
      <c r="AW467" s="13" t="s">
        <v>36</v>
      </c>
      <c r="AX467" s="13" t="s">
        <v>75</v>
      </c>
      <c r="AY467" s="238" t="s">
        <v>137</v>
      </c>
    </row>
    <row r="468" s="14" customFormat="1">
      <c r="A468" s="14"/>
      <c r="B468" s="239"/>
      <c r="C468" s="240"/>
      <c r="D468" s="230" t="s">
        <v>148</v>
      </c>
      <c r="E468" s="241" t="s">
        <v>21</v>
      </c>
      <c r="F468" s="242" t="s">
        <v>969</v>
      </c>
      <c r="G468" s="240"/>
      <c r="H468" s="243">
        <v>9</v>
      </c>
      <c r="I468" s="244"/>
      <c r="J468" s="240"/>
      <c r="K468" s="240"/>
      <c r="L468" s="245"/>
      <c r="M468" s="246"/>
      <c r="N468" s="247"/>
      <c r="O468" s="247"/>
      <c r="P468" s="247"/>
      <c r="Q468" s="247"/>
      <c r="R468" s="247"/>
      <c r="S468" s="247"/>
      <c r="T468" s="24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9" t="s">
        <v>148</v>
      </c>
      <c r="AU468" s="249" t="s">
        <v>86</v>
      </c>
      <c r="AV468" s="14" t="s">
        <v>86</v>
      </c>
      <c r="AW468" s="14" t="s">
        <v>36</v>
      </c>
      <c r="AX468" s="14" t="s">
        <v>75</v>
      </c>
      <c r="AY468" s="249" t="s">
        <v>137</v>
      </c>
    </row>
    <row r="469" s="15" customFormat="1">
      <c r="A469" s="15"/>
      <c r="B469" s="250"/>
      <c r="C469" s="251"/>
      <c r="D469" s="230" t="s">
        <v>148</v>
      </c>
      <c r="E469" s="252" t="s">
        <v>21</v>
      </c>
      <c r="F469" s="253" t="s">
        <v>180</v>
      </c>
      <c r="G469" s="251"/>
      <c r="H469" s="254">
        <v>28</v>
      </c>
      <c r="I469" s="255"/>
      <c r="J469" s="251"/>
      <c r="K469" s="251"/>
      <c r="L469" s="256"/>
      <c r="M469" s="257"/>
      <c r="N469" s="258"/>
      <c r="O469" s="258"/>
      <c r="P469" s="258"/>
      <c r="Q469" s="258"/>
      <c r="R469" s="258"/>
      <c r="S469" s="258"/>
      <c r="T469" s="259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0" t="s">
        <v>148</v>
      </c>
      <c r="AU469" s="260" t="s">
        <v>86</v>
      </c>
      <c r="AV469" s="15" t="s">
        <v>144</v>
      </c>
      <c r="AW469" s="15" t="s">
        <v>36</v>
      </c>
      <c r="AX469" s="15" t="s">
        <v>83</v>
      </c>
      <c r="AY469" s="260" t="s">
        <v>137</v>
      </c>
    </row>
    <row r="470" s="2" customFormat="1" ht="21.75" customHeight="1">
      <c r="A470" s="42"/>
      <c r="B470" s="43"/>
      <c r="C470" s="272" t="s">
        <v>970</v>
      </c>
      <c r="D470" s="272" t="s">
        <v>276</v>
      </c>
      <c r="E470" s="273" t="s">
        <v>933</v>
      </c>
      <c r="F470" s="274" t="s">
        <v>934</v>
      </c>
      <c r="G470" s="275" t="s">
        <v>321</v>
      </c>
      <c r="H470" s="276">
        <v>1</v>
      </c>
      <c r="I470" s="277"/>
      <c r="J470" s="278">
        <f>ROUND(I470*H470,2)</f>
        <v>0</v>
      </c>
      <c r="K470" s="274" t="s">
        <v>143</v>
      </c>
      <c r="L470" s="279"/>
      <c r="M470" s="280" t="s">
        <v>21</v>
      </c>
      <c r="N470" s="281" t="s">
        <v>46</v>
      </c>
      <c r="O470" s="88"/>
      <c r="P470" s="219">
        <f>O470*H470</f>
        <v>0</v>
      </c>
      <c r="Q470" s="219">
        <v>0.50600000000000001</v>
      </c>
      <c r="R470" s="219">
        <f>Q470*H470</f>
        <v>0.50600000000000001</v>
      </c>
      <c r="S470" s="219">
        <v>0</v>
      </c>
      <c r="T470" s="220">
        <f>S470*H470</f>
        <v>0</v>
      </c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R470" s="221" t="s">
        <v>202</v>
      </c>
      <c r="AT470" s="221" t="s">
        <v>276</v>
      </c>
      <c r="AU470" s="221" t="s">
        <v>86</v>
      </c>
      <c r="AY470" s="20" t="s">
        <v>137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20" t="s">
        <v>83</v>
      </c>
      <c r="BK470" s="222">
        <f>ROUND(I470*H470,2)</f>
        <v>0</v>
      </c>
      <c r="BL470" s="20" t="s">
        <v>144</v>
      </c>
      <c r="BM470" s="221" t="s">
        <v>971</v>
      </c>
    </row>
    <row r="471" s="2" customFormat="1" ht="24.15" customHeight="1">
      <c r="A471" s="42"/>
      <c r="B471" s="43"/>
      <c r="C471" s="272" t="s">
        <v>972</v>
      </c>
      <c r="D471" s="272" t="s">
        <v>276</v>
      </c>
      <c r="E471" s="273" t="s">
        <v>973</v>
      </c>
      <c r="F471" s="274" t="s">
        <v>974</v>
      </c>
      <c r="G471" s="275" t="s">
        <v>321</v>
      </c>
      <c r="H471" s="276">
        <v>4</v>
      </c>
      <c r="I471" s="277"/>
      <c r="J471" s="278">
        <f>ROUND(I471*H471,2)</f>
        <v>0</v>
      </c>
      <c r="K471" s="274" t="s">
        <v>143</v>
      </c>
      <c r="L471" s="279"/>
      <c r="M471" s="280" t="s">
        <v>21</v>
      </c>
      <c r="N471" s="281" t="s">
        <v>46</v>
      </c>
      <c r="O471" s="88"/>
      <c r="P471" s="219">
        <f>O471*H471</f>
        <v>0</v>
      </c>
      <c r="Q471" s="219">
        <v>0.021000000000000001</v>
      </c>
      <c r="R471" s="219">
        <f>Q471*H471</f>
        <v>0.084000000000000005</v>
      </c>
      <c r="S471" s="219">
        <v>0</v>
      </c>
      <c r="T471" s="220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1" t="s">
        <v>202</v>
      </c>
      <c r="AT471" s="221" t="s">
        <v>276</v>
      </c>
      <c r="AU471" s="221" t="s">
        <v>86</v>
      </c>
      <c r="AY471" s="20" t="s">
        <v>137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20" t="s">
        <v>83</v>
      </c>
      <c r="BK471" s="222">
        <f>ROUND(I471*H471,2)</f>
        <v>0</v>
      </c>
      <c r="BL471" s="20" t="s">
        <v>144</v>
      </c>
      <c r="BM471" s="221" t="s">
        <v>975</v>
      </c>
    </row>
    <row r="472" s="2" customFormat="1" ht="24.15" customHeight="1">
      <c r="A472" s="42"/>
      <c r="B472" s="43"/>
      <c r="C472" s="272" t="s">
        <v>976</v>
      </c>
      <c r="D472" s="272" t="s">
        <v>276</v>
      </c>
      <c r="E472" s="273" t="s">
        <v>977</v>
      </c>
      <c r="F472" s="274" t="s">
        <v>978</v>
      </c>
      <c r="G472" s="275" t="s">
        <v>321</v>
      </c>
      <c r="H472" s="276">
        <v>5</v>
      </c>
      <c r="I472" s="277"/>
      <c r="J472" s="278">
        <f>ROUND(I472*H472,2)</f>
        <v>0</v>
      </c>
      <c r="K472" s="274" t="s">
        <v>143</v>
      </c>
      <c r="L472" s="279"/>
      <c r="M472" s="280" t="s">
        <v>21</v>
      </c>
      <c r="N472" s="281" t="s">
        <v>46</v>
      </c>
      <c r="O472" s="88"/>
      <c r="P472" s="219">
        <f>O472*H472</f>
        <v>0</v>
      </c>
      <c r="Q472" s="219">
        <v>0.032000000000000001</v>
      </c>
      <c r="R472" s="219">
        <f>Q472*H472</f>
        <v>0.16</v>
      </c>
      <c r="S472" s="219">
        <v>0</v>
      </c>
      <c r="T472" s="220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21" t="s">
        <v>202</v>
      </c>
      <c r="AT472" s="221" t="s">
        <v>276</v>
      </c>
      <c r="AU472" s="221" t="s">
        <v>86</v>
      </c>
      <c r="AY472" s="20" t="s">
        <v>137</v>
      </c>
      <c r="BE472" s="222">
        <f>IF(N472="základní",J472,0)</f>
        <v>0</v>
      </c>
      <c r="BF472" s="222">
        <f>IF(N472="snížená",J472,0)</f>
        <v>0</v>
      </c>
      <c r="BG472" s="222">
        <f>IF(N472="zákl. přenesená",J472,0)</f>
        <v>0</v>
      </c>
      <c r="BH472" s="222">
        <f>IF(N472="sníž. přenesená",J472,0)</f>
        <v>0</v>
      </c>
      <c r="BI472" s="222">
        <f>IF(N472="nulová",J472,0)</f>
        <v>0</v>
      </c>
      <c r="BJ472" s="20" t="s">
        <v>83</v>
      </c>
      <c r="BK472" s="222">
        <f>ROUND(I472*H472,2)</f>
        <v>0</v>
      </c>
      <c r="BL472" s="20" t="s">
        <v>144</v>
      </c>
      <c r="BM472" s="221" t="s">
        <v>979</v>
      </c>
    </row>
    <row r="473" s="2" customFormat="1" ht="24.15" customHeight="1">
      <c r="A473" s="42"/>
      <c r="B473" s="43"/>
      <c r="C473" s="272" t="s">
        <v>980</v>
      </c>
      <c r="D473" s="272" t="s">
        <v>276</v>
      </c>
      <c r="E473" s="273" t="s">
        <v>981</v>
      </c>
      <c r="F473" s="274" t="s">
        <v>982</v>
      </c>
      <c r="G473" s="275" t="s">
        <v>321</v>
      </c>
      <c r="H473" s="276">
        <v>6</v>
      </c>
      <c r="I473" s="277"/>
      <c r="J473" s="278">
        <f>ROUND(I473*H473,2)</f>
        <v>0</v>
      </c>
      <c r="K473" s="274" t="s">
        <v>143</v>
      </c>
      <c r="L473" s="279"/>
      <c r="M473" s="280" t="s">
        <v>21</v>
      </c>
      <c r="N473" s="281" t="s">
        <v>46</v>
      </c>
      <c r="O473" s="88"/>
      <c r="P473" s="219">
        <f>O473*H473</f>
        <v>0</v>
      </c>
      <c r="Q473" s="219">
        <v>0.041000000000000002</v>
      </c>
      <c r="R473" s="219">
        <f>Q473*H473</f>
        <v>0.246</v>
      </c>
      <c r="S473" s="219">
        <v>0</v>
      </c>
      <c r="T473" s="220">
        <f>S473*H473</f>
        <v>0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21" t="s">
        <v>202</v>
      </c>
      <c r="AT473" s="221" t="s">
        <v>276</v>
      </c>
      <c r="AU473" s="221" t="s">
        <v>86</v>
      </c>
      <c r="AY473" s="20" t="s">
        <v>137</v>
      </c>
      <c r="BE473" s="222">
        <f>IF(N473="základní",J473,0)</f>
        <v>0</v>
      </c>
      <c r="BF473" s="222">
        <f>IF(N473="snížená",J473,0)</f>
        <v>0</v>
      </c>
      <c r="BG473" s="222">
        <f>IF(N473="zákl. přenesená",J473,0)</f>
        <v>0</v>
      </c>
      <c r="BH473" s="222">
        <f>IF(N473="sníž. přenesená",J473,0)</f>
        <v>0</v>
      </c>
      <c r="BI473" s="222">
        <f>IF(N473="nulová",J473,0)</f>
        <v>0</v>
      </c>
      <c r="BJ473" s="20" t="s">
        <v>83</v>
      </c>
      <c r="BK473" s="222">
        <f>ROUND(I473*H473,2)</f>
        <v>0</v>
      </c>
      <c r="BL473" s="20" t="s">
        <v>144</v>
      </c>
      <c r="BM473" s="221" t="s">
        <v>983</v>
      </c>
    </row>
    <row r="474" s="2" customFormat="1" ht="24.15" customHeight="1">
      <c r="A474" s="42"/>
      <c r="B474" s="43"/>
      <c r="C474" s="272" t="s">
        <v>984</v>
      </c>
      <c r="D474" s="272" t="s">
        <v>276</v>
      </c>
      <c r="E474" s="273" t="s">
        <v>985</v>
      </c>
      <c r="F474" s="274" t="s">
        <v>986</v>
      </c>
      <c r="G474" s="275" t="s">
        <v>321</v>
      </c>
      <c r="H474" s="276">
        <v>10</v>
      </c>
      <c r="I474" s="277"/>
      <c r="J474" s="278">
        <f>ROUND(I474*H474,2)</f>
        <v>0</v>
      </c>
      <c r="K474" s="274" t="s">
        <v>143</v>
      </c>
      <c r="L474" s="279"/>
      <c r="M474" s="280" t="s">
        <v>21</v>
      </c>
      <c r="N474" s="281" t="s">
        <v>46</v>
      </c>
      <c r="O474" s="88"/>
      <c r="P474" s="219">
        <f>O474*H474</f>
        <v>0</v>
      </c>
      <c r="Q474" s="219">
        <v>0.052999999999999998</v>
      </c>
      <c r="R474" s="219">
        <f>Q474*H474</f>
        <v>0.53000000000000003</v>
      </c>
      <c r="S474" s="219">
        <v>0</v>
      </c>
      <c r="T474" s="220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21" t="s">
        <v>202</v>
      </c>
      <c r="AT474" s="221" t="s">
        <v>276</v>
      </c>
      <c r="AU474" s="221" t="s">
        <v>86</v>
      </c>
      <c r="AY474" s="20" t="s">
        <v>137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20" t="s">
        <v>83</v>
      </c>
      <c r="BK474" s="222">
        <f>ROUND(I474*H474,2)</f>
        <v>0</v>
      </c>
      <c r="BL474" s="20" t="s">
        <v>144</v>
      </c>
      <c r="BM474" s="221" t="s">
        <v>987</v>
      </c>
    </row>
    <row r="475" s="2" customFormat="1" ht="24.15" customHeight="1">
      <c r="A475" s="42"/>
      <c r="B475" s="43"/>
      <c r="C475" s="272" t="s">
        <v>988</v>
      </c>
      <c r="D475" s="272" t="s">
        <v>276</v>
      </c>
      <c r="E475" s="273" t="s">
        <v>989</v>
      </c>
      <c r="F475" s="274" t="s">
        <v>990</v>
      </c>
      <c r="G475" s="275" t="s">
        <v>321</v>
      </c>
      <c r="H475" s="276">
        <v>3</v>
      </c>
      <c r="I475" s="277"/>
      <c r="J475" s="278">
        <f>ROUND(I475*H475,2)</f>
        <v>0</v>
      </c>
      <c r="K475" s="274" t="s">
        <v>143</v>
      </c>
      <c r="L475" s="279"/>
      <c r="M475" s="280" t="s">
        <v>21</v>
      </c>
      <c r="N475" s="281" t="s">
        <v>46</v>
      </c>
      <c r="O475" s="88"/>
      <c r="P475" s="219">
        <f>O475*H475</f>
        <v>0</v>
      </c>
      <c r="Q475" s="219">
        <v>0.081000000000000003</v>
      </c>
      <c r="R475" s="219">
        <f>Q475*H475</f>
        <v>0.24299999999999999</v>
      </c>
      <c r="S475" s="219">
        <v>0</v>
      </c>
      <c r="T475" s="220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21" t="s">
        <v>202</v>
      </c>
      <c r="AT475" s="221" t="s">
        <v>276</v>
      </c>
      <c r="AU475" s="221" t="s">
        <v>86</v>
      </c>
      <c r="AY475" s="20" t="s">
        <v>137</v>
      </c>
      <c r="BE475" s="222">
        <f>IF(N475="základní",J475,0)</f>
        <v>0</v>
      </c>
      <c r="BF475" s="222">
        <f>IF(N475="snížená",J475,0)</f>
        <v>0</v>
      </c>
      <c r="BG475" s="222">
        <f>IF(N475="zákl. přenesená",J475,0)</f>
        <v>0</v>
      </c>
      <c r="BH475" s="222">
        <f>IF(N475="sníž. přenesená",J475,0)</f>
        <v>0</v>
      </c>
      <c r="BI475" s="222">
        <f>IF(N475="nulová",J475,0)</f>
        <v>0</v>
      </c>
      <c r="BJ475" s="20" t="s">
        <v>83</v>
      </c>
      <c r="BK475" s="222">
        <f>ROUND(I475*H475,2)</f>
        <v>0</v>
      </c>
      <c r="BL475" s="20" t="s">
        <v>144</v>
      </c>
      <c r="BM475" s="221" t="s">
        <v>991</v>
      </c>
    </row>
    <row r="476" s="2" customFormat="1" ht="24.15" customHeight="1">
      <c r="A476" s="42"/>
      <c r="B476" s="43"/>
      <c r="C476" s="210" t="s">
        <v>992</v>
      </c>
      <c r="D476" s="210" t="s">
        <v>139</v>
      </c>
      <c r="E476" s="211" t="s">
        <v>993</v>
      </c>
      <c r="F476" s="212" t="s">
        <v>994</v>
      </c>
      <c r="G476" s="213" t="s">
        <v>321</v>
      </c>
      <c r="H476" s="214">
        <v>2</v>
      </c>
      <c r="I476" s="215"/>
      <c r="J476" s="216">
        <f>ROUND(I476*H476,2)</f>
        <v>0</v>
      </c>
      <c r="K476" s="212" t="s">
        <v>143</v>
      </c>
      <c r="L476" s="48"/>
      <c r="M476" s="217" t="s">
        <v>21</v>
      </c>
      <c r="N476" s="218" t="s">
        <v>46</v>
      </c>
      <c r="O476" s="88"/>
      <c r="P476" s="219">
        <f>O476*H476</f>
        <v>0</v>
      </c>
      <c r="Q476" s="219">
        <v>0.01248</v>
      </c>
      <c r="R476" s="219">
        <f>Q476*H476</f>
        <v>0.02496</v>
      </c>
      <c r="S476" s="219">
        <v>0</v>
      </c>
      <c r="T476" s="220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1" t="s">
        <v>144</v>
      </c>
      <c r="AT476" s="221" t="s">
        <v>139</v>
      </c>
      <c r="AU476" s="221" t="s">
        <v>86</v>
      </c>
      <c r="AY476" s="20" t="s">
        <v>137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20" t="s">
        <v>83</v>
      </c>
      <c r="BK476" s="222">
        <f>ROUND(I476*H476,2)</f>
        <v>0</v>
      </c>
      <c r="BL476" s="20" t="s">
        <v>144</v>
      </c>
      <c r="BM476" s="221" t="s">
        <v>995</v>
      </c>
    </row>
    <row r="477" s="2" customFormat="1">
      <c r="A477" s="42"/>
      <c r="B477" s="43"/>
      <c r="C477" s="44"/>
      <c r="D477" s="223" t="s">
        <v>146</v>
      </c>
      <c r="E477" s="44"/>
      <c r="F477" s="224" t="s">
        <v>996</v>
      </c>
      <c r="G477" s="44"/>
      <c r="H477" s="44"/>
      <c r="I477" s="225"/>
      <c r="J477" s="44"/>
      <c r="K477" s="44"/>
      <c r="L477" s="48"/>
      <c r="M477" s="226"/>
      <c r="N477" s="227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0" t="s">
        <v>146</v>
      </c>
      <c r="AU477" s="20" t="s">
        <v>86</v>
      </c>
    </row>
    <row r="478" s="2" customFormat="1" ht="24.15" customHeight="1">
      <c r="A478" s="42"/>
      <c r="B478" s="43"/>
      <c r="C478" s="272" t="s">
        <v>997</v>
      </c>
      <c r="D478" s="272" t="s">
        <v>276</v>
      </c>
      <c r="E478" s="273" t="s">
        <v>998</v>
      </c>
      <c r="F478" s="274" t="s">
        <v>999</v>
      </c>
      <c r="G478" s="275" t="s">
        <v>321</v>
      </c>
      <c r="H478" s="276">
        <v>2</v>
      </c>
      <c r="I478" s="277"/>
      <c r="J478" s="278">
        <f>ROUND(I478*H478,2)</f>
        <v>0</v>
      </c>
      <c r="K478" s="274" t="s">
        <v>143</v>
      </c>
      <c r="L478" s="279"/>
      <c r="M478" s="280" t="s">
        <v>21</v>
      </c>
      <c r="N478" s="281" t="s">
        <v>46</v>
      </c>
      <c r="O478" s="88"/>
      <c r="P478" s="219">
        <f>O478*H478</f>
        <v>0</v>
      </c>
      <c r="Q478" s="219">
        <v>0.54800000000000004</v>
      </c>
      <c r="R478" s="219">
        <f>Q478*H478</f>
        <v>1.0960000000000001</v>
      </c>
      <c r="S478" s="219">
        <v>0</v>
      </c>
      <c r="T478" s="220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21" t="s">
        <v>202</v>
      </c>
      <c r="AT478" s="221" t="s">
        <v>276</v>
      </c>
      <c r="AU478" s="221" t="s">
        <v>86</v>
      </c>
      <c r="AY478" s="20" t="s">
        <v>137</v>
      </c>
      <c r="BE478" s="222">
        <f>IF(N478="základní",J478,0)</f>
        <v>0</v>
      </c>
      <c r="BF478" s="222">
        <f>IF(N478="snížená",J478,0)</f>
        <v>0</v>
      </c>
      <c r="BG478" s="222">
        <f>IF(N478="zákl. přenesená",J478,0)</f>
        <v>0</v>
      </c>
      <c r="BH478" s="222">
        <f>IF(N478="sníž. přenesená",J478,0)</f>
        <v>0</v>
      </c>
      <c r="BI478" s="222">
        <f>IF(N478="nulová",J478,0)</f>
        <v>0</v>
      </c>
      <c r="BJ478" s="20" t="s">
        <v>83</v>
      </c>
      <c r="BK478" s="222">
        <f>ROUND(I478*H478,2)</f>
        <v>0</v>
      </c>
      <c r="BL478" s="20" t="s">
        <v>144</v>
      </c>
      <c r="BM478" s="221" t="s">
        <v>1000</v>
      </c>
    </row>
    <row r="479" s="2" customFormat="1" ht="37.8" customHeight="1">
      <c r="A479" s="42"/>
      <c r="B479" s="43"/>
      <c r="C479" s="210" t="s">
        <v>1001</v>
      </c>
      <c r="D479" s="210" t="s">
        <v>139</v>
      </c>
      <c r="E479" s="211" t="s">
        <v>1002</v>
      </c>
      <c r="F479" s="212" t="s">
        <v>1003</v>
      </c>
      <c r="G479" s="213" t="s">
        <v>173</v>
      </c>
      <c r="H479" s="214">
        <v>74.879999999999995</v>
      </c>
      <c r="I479" s="215"/>
      <c r="J479" s="216">
        <f>ROUND(I479*H479,2)</f>
        <v>0</v>
      </c>
      <c r="K479" s="212" t="s">
        <v>143</v>
      </c>
      <c r="L479" s="48"/>
      <c r="M479" s="217" t="s">
        <v>21</v>
      </c>
      <c r="N479" s="218" t="s">
        <v>46</v>
      </c>
      <c r="O479" s="88"/>
      <c r="P479" s="219">
        <f>O479*H479</f>
        <v>0</v>
      </c>
      <c r="Q479" s="219">
        <v>0.00545</v>
      </c>
      <c r="R479" s="219">
        <f>Q479*H479</f>
        <v>0.40809599999999996</v>
      </c>
      <c r="S479" s="219">
        <v>0</v>
      </c>
      <c r="T479" s="220">
        <f>S479*H479</f>
        <v>0</v>
      </c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R479" s="221" t="s">
        <v>144</v>
      </c>
      <c r="AT479" s="221" t="s">
        <v>139</v>
      </c>
      <c r="AU479" s="221" t="s">
        <v>86</v>
      </c>
      <c r="AY479" s="20" t="s">
        <v>137</v>
      </c>
      <c r="BE479" s="222">
        <f>IF(N479="základní",J479,0)</f>
        <v>0</v>
      </c>
      <c r="BF479" s="222">
        <f>IF(N479="snížená",J479,0)</f>
        <v>0</v>
      </c>
      <c r="BG479" s="222">
        <f>IF(N479="zákl. přenesená",J479,0)</f>
        <v>0</v>
      </c>
      <c r="BH479" s="222">
        <f>IF(N479="sníž. přenesená",J479,0)</f>
        <v>0</v>
      </c>
      <c r="BI479" s="222">
        <f>IF(N479="nulová",J479,0)</f>
        <v>0</v>
      </c>
      <c r="BJ479" s="20" t="s">
        <v>83</v>
      </c>
      <c r="BK479" s="222">
        <f>ROUND(I479*H479,2)</f>
        <v>0</v>
      </c>
      <c r="BL479" s="20" t="s">
        <v>144</v>
      </c>
      <c r="BM479" s="221" t="s">
        <v>1004</v>
      </c>
    </row>
    <row r="480" s="2" customFormat="1">
      <c r="A480" s="42"/>
      <c r="B480" s="43"/>
      <c r="C480" s="44"/>
      <c r="D480" s="223" t="s">
        <v>146</v>
      </c>
      <c r="E480" s="44"/>
      <c r="F480" s="224" t="s">
        <v>1005</v>
      </c>
      <c r="G480" s="44"/>
      <c r="H480" s="44"/>
      <c r="I480" s="225"/>
      <c r="J480" s="44"/>
      <c r="K480" s="44"/>
      <c r="L480" s="48"/>
      <c r="M480" s="226"/>
      <c r="N480" s="227"/>
      <c r="O480" s="88"/>
      <c r="P480" s="88"/>
      <c r="Q480" s="88"/>
      <c r="R480" s="88"/>
      <c r="S480" s="88"/>
      <c r="T480" s="89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T480" s="20" t="s">
        <v>146</v>
      </c>
      <c r="AU480" s="20" t="s">
        <v>86</v>
      </c>
    </row>
    <row r="481" s="13" customFormat="1">
      <c r="A481" s="13"/>
      <c r="B481" s="228"/>
      <c r="C481" s="229"/>
      <c r="D481" s="230" t="s">
        <v>148</v>
      </c>
      <c r="E481" s="231" t="s">
        <v>21</v>
      </c>
      <c r="F481" s="232" t="s">
        <v>1006</v>
      </c>
      <c r="G481" s="229"/>
      <c r="H481" s="231" t="s">
        <v>21</v>
      </c>
      <c r="I481" s="233"/>
      <c r="J481" s="229"/>
      <c r="K481" s="229"/>
      <c r="L481" s="234"/>
      <c r="M481" s="235"/>
      <c r="N481" s="236"/>
      <c r="O481" s="236"/>
      <c r="P481" s="236"/>
      <c r="Q481" s="236"/>
      <c r="R481" s="236"/>
      <c r="S481" s="236"/>
      <c r="T481" s="237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8" t="s">
        <v>148</v>
      </c>
      <c r="AU481" s="238" t="s">
        <v>86</v>
      </c>
      <c r="AV481" s="13" t="s">
        <v>83</v>
      </c>
      <c r="AW481" s="13" t="s">
        <v>36</v>
      </c>
      <c r="AX481" s="13" t="s">
        <v>75</v>
      </c>
      <c r="AY481" s="238" t="s">
        <v>137</v>
      </c>
    </row>
    <row r="482" s="14" customFormat="1">
      <c r="A482" s="14"/>
      <c r="B482" s="239"/>
      <c r="C482" s="240"/>
      <c r="D482" s="230" t="s">
        <v>148</v>
      </c>
      <c r="E482" s="241" t="s">
        <v>21</v>
      </c>
      <c r="F482" s="242" t="s">
        <v>1007</v>
      </c>
      <c r="G482" s="240"/>
      <c r="H482" s="243">
        <v>74.879999999999995</v>
      </c>
      <c r="I482" s="244"/>
      <c r="J482" s="240"/>
      <c r="K482" s="240"/>
      <c r="L482" s="245"/>
      <c r="M482" s="246"/>
      <c r="N482" s="247"/>
      <c r="O482" s="247"/>
      <c r="P482" s="247"/>
      <c r="Q482" s="247"/>
      <c r="R482" s="247"/>
      <c r="S482" s="247"/>
      <c r="T482" s="248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9" t="s">
        <v>148</v>
      </c>
      <c r="AU482" s="249" t="s">
        <v>86</v>
      </c>
      <c r="AV482" s="14" t="s">
        <v>86</v>
      </c>
      <c r="AW482" s="14" t="s">
        <v>36</v>
      </c>
      <c r="AX482" s="14" t="s">
        <v>83</v>
      </c>
      <c r="AY482" s="249" t="s">
        <v>137</v>
      </c>
    </row>
    <row r="483" s="2" customFormat="1" ht="37.8" customHeight="1">
      <c r="A483" s="42"/>
      <c r="B483" s="43"/>
      <c r="C483" s="210" t="s">
        <v>1008</v>
      </c>
      <c r="D483" s="210" t="s">
        <v>139</v>
      </c>
      <c r="E483" s="211" t="s">
        <v>1009</v>
      </c>
      <c r="F483" s="212" t="s">
        <v>1010</v>
      </c>
      <c r="G483" s="213" t="s">
        <v>173</v>
      </c>
      <c r="H483" s="214">
        <v>74.879999999999995</v>
      </c>
      <c r="I483" s="215"/>
      <c r="J483" s="216">
        <f>ROUND(I483*H483,2)</f>
        <v>0</v>
      </c>
      <c r="K483" s="212" t="s">
        <v>143</v>
      </c>
      <c r="L483" s="48"/>
      <c r="M483" s="217" t="s">
        <v>21</v>
      </c>
      <c r="N483" s="218" t="s">
        <v>46</v>
      </c>
      <c r="O483" s="88"/>
      <c r="P483" s="219">
        <f>O483*H483</f>
        <v>0</v>
      </c>
      <c r="Q483" s="219">
        <v>0</v>
      </c>
      <c r="R483" s="219">
        <f>Q483*H483</f>
        <v>0</v>
      </c>
      <c r="S483" s="219">
        <v>0</v>
      </c>
      <c r="T483" s="220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1" t="s">
        <v>144</v>
      </c>
      <c r="AT483" s="221" t="s">
        <v>139</v>
      </c>
      <c r="AU483" s="221" t="s">
        <v>86</v>
      </c>
      <c r="AY483" s="20" t="s">
        <v>137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20" t="s">
        <v>83</v>
      </c>
      <c r="BK483" s="222">
        <f>ROUND(I483*H483,2)</f>
        <v>0</v>
      </c>
      <c r="BL483" s="20" t="s">
        <v>144</v>
      </c>
      <c r="BM483" s="221" t="s">
        <v>1011</v>
      </c>
    </row>
    <row r="484" s="2" customFormat="1">
      <c r="A484" s="42"/>
      <c r="B484" s="43"/>
      <c r="C484" s="44"/>
      <c r="D484" s="223" t="s">
        <v>146</v>
      </c>
      <c r="E484" s="44"/>
      <c r="F484" s="224" t="s">
        <v>1012</v>
      </c>
      <c r="G484" s="44"/>
      <c r="H484" s="44"/>
      <c r="I484" s="225"/>
      <c r="J484" s="44"/>
      <c r="K484" s="44"/>
      <c r="L484" s="48"/>
      <c r="M484" s="226"/>
      <c r="N484" s="227"/>
      <c r="O484" s="88"/>
      <c r="P484" s="88"/>
      <c r="Q484" s="88"/>
      <c r="R484" s="88"/>
      <c r="S484" s="88"/>
      <c r="T484" s="89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T484" s="20" t="s">
        <v>146</v>
      </c>
      <c r="AU484" s="20" t="s">
        <v>86</v>
      </c>
    </row>
    <row r="485" s="2" customFormat="1" ht="24.15" customHeight="1">
      <c r="A485" s="42"/>
      <c r="B485" s="43"/>
      <c r="C485" s="210" t="s">
        <v>150</v>
      </c>
      <c r="D485" s="210" t="s">
        <v>139</v>
      </c>
      <c r="E485" s="211" t="s">
        <v>1013</v>
      </c>
      <c r="F485" s="212" t="s">
        <v>1014</v>
      </c>
      <c r="G485" s="213" t="s">
        <v>173</v>
      </c>
      <c r="H485" s="214">
        <v>8</v>
      </c>
      <c r="I485" s="215"/>
      <c r="J485" s="216">
        <f>ROUND(I485*H485,2)</f>
        <v>0</v>
      </c>
      <c r="K485" s="212" t="s">
        <v>143</v>
      </c>
      <c r="L485" s="48"/>
      <c r="M485" s="217" t="s">
        <v>21</v>
      </c>
      <c r="N485" s="218" t="s">
        <v>46</v>
      </c>
      <c r="O485" s="88"/>
      <c r="P485" s="219">
        <f>O485*H485</f>
        <v>0</v>
      </c>
      <c r="Q485" s="219">
        <v>0.0048700000000000002</v>
      </c>
      <c r="R485" s="219">
        <f>Q485*H485</f>
        <v>0.038960000000000002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144</v>
      </c>
      <c r="AT485" s="221" t="s">
        <v>139</v>
      </c>
      <c r="AU485" s="221" t="s">
        <v>86</v>
      </c>
      <c r="AY485" s="20" t="s">
        <v>137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83</v>
      </c>
      <c r="BK485" s="222">
        <f>ROUND(I485*H485,2)</f>
        <v>0</v>
      </c>
      <c r="BL485" s="20" t="s">
        <v>144</v>
      </c>
      <c r="BM485" s="221" t="s">
        <v>1015</v>
      </c>
    </row>
    <row r="486" s="2" customFormat="1">
      <c r="A486" s="42"/>
      <c r="B486" s="43"/>
      <c r="C486" s="44"/>
      <c r="D486" s="223" t="s">
        <v>146</v>
      </c>
      <c r="E486" s="44"/>
      <c r="F486" s="224" t="s">
        <v>1016</v>
      </c>
      <c r="G486" s="44"/>
      <c r="H486" s="44"/>
      <c r="I486" s="225"/>
      <c r="J486" s="44"/>
      <c r="K486" s="44"/>
      <c r="L486" s="48"/>
      <c r="M486" s="226"/>
      <c r="N486" s="227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0" t="s">
        <v>146</v>
      </c>
      <c r="AU486" s="20" t="s">
        <v>86</v>
      </c>
    </row>
    <row r="487" s="14" customFormat="1">
      <c r="A487" s="14"/>
      <c r="B487" s="239"/>
      <c r="C487" s="240"/>
      <c r="D487" s="230" t="s">
        <v>148</v>
      </c>
      <c r="E487" s="241" t="s">
        <v>21</v>
      </c>
      <c r="F487" s="242" t="s">
        <v>1017</v>
      </c>
      <c r="G487" s="240"/>
      <c r="H487" s="243">
        <v>8</v>
      </c>
      <c r="I487" s="244"/>
      <c r="J487" s="240"/>
      <c r="K487" s="240"/>
      <c r="L487" s="245"/>
      <c r="M487" s="246"/>
      <c r="N487" s="247"/>
      <c r="O487" s="247"/>
      <c r="P487" s="247"/>
      <c r="Q487" s="247"/>
      <c r="R487" s="247"/>
      <c r="S487" s="247"/>
      <c r="T487" s="248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9" t="s">
        <v>148</v>
      </c>
      <c r="AU487" s="249" t="s">
        <v>86</v>
      </c>
      <c r="AV487" s="14" t="s">
        <v>86</v>
      </c>
      <c r="AW487" s="14" t="s">
        <v>36</v>
      </c>
      <c r="AX487" s="14" t="s">
        <v>83</v>
      </c>
      <c r="AY487" s="249" t="s">
        <v>137</v>
      </c>
    </row>
    <row r="488" s="2" customFormat="1" ht="24.15" customHeight="1">
      <c r="A488" s="42"/>
      <c r="B488" s="43"/>
      <c r="C488" s="210" t="s">
        <v>1018</v>
      </c>
      <c r="D488" s="210" t="s">
        <v>139</v>
      </c>
      <c r="E488" s="211" t="s">
        <v>1019</v>
      </c>
      <c r="F488" s="212" t="s">
        <v>1020</v>
      </c>
      <c r="G488" s="213" t="s">
        <v>173</v>
      </c>
      <c r="H488" s="214">
        <v>8</v>
      </c>
      <c r="I488" s="215"/>
      <c r="J488" s="216">
        <f>ROUND(I488*H488,2)</f>
        <v>0</v>
      </c>
      <c r="K488" s="212" t="s">
        <v>143</v>
      </c>
      <c r="L488" s="48"/>
      <c r="M488" s="217" t="s">
        <v>21</v>
      </c>
      <c r="N488" s="218" t="s">
        <v>46</v>
      </c>
      <c r="O488" s="88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21" t="s">
        <v>144</v>
      </c>
      <c r="AT488" s="221" t="s">
        <v>139</v>
      </c>
      <c r="AU488" s="221" t="s">
        <v>86</v>
      </c>
      <c r="AY488" s="20" t="s">
        <v>137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20" t="s">
        <v>83</v>
      </c>
      <c r="BK488" s="222">
        <f>ROUND(I488*H488,2)</f>
        <v>0</v>
      </c>
      <c r="BL488" s="20" t="s">
        <v>144</v>
      </c>
      <c r="BM488" s="221" t="s">
        <v>1021</v>
      </c>
    </row>
    <row r="489" s="2" customFormat="1">
      <c r="A489" s="42"/>
      <c r="B489" s="43"/>
      <c r="C489" s="44"/>
      <c r="D489" s="223" t="s">
        <v>146</v>
      </c>
      <c r="E489" s="44"/>
      <c r="F489" s="224" t="s">
        <v>1022</v>
      </c>
      <c r="G489" s="44"/>
      <c r="H489" s="44"/>
      <c r="I489" s="225"/>
      <c r="J489" s="44"/>
      <c r="K489" s="44"/>
      <c r="L489" s="48"/>
      <c r="M489" s="226"/>
      <c r="N489" s="227"/>
      <c r="O489" s="88"/>
      <c r="P489" s="88"/>
      <c r="Q489" s="88"/>
      <c r="R489" s="88"/>
      <c r="S489" s="88"/>
      <c r="T489" s="89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T489" s="20" t="s">
        <v>146</v>
      </c>
      <c r="AU489" s="20" t="s">
        <v>86</v>
      </c>
    </row>
    <row r="490" s="2" customFormat="1" ht="24.15" customHeight="1">
      <c r="A490" s="42"/>
      <c r="B490" s="43"/>
      <c r="C490" s="210" t="s">
        <v>1023</v>
      </c>
      <c r="D490" s="210" t="s">
        <v>139</v>
      </c>
      <c r="E490" s="211" t="s">
        <v>1024</v>
      </c>
      <c r="F490" s="212" t="s">
        <v>1025</v>
      </c>
      <c r="G490" s="213" t="s">
        <v>173</v>
      </c>
      <c r="H490" s="214">
        <v>8</v>
      </c>
      <c r="I490" s="215"/>
      <c r="J490" s="216">
        <f>ROUND(I490*H490,2)</f>
        <v>0</v>
      </c>
      <c r="K490" s="212" t="s">
        <v>143</v>
      </c>
      <c r="L490" s="48"/>
      <c r="M490" s="217" t="s">
        <v>21</v>
      </c>
      <c r="N490" s="218" t="s">
        <v>46</v>
      </c>
      <c r="O490" s="88"/>
      <c r="P490" s="219">
        <f>O490*H490</f>
        <v>0</v>
      </c>
      <c r="Q490" s="219">
        <v>0.0018</v>
      </c>
      <c r="R490" s="219">
        <f>Q490*H490</f>
        <v>0.0144</v>
      </c>
      <c r="S490" s="219">
        <v>0</v>
      </c>
      <c r="T490" s="220">
        <f>S490*H490</f>
        <v>0</v>
      </c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R490" s="221" t="s">
        <v>144</v>
      </c>
      <c r="AT490" s="221" t="s">
        <v>139</v>
      </c>
      <c r="AU490" s="221" t="s">
        <v>86</v>
      </c>
      <c r="AY490" s="20" t="s">
        <v>137</v>
      </c>
      <c r="BE490" s="222">
        <f>IF(N490="základní",J490,0)</f>
        <v>0</v>
      </c>
      <c r="BF490" s="222">
        <f>IF(N490="snížená",J490,0)</f>
        <v>0</v>
      </c>
      <c r="BG490" s="222">
        <f>IF(N490="zákl. přenesená",J490,0)</f>
        <v>0</v>
      </c>
      <c r="BH490" s="222">
        <f>IF(N490="sníž. přenesená",J490,0)</f>
        <v>0</v>
      </c>
      <c r="BI490" s="222">
        <f>IF(N490="nulová",J490,0)</f>
        <v>0</v>
      </c>
      <c r="BJ490" s="20" t="s">
        <v>83</v>
      </c>
      <c r="BK490" s="222">
        <f>ROUND(I490*H490,2)</f>
        <v>0</v>
      </c>
      <c r="BL490" s="20" t="s">
        <v>144</v>
      </c>
      <c r="BM490" s="221" t="s">
        <v>1026</v>
      </c>
    </row>
    <row r="491" s="2" customFormat="1">
      <c r="A491" s="42"/>
      <c r="B491" s="43"/>
      <c r="C491" s="44"/>
      <c r="D491" s="223" t="s">
        <v>146</v>
      </c>
      <c r="E491" s="44"/>
      <c r="F491" s="224" t="s">
        <v>1027</v>
      </c>
      <c r="G491" s="44"/>
      <c r="H491" s="44"/>
      <c r="I491" s="225"/>
      <c r="J491" s="44"/>
      <c r="K491" s="44"/>
      <c r="L491" s="48"/>
      <c r="M491" s="226"/>
      <c r="N491" s="227"/>
      <c r="O491" s="88"/>
      <c r="P491" s="88"/>
      <c r="Q491" s="88"/>
      <c r="R491" s="88"/>
      <c r="S491" s="88"/>
      <c r="T491" s="89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T491" s="20" t="s">
        <v>146</v>
      </c>
      <c r="AU491" s="20" t="s">
        <v>86</v>
      </c>
    </row>
    <row r="492" s="2" customFormat="1" ht="24.15" customHeight="1">
      <c r="A492" s="42"/>
      <c r="B492" s="43"/>
      <c r="C492" s="210" t="s">
        <v>1028</v>
      </c>
      <c r="D492" s="210" t="s">
        <v>139</v>
      </c>
      <c r="E492" s="211" t="s">
        <v>1029</v>
      </c>
      <c r="F492" s="212" t="s">
        <v>1030</v>
      </c>
      <c r="G492" s="213" t="s">
        <v>173</v>
      </c>
      <c r="H492" s="214">
        <v>8</v>
      </c>
      <c r="I492" s="215"/>
      <c r="J492" s="216">
        <f>ROUND(I492*H492,2)</f>
        <v>0</v>
      </c>
      <c r="K492" s="212" t="s">
        <v>143</v>
      </c>
      <c r="L492" s="48"/>
      <c r="M492" s="217" t="s">
        <v>21</v>
      </c>
      <c r="N492" s="218" t="s">
        <v>46</v>
      </c>
      <c r="O492" s="88"/>
      <c r="P492" s="219">
        <f>O492*H492</f>
        <v>0</v>
      </c>
      <c r="Q492" s="219">
        <v>0</v>
      </c>
      <c r="R492" s="219">
        <f>Q492*H492</f>
        <v>0</v>
      </c>
      <c r="S492" s="219">
        <v>0</v>
      </c>
      <c r="T492" s="220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1" t="s">
        <v>144</v>
      </c>
      <c r="AT492" s="221" t="s">
        <v>139</v>
      </c>
      <c r="AU492" s="221" t="s">
        <v>86</v>
      </c>
      <c r="AY492" s="20" t="s">
        <v>137</v>
      </c>
      <c r="BE492" s="222">
        <f>IF(N492="základní",J492,0)</f>
        <v>0</v>
      </c>
      <c r="BF492" s="222">
        <f>IF(N492="snížená",J492,0)</f>
        <v>0</v>
      </c>
      <c r="BG492" s="222">
        <f>IF(N492="zákl. přenesená",J492,0)</f>
        <v>0</v>
      </c>
      <c r="BH492" s="222">
        <f>IF(N492="sníž. přenesená",J492,0)</f>
        <v>0</v>
      </c>
      <c r="BI492" s="222">
        <f>IF(N492="nulová",J492,0)</f>
        <v>0</v>
      </c>
      <c r="BJ492" s="20" t="s">
        <v>83</v>
      </c>
      <c r="BK492" s="222">
        <f>ROUND(I492*H492,2)</f>
        <v>0</v>
      </c>
      <c r="BL492" s="20" t="s">
        <v>144</v>
      </c>
      <c r="BM492" s="221" t="s">
        <v>1031</v>
      </c>
    </row>
    <row r="493" s="2" customFormat="1">
      <c r="A493" s="42"/>
      <c r="B493" s="43"/>
      <c r="C493" s="44"/>
      <c r="D493" s="223" t="s">
        <v>146</v>
      </c>
      <c r="E493" s="44"/>
      <c r="F493" s="224" t="s">
        <v>1032</v>
      </c>
      <c r="G493" s="44"/>
      <c r="H493" s="44"/>
      <c r="I493" s="225"/>
      <c r="J493" s="44"/>
      <c r="K493" s="44"/>
      <c r="L493" s="48"/>
      <c r="M493" s="226"/>
      <c r="N493" s="227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146</v>
      </c>
      <c r="AU493" s="20" t="s">
        <v>86</v>
      </c>
    </row>
    <row r="494" s="2" customFormat="1" ht="16.5" customHeight="1">
      <c r="A494" s="42"/>
      <c r="B494" s="43"/>
      <c r="C494" s="210" t="s">
        <v>1033</v>
      </c>
      <c r="D494" s="210" t="s">
        <v>139</v>
      </c>
      <c r="E494" s="211" t="s">
        <v>1034</v>
      </c>
      <c r="F494" s="212" t="s">
        <v>1035</v>
      </c>
      <c r="G494" s="213" t="s">
        <v>321</v>
      </c>
      <c r="H494" s="214">
        <v>34</v>
      </c>
      <c r="I494" s="215"/>
      <c r="J494" s="216">
        <f>ROUND(I494*H494,2)</f>
        <v>0</v>
      </c>
      <c r="K494" s="212" t="s">
        <v>374</v>
      </c>
      <c r="L494" s="48"/>
      <c r="M494" s="217" t="s">
        <v>21</v>
      </c>
      <c r="N494" s="218" t="s">
        <v>46</v>
      </c>
      <c r="O494" s="88"/>
      <c r="P494" s="219">
        <f>O494*H494</f>
        <v>0</v>
      </c>
      <c r="Q494" s="219">
        <v>0</v>
      </c>
      <c r="R494" s="219">
        <f>Q494*H494</f>
        <v>0</v>
      </c>
      <c r="S494" s="219">
        <v>0</v>
      </c>
      <c r="T494" s="220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21" t="s">
        <v>144</v>
      </c>
      <c r="AT494" s="221" t="s">
        <v>139</v>
      </c>
      <c r="AU494" s="221" t="s">
        <v>86</v>
      </c>
      <c r="AY494" s="20" t="s">
        <v>137</v>
      </c>
      <c r="BE494" s="222">
        <f>IF(N494="základní",J494,0)</f>
        <v>0</v>
      </c>
      <c r="BF494" s="222">
        <f>IF(N494="snížená",J494,0)</f>
        <v>0</v>
      </c>
      <c r="BG494" s="222">
        <f>IF(N494="zákl. přenesená",J494,0)</f>
        <v>0</v>
      </c>
      <c r="BH494" s="222">
        <f>IF(N494="sníž. přenesená",J494,0)</f>
        <v>0</v>
      </c>
      <c r="BI494" s="222">
        <f>IF(N494="nulová",J494,0)</f>
        <v>0</v>
      </c>
      <c r="BJ494" s="20" t="s">
        <v>83</v>
      </c>
      <c r="BK494" s="222">
        <f>ROUND(I494*H494,2)</f>
        <v>0</v>
      </c>
      <c r="BL494" s="20" t="s">
        <v>144</v>
      </c>
      <c r="BM494" s="221" t="s">
        <v>1036</v>
      </c>
    </row>
    <row r="495" s="2" customFormat="1" ht="16.5" customHeight="1">
      <c r="A495" s="42"/>
      <c r="B495" s="43"/>
      <c r="C495" s="210" t="s">
        <v>1037</v>
      </c>
      <c r="D495" s="210" t="s">
        <v>139</v>
      </c>
      <c r="E495" s="211" t="s">
        <v>1038</v>
      </c>
      <c r="F495" s="212" t="s">
        <v>1039</v>
      </c>
      <c r="G495" s="213" t="s">
        <v>321</v>
      </c>
      <c r="H495" s="214">
        <v>1</v>
      </c>
      <c r="I495" s="215"/>
      <c r="J495" s="216">
        <f>ROUND(I495*H495,2)</f>
        <v>0</v>
      </c>
      <c r="K495" s="212" t="s">
        <v>374</v>
      </c>
      <c r="L495" s="48"/>
      <c r="M495" s="217" t="s">
        <v>21</v>
      </c>
      <c r="N495" s="218" t="s">
        <v>46</v>
      </c>
      <c r="O495" s="88"/>
      <c r="P495" s="219">
        <f>O495*H495</f>
        <v>0</v>
      </c>
      <c r="Q495" s="219">
        <v>0</v>
      </c>
      <c r="R495" s="219">
        <f>Q495*H495</f>
        <v>0</v>
      </c>
      <c r="S495" s="219">
        <v>0</v>
      </c>
      <c r="T495" s="220">
        <f>S495*H495</f>
        <v>0</v>
      </c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R495" s="221" t="s">
        <v>144</v>
      </c>
      <c r="AT495" s="221" t="s">
        <v>139</v>
      </c>
      <c r="AU495" s="221" t="s">
        <v>86</v>
      </c>
      <c r="AY495" s="20" t="s">
        <v>137</v>
      </c>
      <c r="BE495" s="222">
        <f>IF(N495="základní",J495,0)</f>
        <v>0</v>
      </c>
      <c r="BF495" s="222">
        <f>IF(N495="snížená",J495,0)</f>
        <v>0</v>
      </c>
      <c r="BG495" s="222">
        <f>IF(N495="zákl. přenesená",J495,0)</f>
        <v>0</v>
      </c>
      <c r="BH495" s="222">
        <f>IF(N495="sníž. přenesená",J495,0)</f>
        <v>0</v>
      </c>
      <c r="BI495" s="222">
        <f>IF(N495="nulová",J495,0)</f>
        <v>0</v>
      </c>
      <c r="BJ495" s="20" t="s">
        <v>83</v>
      </c>
      <c r="BK495" s="222">
        <f>ROUND(I495*H495,2)</f>
        <v>0</v>
      </c>
      <c r="BL495" s="20" t="s">
        <v>144</v>
      </c>
      <c r="BM495" s="221" t="s">
        <v>1040</v>
      </c>
    </row>
    <row r="496" s="2" customFormat="1" ht="16.5" customHeight="1">
      <c r="A496" s="42"/>
      <c r="B496" s="43"/>
      <c r="C496" s="210" t="s">
        <v>1041</v>
      </c>
      <c r="D496" s="210" t="s">
        <v>139</v>
      </c>
      <c r="E496" s="211" t="s">
        <v>1042</v>
      </c>
      <c r="F496" s="212" t="s">
        <v>1043</v>
      </c>
      <c r="G496" s="213" t="s">
        <v>379</v>
      </c>
      <c r="H496" s="214">
        <v>9</v>
      </c>
      <c r="I496" s="215"/>
      <c r="J496" s="216">
        <f>ROUND(I496*H496,2)</f>
        <v>0</v>
      </c>
      <c r="K496" s="212" t="s">
        <v>374</v>
      </c>
      <c r="L496" s="48"/>
      <c r="M496" s="217" t="s">
        <v>21</v>
      </c>
      <c r="N496" s="218" t="s">
        <v>46</v>
      </c>
      <c r="O496" s="88"/>
      <c r="P496" s="219">
        <f>O496*H496</f>
        <v>0</v>
      </c>
      <c r="Q496" s="219">
        <v>0</v>
      </c>
      <c r="R496" s="219">
        <f>Q496*H496</f>
        <v>0</v>
      </c>
      <c r="S496" s="219">
        <v>0</v>
      </c>
      <c r="T496" s="220">
        <f>S496*H496</f>
        <v>0</v>
      </c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R496" s="221" t="s">
        <v>144</v>
      </c>
      <c r="AT496" s="221" t="s">
        <v>139</v>
      </c>
      <c r="AU496" s="221" t="s">
        <v>86</v>
      </c>
      <c r="AY496" s="20" t="s">
        <v>137</v>
      </c>
      <c r="BE496" s="222">
        <f>IF(N496="základní",J496,0)</f>
        <v>0</v>
      </c>
      <c r="BF496" s="222">
        <f>IF(N496="snížená",J496,0)</f>
        <v>0</v>
      </c>
      <c r="BG496" s="222">
        <f>IF(N496="zákl. přenesená",J496,0)</f>
        <v>0</v>
      </c>
      <c r="BH496" s="222">
        <f>IF(N496="sníž. přenesená",J496,0)</f>
        <v>0</v>
      </c>
      <c r="BI496" s="222">
        <f>IF(N496="nulová",J496,0)</f>
        <v>0</v>
      </c>
      <c r="BJ496" s="20" t="s">
        <v>83</v>
      </c>
      <c r="BK496" s="222">
        <f>ROUND(I496*H496,2)</f>
        <v>0</v>
      </c>
      <c r="BL496" s="20" t="s">
        <v>144</v>
      </c>
      <c r="BM496" s="221" t="s">
        <v>1044</v>
      </c>
    </row>
    <row r="497" s="2" customFormat="1" ht="24.15" customHeight="1">
      <c r="A497" s="42"/>
      <c r="B497" s="43"/>
      <c r="C497" s="210" t="s">
        <v>1045</v>
      </c>
      <c r="D497" s="210" t="s">
        <v>139</v>
      </c>
      <c r="E497" s="211" t="s">
        <v>1046</v>
      </c>
      <c r="F497" s="212" t="s">
        <v>1047</v>
      </c>
      <c r="G497" s="213" t="s">
        <v>252</v>
      </c>
      <c r="H497" s="214">
        <v>0.79200000000000004</v>
      </c>
      <c r="I497" s="215"/>
      <c r="J497" s="216">
        <f>ROUND(I497*H497,2)</f>
        <v>0</v>
      </c>
      <c r="K497" s="212" t="s">
        <v>143</v>
      </c>
      <c r="L497" s="48"/>
      <c r="M497" s="217" t="s">
        <v>21</v>
      </c>
      <c r="N497" s="218" t="s">
        <v>46</v>
      </c>
      <c r="O497" s="88"/>
      <c r="P497" s="219">
        <f>O497*H497</f>
        <v>0</v>
      </c>
      <c r="Q497" s="219">
        <v>1.0423199999999999</v>
      </c>
      <c r="R497" s="219">
        <f>Q497*H497</f>
        <v>0.82551743999999994</v>
      </c>
      <c r="S497" s="219">
        <v>0</v>
      </c>
      <c r="T497" s="220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21" t="s">
        <v>144</v>
      </c>
      <c r="AT497" s="221" t="s">
        <v>139</v>
      </c>
      <c r="AU497" s="221" t="s">
        <v>86</v>
      </c>
      <c r="AY497" s="20" t="s">
        <v>137</v>
      </c>
      <c r="BE497" s="222">
        <f>IF(N497="základní",J497,0)</f>
        <v>0</v>
      </c>
      <c r="BF497" s="222">
        <f>IF(N497="snížená",J497,0)</f>
        <v>0</v>
      </c>
      <c r="BG497" s="222">
        <f>IF(N497="zákl. přenesená",J497,0)</f>
        <v>0</v>
      </c>
      <c r="BH497" s="222">
        <f>IF(N497="sníž. přenesená",J497,0)</f>
        <v>0</v>
      </c>
      <c r="BI497" s="222">
        <f>IF(N497="nulová",J497,0)</f>
        <v>0</v>
      </c>
      <c r="BJ497" s="20" t="s">
        <v>83</v>
      </c>
      <c r="BK497" s="222">
        <f>ROUND(I497*H497,2)</f>
        <v>0</v>
      </c>
      <c r="BL497" s="20" t="s">
        <v>144</v>
      </c>
      <c r="BM497" s="221" t="s">
        <v>1048</v>
      </c>
    </row>
    <row r="498" s="2" customFormat="1">
      <c r="A498" s="42"/>
      <c r="B498" s="43"/>
      <c r="C498" s="44"/>
      <c r="D498" s="223" t="s">
        <v>146</v>
      </c>
      <c r="E498" s="44"/>
      <c r="F498" s="224" t="s">
        <v>1049</v>
      </c>
      <c r="G498" s="44"/>
      <c r="H498" s="44"/>
      <c r="I498" s="225"/>
      <c r="J498" s="44"/>
      <c r="K498" s="44"/>
      <c r="L498" s="48"/>
      <c r="M498" s="226"/>
      <c r="N498" s="227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146</v>
      </c>
      <c r="AU498" s="20" t="s">
        <v>86</v>
      </c>
    </row>
    <row r="499" s="14" customFormat="1">
      <c r="A499" s="14"/>
      <c r="B499" s="239"/>
      <c r="C499" s="240"/>
      <c r="D499" s="230" t="s">
        <v>148</v>
      </c>
      <c r="E499" s="241" t="s">
        <v>21</v>
      </c>
      <c r="F499" s="242" t="s">
        <v>1050</v>
      </c>
      <c r="G499" s="240"/>
      <c r="H499" s="243">
        <v>0.79200000000000004</v>
      </c>
      <c r="I499" s="244"/>
      <c r="J499" s="240"/>
      <c r="K499" s="240"/>
      <c r="L499" s="245"/>
      <c r="M499" s="246"/>
      <c r="N499" s="247"/>
      <c r="O499" s="247"/>
      <c r="P499" s="247"/>
      <c r="Q499" s="247"/>
      <c r="R499" s="247"/>
      <c r="S499" s="247"/>
      <c r="T499" s="24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9" t="s">
        <v>148</v>
      </c>
      <c r="AU499" s="249" t="s">
        <v>86</v>
      </c>
      <c r="AV499" s="14" t="s">
        <v>86</v>
      </c>
      <c r="AW499" s="14" t="s">
        <v>36</v>
      </c>
      <c r="AX499" s="14" t="s">
        <v>83</v>
      </c>
      <c r="AY499" s="249" t="s">
        <v>137</v>
      </c>
    </row>
    <row r="500" s="2" customFormat="1" ht="16.5" customHeight="1">
      <c r="A500" s="42"/>
      <c r="B500" s="43"/>
      <c r="C500" s="210" t="s">
        <v>1051</v>
      </c>
      <c r="D500" s="210" t="s">
        <v>139</v>
      </c>
      <c r="E500" s="211" t="s">
        <v>1052</v>
      </c>
      <c r="F500" s="212" t="s">
        <v>1053</v>
      </c>
      <c r="G500" s="213" t="s">
        <v>252</v>
      </c>
      <c r="H500" s="214">
        <v>1.8959999999999999</v>
      </c>
      <c r="I500" s="215"/>
      <c r="J500" s="216">
        <f>ROUND(I500*H500,2)</f>
        <v>0</v>
      </c>
      <c r="K500" s="212" t="s">
        <v>143</v>
      </c>
      <c r="L500" s="48"/>
      <c r="M500" s="217" t="s">
        <v>21</v>
      </c>
      <c r="N500" s="218" t="s">
        <v>46</v>
      </c>
      <c r="O500" s="88"/>
      <c r="P500" s="219">
        <f>O500*H500</f>
        <v>0</v>
      </c>
      <c r="Q500" s="219">
        <v>0.99734999999999996</v>
      </c>
      <c r="R500" s="219">
        <f>Q500*H500</f>
        <v>1.8909755999999998</v>
      </c>
      <c r="S500" s="219">
        <v>0</v>
      </c>
      <c r="T500" s="220">
        <f>S500*H500</f>
        <v>0</v>
      </c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R500" s="221" t="s">
        <v>144</v>
      </c>
      <c r="AT500" s="221" t="s">
        <v>139</v>
      </c>
      <c r="AU500" s="221" t="s">
        <v>86</v>
      </c>
      <c r="AY500" s="20" t="s">
        <v>137</v>
      </c>
      <c r="BE500" s="222">
        <f>IF(N500="základní",J500,0)</f>
        <v>0</v>
      </c>
      <c r="BF500" s="222">
        <f>IF(N500="snížená",J500,0)</f>
        <v>0</v>
      </c>
      <c r="BG500" s="222">
        <f>IF(N500="zákl. přenesená",J500,0)</f>
        <v>0</v>
      </c>
      <c r="BH500" s="222">
        <f>IF(N500="sníž. přenesená",J500,0)</f>
        <v>0</v>
      </c>
      <c r="BI500" s="222">
        <f>IF(N500="nulová",J500,0)</f>
        <v>0</v>
      </c>
      <c r="BJ500" s="20" t="s">
        <v>83</v>
      </c>
      <c r="BK500" s="222">
        <f>ROUND(I500*H500,2)</f>
        <v>0</v>
      </c>
      <c r="BL500" s="20" t="s">
        <v>144</v>
      </c>
      <c r="BM500" s="221" t="s">
        <v>1054</v>
      </c>
    </row>
    <row r="501" s="2" customFormat="1">
      <c r="A501" s="42"/>
      <c r="B501" s="43"/>
      <c r="C501" s="44"/>
      <c r="D501" s="223" t="s">
        <v>146</v>
      </c>
      <c r="E501" s="44"/>
      <c r="F501" s="224" t="s">
        <v>1055</v>
      </c>
      <c r="G501" s="44"/>
      <c r="H501" s="44"/>
      <c r="I501" s="225"/>
      <c r="J501" s="44"/>
      <c r="K501" s="44"/>
      <c r="L501" s="48"/>
      <c r="M501" s="226"/>
      <c r="N501" s="227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T501" s="20" t="s">
        <v>146</v>
      </c>
      <c r="AU501" s="20" t="s">
        <v>86</v>
      </c>
    </row>
    <row r="502" s="14" customFormat="1">
      <c r="A502" s="14"/>
      <c r="B502" s="239"/>
      <c r="C502" s="240"/>
      <c r="D502" s="230" t="s">
        <v>148</v>
      </c>
      <c r="E502" s="241" t="s">
        <v>21</v>
      </c>
      <c r="F502" s="242" t="s">
        <v>1056</v>
      </c>
      <c r="G502" s="240"/>
      <c r="H502" s="243">
        <v>1.8959999999999999</v>
      </c>
      <c r="I502" s="244"/>
      <c r="J502" s="240"/>
      <c r="K502" s="240"/>
      <c r="L502" s="245"/>
      <c r="M502" s="246"/>
      <c r="N502" s="247"/>
      <c r="O502" s="247"/>
      <c r="P502" s="247"/>
      <c r="Q502" s="247"/>
      <c r="R502" s="247"/>
      <c r="S502" s="247"/>
      <c r="T502" s="24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9" t="s">
        <v>148</v>
      </c>
      <c r="AU502" s="249" t="s">
        <v>86</v>
      </c>
      <c r="AV502" s="14" t="s">
        <v>86</v>
      </c>
      <c r="AW502" s="14" t="s">
        <v>36</v>
      </c>
      <c r="AX502" s="14" t="s">
        <v>83</v>
      </c>
      <c r="AY502" s="249" t="s">
        <v>137</v>
      </c>
    </row>
    <row r="503" s="2" customFormat="1" ht="33" customHeight="1">
      <c r="A503" s="42"/>
      <c r="B503" s="43"/>
      <c r="C503" s="210" t="s">
        <v>1057</v>
      </c>
      <c r="D503" s="210" t="s">
        <v>139</v>
      </c>
      <c r="E503" s="211" t="s">
        <v>1058</v>
      </c>
      <c r="F503" s="212" t="s">
        <v>1059</v>
      </c>
      <c r="G503" s="213" t="s">
        <v>173</v>
      </c>
      <c r="H503" s="214">
        <v>4</v>
      </c>
      <c r="I503" s="215"/>
      <c r="J503" s="216">
        <f>ROUND(I503*H503,2)</f>
        <v>0</v>
      </c>
      <c r="K503" s="212" t="s">
        <v>143</v>
      </c>
      <c r="L503" s="48"/>
      <c r="M503" s="217" t="s">
        <v>21</v>
      </c>
      <c r="N503" s="218" t="s">
        <v>46</v>
      </c>
      <c r="O503" s="88"/>
      <c r="P503" s="219">
        <f>O503*H503</f>
        <v>0</v>
      </c>
      <c r="Q503" s="219">
        <v>0.10519000000000001</v>
      </c>
      <c r="R503" s="219">
        <f>Q503*H503</f>
        <v>0.42076000000000002</v>
      </c>
      <c r="S503" s="219">
        <v>0</v>
      </c>
      <c r="T503" s="220">
        <f>S503*H503</f>
        <v>0</v>
      </c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R503" s="221" t="s">
        <v>144</v>
      </c>
      <c r="AT503" s="221" t="s">
        <v>139</v>
      </c>
      <c r="AU503" s="221" t="s">
        <v>86</v>
      </c>
      <c r="AY503" s="20" t="s">
        <v>137</v>
      </c>
      <c r="BE503" s="222">
        <f>IF(N503="základní",J503,0)</f>
        <v>0</v>
      </c>
      <c r="BF503" s="222">
        <f>IF(N503="snížená",J503,0)</f>
        <v>0</v>
      </c>
      <c r="BG503" s="222">
        <f>IF(N503="zákl. přenesená",J503,0)</f>
        <v>0</v>
      </c>
      <c r="BH503" s="222">
        <f>IF(N503="sníž. přenesená",J503,0)</f>
        <v>0</v>
      </c>
      <c r="BI503" s="222">
        <f>IF(N503="nulová",J503,0)</f>
        <v>0</v>
      </c>
      <c r="BJ503" s="20" t="s">
        <v>83</v>
      </c>
      <c r="BK503" s="222">
        <f>ROUND(I503*H503,2)</f>
        <v>0</v>
      </c>
      <c r="BL503" s="20" t="s">
        <v>144</v>
      </c>
      <c r="BM503" s="221" t="s">
        <v>1060</v>
      </c>
    </row>
    <row r="504" s="2" customFormat="1">
      <c r="A504" s="42"/>
      <c r="B504" s="43"/>
      <c r="C504" s="44"/>
      <c r="D504" s="223" t="s">
        <v>146</v>
      </c>
      <c r="E504" s="44"/>
      <c r="F504" s="224" t="s">
        <v>1061</v>
      </c>
      <c r="G504" s="44"/>
      <c r="H504" s="44"/>
      <c r="I504" s="225"/>
      <c r="J504" s="44"/>
      <c r="K504" s="44"/>
      <c r="L504" s="48"/>
      <c r="M504" s="226"/>
      <c r="N504" s="227"/>
      <c r="O504" s="88"/>
      <c r="P504" s="88"/>
      <c r="Q504" s="88"/>
      <c r="R504" s="88"/>
      <c r="S504" s="88"/>
      <c r="T504" s="89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T504" s="20" t="s">
        <v>146</v>
      </c>
      <c r="AU504" s="20" t="s">
        <v>86</v>
      </c>
    </row>
    <row r="505" s="13" customFormat="1">
      <c r="A505" s="13"/>
      <c r="B505" s="228"/>
      <c r="C505" s="229"/>
      <c r="D505" s="230" t="s">
        <v>148</v>
      </c>
      <c r="E505" s="231" t="s">
        <v>21</v>
      </c>
      <c r="F505" s="232" t="s">
        <v>1062</v>
      </c>
      <c r="G505" s="229"/>
      <c r="H505" s="231" t="s">
        <v>21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148</v>
      </c>
      <c r="AU505" s="238" t="s">
        <v>86</v>
      </c>
      <c r="AV505" s="13" t="s">
        <v>83</v>
      </c>
      <c r="AW505" s="13" t="s">
        <v>36</v>
      </c>
      <c r="AX505" s="13" t="s">
        <v>75</v>
      </c>
      <c r="AY505" s="238" t="s">
        <v>137</v>
      </c>
    </row>
    <row r="506" s="14" customFormat="1">
      <c r="A506" s="14"/>
      <c r="B506" s="239"/>
      <c r="C506" s="240"/>
      <c r="D506" s="230" t="s">
        <v>148</v>
      </c>
      <c r="E506" s="241" t="s">
        <v>21</v>
      </c>
      <c r="F506" s="242" t="s">
        <v>1063</v>
      </c>
      <c r="G506" s="240"/>
      <c r="H506" s="243">
        <v>4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9" t="s">
        <v>148</v>
      </c>
      <c r="AU506" s="249" t="s">
        <v>86</v>
      </c>
      <c r="AV506" s="14" t="s">
        <v>86</v>
      </c>
      <c r="AW506" s="14" t="s">
        <v>36</v>
      </c>
      <c r="AX506" s="14" t="s">
        <v>83</v>
      </c>
      <c r="AY506" s="249" t="s">
        <v>137</v>
      </c>
    </row>
    <row r="507" s="2" customFormat="1" ht="16.5" customHeight="1">
      <c r="A507" s="42"/>
      <c r="B507" s="43"/>
      <c r="C507" s="210" t="s">
        <v>1064</v>
      </c>
      <c r="D507" s="210" t="s">
        <v>139</v>
      </c>
      <c r="E507" s="211" t="s">
        <v>1065</v>
      </c>
      <c r="F507" s="212" t="s">
        <v>1066</v>
      </c>
      <c r="G507" s="213" t="s">
        <v>539</v>
      </c>
      <c r="H507" s="214">
        <v>1</v>
      </c>
      <c r="I507" s="215"/>
      <c r="J507" s="216">
        <f>ROUND(I507*H507,2)</f>
        <v>0</v>
      </c>
      <c r="K507" s="212" t="s">
        <v>374</v>
      </c>
      <c r="L507" s="48"/>
      <c r="M507" s="217" t="s">
        <v>21</v>
      </c>
      <c r="N507" s="218" t="s">
        <v>46</v>
      </c>
      <c r="O507" s="88"/>
      <c r="P507" s="219">
        <f>O507*H507</f>
        <v>0</v>
      </c>
      <c r="Q507" s="219">
        <v>0</v>
      </c>
      <c r="R507" s="219">
        <f>Q507*H507</f>
        <v>0</v>
      </c>
      <c r="S507" s="219">
        <v>0</v>
      </c>
      <c r="T507" s="220">
        <f>S507*H507</f>
        <v>0</v>
      </c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R507" s="221" t="s">
        <v>144</v>
      </c>
      <c r="AT507" s="221" t="s">
        <v>139</v>
      </c>
      <c r="AU507" s="221" t="s">
        <v>86</v>
      </c>
      <c r="AY507" s="20" t="s">
        <v>137</v>
      </c>
      <c r="BE507" s="222">
        <f>IF(N507="základní",J507,0)</f>
        <v>0</v>
      </c>
      <c r="BF507" s="222">
        <f>IF(N507="snížená",J507,0)</f>
        <v>0</v>
      </c>
      <c r="BG507" s="222">
        <f>IF(N507="zákl. přenesená",J507,0)</f>
        <v>0</v>
      </c>
      <c r="BH507" s="222">
        <f>IF(N507="sníž. přenesená",J507,0)</f>
        <v>0</v>
      </c>
      <c r="BI507" s="222">
        <f>IF(N507="nulová",J507,0)</f>
        <v>0</v>
      </c>
      <c r="BJ507" s="20" t="s">
        <v>83</v>
      </c>
      <c r="BK507" s="222">
        <f>ROUND(I507*H507,2)</f>
        <v>0</v>
      </c>
      <c r="BL507" s="20" t="s">
        <v>144</v>
      </c>
      <c r="BM507" s="221" t="s">
        <v>1067</v>
      </c>
    </row>
    <row r="508" s="2" customFormat="1" ht="37.8" customHeight="1">
      <c r="A508" s="42"/>
      <c r="B508" s="43"/>
      <c r="C508" s="210" t="s">
        <v>1068</v>
      </c>
      <c r="D508" s="210" t="s">
        <v>139</v>
      </c>
      <c r="E508" s="211" t="s">
        <v>1069</v>
      </c>
      <c r="F508" s="212" t="s">
        <v>1070</v>
      </c>
      <c r="G508" s="213" t="s">
        <v>321</v>
      </c>
      <c r="H508" s="214">
        <v>13</v>
      </c>
      <c r="I508" s="215"/>
      <c r="J508" s="216">
        <f>ROUND(I508*H508,2)</f>
        <v>0</v>
      </c>
      <c r="K508" s="212" t="s">
        <v>143</v>
      </c>
      <c r="L508" s="48"/>
      <c r="M508" s="217" t="s">
        <v>21</v>
      </c>
      <c r="N508" s="218" t="s">
        <v>46</v>
      </c>
      <c r="O508" s="88"/>
      <c r="P508" s="219">
        <f>O508*H508</f>
        <v>0</v>
      </c>
      <c r="Q508" s="219">
        <v>0.089999999999999997</v>
      </c>
      <c r="R508" s="219">
        <f>Q508*H508</f>
        <v>1.1699999999999999</v>
      </c>
      <c r="S508" s="219">
        <v>0</v>
      </c>
      <c r="T508" s="220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21" t="s">
        <v>144</v>
      </c>
      <c r="AT508" s="221" t="s">
        <v>139</v>
      </c>
      <c r="AU508" s="221" t="s">
        <v>86</v>
      </c>
      <c r="AY508" s="20" t="s">
        <v>137</v>
      </c>
      <c r="BE508" s="222">
        <f>IF(N508="základní",J508,0)</f>
        <v>0</v>
      </c>
      <c r="BF508" s="222">
        <f>IF(N508="snížená",J508,0)</f>
        <v>0</v>
      </c>
      <c r="BG508" s="222">
        <f>IF(N508="zákl. přenesená",J508,0)</f>
        <v>0</v>
      </c>
      <c r="BH508" s="222">
        <f>IF(N508="sníž. přenesená",J508,0)</f>
        <v>0</v>
      </c>
      <c r="BI508" s="222">
        <f>IF(N508="nulová",J508,0)</f>
        <v>0</v>
      </c>
      <c r="BJ508" s="20" t="s">
        <v>83</v>
      </c>
      <c r="BK508" s="222">
        <f>ROUND(I508*H508,2)</f>
        <v>0</v>
      </c>
      <c r="BL508" s="20" t="s">
        <v>144</v>
      </c>
      <c r="BM508" s="221" t="s">
        <v>1071</v>
      </c>
    </row>
    <row r="509" s="2" customFormat="1">
      <c r="A509" s="42"/>
      <c r="B509" s="43"/>
      <c r="C509" s="44"/>
      <c r="D509" s="223" t="s">
        <v>146</v>
      </c>
      <c r="E509" s="44"/>
      <c r="F509" s="224" t="s">
        <v>1072</v>
      </c>
      <c r="G509" s="44"/>
      <c r="H509" s="44"/>
      <c r="I509" s="225"/>
      <c r="J509" s="44"/>
      <c r="K509" s="44"/>
      <c r="L509" s="48"/>
      <c r="M509" s="226"/>
      <c r="N509" s="227"/>
      <c r="O509" s="88"/>
      <c r="P509" s="88"/>
      <c r="Q509" s="88"/>
      <c r="R509" s="88"/>
      <c r="S509" s="88"/>
      <c r="T509" s="89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T509" s="20" t="s">
        <v>146</v>
      </c>
      <c r="AU509" s="20" t="s">
        <v>86</v>
      </c>
    </row>
    <row r="510" s="13" customFormat="1">
      <c r="A510" s="13"/>
      <c r="B510" s="228"/>
      <c r="C510" s="229"/>
      <c r="D510" s="230" t="s">
        <v>148</v>
      </c>
      <c r="E510" s="231" t="s">
        <v>21</v>
      </c>
      <c r="F510" s="232" t="s">
        <v>737</v>
      </c>
      <c r="G510" s="229"/>
      <c r="H510" s="231" t="s">
        <v>21</v>
      </c>
      <c r="I510" s="233"/>
      <c r="J510" s="229"/>
      <c r="K510" s="229"/>
      <c r="L510" s="234"/>
      <c r="M510" s="235"/>
      <c r="N510" s="236"/>
      <c r="O510" s="236"/>
      <c r="P510" s="236"/>
      <c r="Q510" s="236"/>
      <c r="R510" s="236"/>
      <c r="S510" s="236"/>
      <c r="T510" s="23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8" t="s">
        <v>148</v>
      </c>
      <c r="AU510" s="238" t="s">
        <v>86</v>
      </c>
      <c r="AV510" s="13" t="s">
        <v>83</v>
      </c>
      <c r="AW510" s="13" t="s">
        <v>36</v>
      </c>
      <c r="AX510" s="13" t="s">
        <v>75</v>
      </c>
      <c r="AY510" s="238" t="s">
        <v>137</v>
      </c>
    </row>
    <row r="511" s="14" customFormat="1">
      <c r="A511" s="14"/>
      <c r="B511" s="239"/>
      <c r="C511" s="240"/>
      <c r="D511" s="230" t="s">
        <v>148</v>
      </c>
      <c r="E511" s="241" t="s">
        <v>21</v>
      </c>
      <c r="F511" s="242" t="s">
        <v>236</v>
      </c>
      <c r="G511" s="240"/>
      <c r="H511" s="243">
        <v>13</v>
      </c>
      <c r="I511" s="244"/>
      <c r="J511" s="240"/>
      <c r="K511" s="240"/>
      <c r="L511" s="245"/>
      <c r="M511" s="246"/>
      <c r="N511" s="247"/>
      <c r="O511" s="247"/>
      <c r="P511" s="247"/>
      <c r="Q511" s="247"/>
      <c r="R511" s="247"/>
      <c r="S511" s="247"/>
      <c r="T511" s="248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9" t="s">
        <v>148</v>
      </c>
      <c r="AU511" s="249" t="s">
        <v>86</v>
      </c>
      <c r="AV511" s="14" t="s">
        <v>86</v>
      </c>
      <c r="AW511" s="14" t="s">
        <v>36</v>
      </c>
      <c r="AX511" s="14" t="s">
        <v>83</v>
      </c>
      <c r="AY511" s="249" t="s">
        <v>137</v>
      </c>
    </row>
    <row r="512" s="2" customFormat="1" ht="16.5" customHeight="1">
      <c r="A512" s="42"/>
      <c r="B512" s="43"/>
      <c r="C512" s="272" t="s">
        <v>1073</v>
      </c>
      <c r="D512" s="272" t="s">
        <v>276</v>
      </c>
      <c r="E512" s="273" t="s">
        <v>1074</v>
      </c>
      <c r="F512" s="274" t="s">
        <v>1075</v>
      </c>
      <c r="G512" s="275" t="s">
        <v>321</v>
      </c>
      <c r="H512" s="276">
        <v>10</v>
      </c>
      <c r="I512" s="277"/>
      <c r="J512" s="278">
        <f>ROUND(I512*H512,2)</f>
        <v>0</v>
      </c>
      <c r="K512" s="274" t="s">
        <v>143</v>
      </c>
      <c r="L512" s="279"/>
      <c r="M512" s="280" t="s">
        <v>21</v>
      </c>
      <c r="N512" s="281" t="s">
        <v>46</v>
      </c>
      <c r="O512" s="88"/>
      <c r="P512" s="219">
        <f>O512*H512</f>
        <v>0</v>
      </c>
      <c r="Q512" s="219">
        <v>0.081000000000000003</v>
      </c>
      <c r="R512" s="219">
        <f>Q512*H512</f>
        <v>0.81000000000000005</v>
      </c>
      <c r="S512" s="219">
        <v>0</v>
      </c>
      <c r="T512" s="220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21" t="s">
        <v>202</v>
      </c>
      <c r="AT512" s="221" t="s">
        <v>276</v>
      </c>
      <c r="AU512" s="221" t="s">
        <v>86</v>
      </c>
      <c r="AY512" s="20" t="s">
        <v>137</v>
      </c>
      <c r="BE512" s="222">
        <f>IF(N512="základní",J512,0)</f>
        <v>0</v>
      </c>
      <c r="BF512" s="222">
        <f>IF(N512="snížená",J512,0)</f>
        <v>0</v>
      </c>
      <c r="BG512" s="222">
        <f>IF(N512="zákl. přenesená",J512,0)</f>
        <v>0</v>
      </c>
      <c r="BH512" s="222">
        <f>IF(N512="sníž. přenesená",J512,0)</f>
        <v>0</v>
      </c>
      <c r="BI512" s="222">
        <f>IF(N512="nulová",J512,0)</f>
        <v>0</v>
      </c>
      <c r="BJ512" s="20" t="s">
        <v>83</v>
      </c>
      <c r="BK512" s="222">
        <f>ROUND(I512*H512,2)</f>
        <v>0</v>
      </c>
      <c r="BL512" s="20" t="s">
        <v>144</v>
      </c>
      <c r="BM512" s="221" t="s">
        <v>1076</v>
      </c>
    </row>
    <row r="513" s="2" customFormat="1" ht="24.15" customHeight="1">
      <c r="A513" s="42"/>
      <c r="B513" s="43"/>
      <c r="C513" s="272" t="s">
        <v>1077</v>
      </c>
      <c r="D513" s="272" t="s">
        <v>276</v>
      </c>
      <c r="E513" s="273" t="s">
        <v>1078</v>
      </c>
      <c r="F513" s="274" t="s">
        <v>1079</v>
      </c>
      <c r="G513" s="275" t="s">
        <v>321</v>
      </c>
      <c r="H513" s="276">
        <v>5</v>
      </c>
      <c r="I513" s="277"/>
      <c r="J513" s="278">
        <f>ROUND(I513*H513,2)</f>
        <v>0</v>
      </c>
      <c r="K513" s="274" t="s">
        <v>143</v>
      </c>
      <c r="L513" s="279"/>
      <c r="M513" s="280" t="s">
        <v>21</v>
      </c>
      <c r="N513" s="281" t="s">
        <v>46</v>
      </c>
      <c r="O513" s="88"/>
      <c r="P513" s="219">
        <f>O513*H513</f>
        <v>0</v>
      </c>
      <c r="Q513" s="219">
        <v>0.045999999999999999</v>
      </c>
      <c r="R513" s="219">
        <f>Q513*H513</f>
        <v>0.22999999999999998</v>
      </c>
      <c r="S513" s="219">
        <v>0</v>
      </c>
      <c r="T513" s="220">
        <f>S513*H513</f>
        <v>0</v>
      </c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R513" s="221" t="s">
        <v>202</v>
      </c>
      <c r="AT513" s="221" t="s">
        <v>276</v>
      </c>
      <c r="AU513" s="221" t="s">
        <v>86</v>
      </c>
      <c r="AY513" s="20" t="s">
        <v>137</v>
      </c>
      <c r="BE513" s="222">
        <f>IF(N513="základní",J513,0)</f>
        <v>0</v>
      </c>
      <c r="BF513" s="222">
        <f>IF(N513="snížená",J513,0)</f>
        <v>0</v>
      </c>
      <c r="BG513" s="222">
        <f>IF(N513="zákl. přenesená",J513,0)</f>
        <v>0</v>
      </c>
      <c r="BH513" s="222">
        <f>IF(N513="sníž. přenesená",J513,0)</f>
        <v>0</v>
      </c>
      <c r="BI513" s="222">
        <f>IF(N513="nulová",J513,0)</f>
        <v>0</v>
      </c>
      <c r="BJ513" s="20" t="s">
        <v>83</v>
      </c>
      <c r="BK513" s="222">
        <f>ROUND(I513*H513,2)</f>
        <v>0</v>
      </c>
      <c r="BL513" s="20" t="s">
        <v>144</v>
      </c>
      <c r="BM513" s="221" t="s">
        <v>1080</v>
      </c>
    </row>
    <row r="514" s="2" customFormat="1" ht="37.8" customHeight="1">
      <c r="A514" s="42"/>
      <c r="B514" s="43"/>
      <c r="C514" s="210" t="s">
        <v>1081</v>
      </c>
      <c r="D514" s="210" t="s">
        <v>139</v>
      </c>
      <c r="E514" s="211" t="s">
        <v>1082</v>
      </c>
      <c r="F514" s="212" t="s">
        <v>1083</v>
      </c>
      <c r="G514" s="213" t="s">
        <v>321</v>
      </c>
      <c r="H514" s="214">
        <v>16</v>
      </c>
      <c r="I514" s="215"/>
      <c r="J514" s="216">
        <f>ROUND(I514*H514,2)</f>
        <v>0</v>
      </c>
      <c r="K514" s="212" t="s">
        <v>143</v>
      </c>
      <c r="L514" s="48"/>
      <c r="M514" s="217" t="s">
        <v>21</v>
      </c>
      <c r="N514" s="218" t="s">
        <v>46</v>
      </c>
      <c r="O514" s="88"/>
      <c r="P514" s="219">
        <f>O514*H514</f>
        <v>0</v>
      </c>
      <c r="Q514" s="219">
        <v>0.0013699999999999999</v>
      </c>
      <c r="R514" s="219">
        <f>Q514*H514</f>
        <v>0.021919999999999999</v>
      </c>
      <c r="S514" s="219">
        <v>0</v>
      </c>
      <c r="T514" s="220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1" t="s">
        <v>144</v>
      </c>
      <c r="AT514" s="221" t="s">
        <v>139</v>
      </c>
      <c r="AU514" s="221" t="s">
        <v>86</v>
      </c>
      <c r="AY514" s="20" t="s">
        <v>137</v>
      </c>
      <c r="BE514" s="222">
        <f>IF(N514="základní",J514,0)</f>
        <v>0</v>
      </c>
      <c r="BF514" s="222">
        <f>IF(N514="snížená",J514,0)</f>
        <v>0</v>
      </c>
      <c r="BG514" s="222">
        <f>IF(N514="zákl. přenesená",J514,0)</f>
        <v>0</v>
      </c>
      <c r="BH514" s="222">
        <f>IF(N514="sníž. přenesená",J514,0)</f>
        <v>0</v>
      </c>
      <c r="BI514" s="222">
        <f>IF(N514="nulová",J514,0)</f>
        <v>0</v>
      </c>
      <c r="BJ514" s="20" t="s">
        <v>83</v>
      </c>
      <c r="BK514" s="222">
        <f>ROUND(I514*H514,2)</f>
        <v>0</v>
      </c>
      <c r="BL514" s="20" t="s">
        <v>144</v>
      </c>
      <c r="BM514" s="221" t="s">
        <v>1084</v>
      </c>
    </row>
    <row r="515" s="2" customFormat="1">
      <c r="A515" s="42"/>
      <c r="B515" s="43"/>
      <c r="C515" s="44"/>
      <c r="D515" s="223" t="s">
        <v>146</v>
      </c>
      <c r="E515" s="44"/>
      <c r="F515" s="224" t="s">
        <v>1085</v>
      </c>
      <c r="G515" s="44"/>
      <c r="H515" s="44"/>
      <c r="I515" s="225"/>
      <c r="J515" s="44"/>
      <c r="K515" s="44"/>
      <c r="L515" s="48"/>
      <c r="M515" s="226"/>
      <c r="N515" s="227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146</v>
      </c>
      <c r="AU515" s="20" t="s">
        <v>86</v>
      </c>
    </row>
    <row r="516" s="14" customFormat="1">
      <c r="A516" s="14"/>
      <c r="B516" s="239"/>
      <c r="C516" s="240"/>
      <c r="D516" s="230" t="s">
        <v>148</v>
      </c>
      <c r="E516" s="241" t="s">
        <v>21</v>
      </c>
      <c r="F516" s="242" t="s">
        <v>1086</v>
      </c>
      <c r="G516" s="240"/>
      <c r="H516" s="243">
        <v>16</v>
      </c>
      <c r="I516" s="244"/>
      <c r="J516" s="240"/>
      <c r="K516" s="240"/>
      <c r="L516" s="245"/>
      <c r="M516" s="246"/>
      <c r="N516" s="247"/>
      <c r="O516" s="247"/>
      <c r="P516" s="247"/>
      <c r="Q516" s="247"/>
      <c r="R516" s="247"/>
      <c r="S516" s="247"/>
      <c r="T516" s="248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9" t="s">
        <v>148</v>
      </c>
      <c r="AU516" s="249" t="s">
        <v>86</v>
      </c>
      <c r="AV516" s="14" t="s">
        <v>86</v>
      </c>
      <c r="AW516" s="14" t="s">
        <v>36</v>
      </c>
      <c r="AX516" s="14" t="s">
        <v>83</v>
      </c>
      <c r="AY516" s="249" t="s">
        <v>137</v>
      </c>
    </row>
    <row r="517" s="2" customFormat="1" ht="37.8" customHeight="1">
      <c r="A517" s="42"/>
      <c r="B517" s="43"/>
      <c r="C517" s="210" t="s">
        <v>1087</v>
      </c>
      <c r="D517" s="210" t="s">
        <v>139</v>
      </c>
      <c r="E517" s="211" t="s">
        <v>1088</v>
      </c>
      <c r="F517" s="212" t="s">
        <v>1089</v>
      </c>
      <c r="G517" s="213" t="s">
        <v>321</v>
      </c>
      <c r="H517" s="214">
        <v>2</v>
      </c>
      <c r="I517" s="215"/>
      <c r="J517" s="216">
        <f>ROUND(I517*H517,2)</f>
        <v>0</v>
      </c>
      <c r="K517" s="212" t="s">
        <v>143</v>
      </c>
      <c r="L517" s="48"/>
      <c r="M517" s="217" t="s">
        <v>21</v>
      </c>
      <c r="N517" s="218" t="s">
        <v>46</v>
      </c>
      <c r="O517" s="88"/>
      <c r="P517" s="219">
        <f>O517*H517</f>
        <v>0</v>
      </c>
      <c r="Q517" s="219">
        <v>0.012460000000000001</v>
      </c>
      <c r="R517" s="219">
        <f>Q517*H517</f>
        <v>0.024920000000000001</v>
      </c>
      <c r="S517" s="219">
        <v>0</v>
      </c>
      <c r="T517" s="220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1" t="s">
        <v>144</v>
      </c>
      <c r="AT517" s="221" t="s">
        <v>139</v>
      </c>
      <c r="AU517" s="221" t="s">
        <v>86</v>
      </c>
      <c r="AY517" s="20" t="s">
        <v>137</v>
      </c>
      <c r="BE517" s="222">
        <f>IF(N517="základní",J517,0)</f>
        <v>0</v>
      </c>
      <c r="BF517" s="222">
        <f>IF(N517="snížená",J517,0)</f>
        <v>0</v>
      </c>
      <c r="BG517" s="222">
        <f>IF(N517="zákl. přenesená",J517,0)</f>
        <v>0</v>
      </c>
      <c r="BH517" s="222">
        <f>IF(N517="sníž. přenesená",J517,0)</f>
        <v>0</v>
      </c>
      <c r="BI517" s="222">
        <f>IF(N517="nulová",J517,0)</f>
        <v>0</v>
      </c>
      <c r="BJ517" s="20" t="s">
        <v>83</v>
      </c>
      <c r="BK517" s="222">
        <f>ROUND(I517*H517,2)</f>
        <v>0</v>
      </c>
      <c r="BL517" s="20" t="s">
        <v>144</v>
      </c>
      <c r="BM517" s="221" t="s">
        <v>1090</v>
      </c>
    </row>
    <row r="518" s="2" customFormat="1">
      <c r="A518" s="42"/>
      <c r="B518" s="43"/>
      <c r="C518" s="44"/>
      <c r="D518" s="223" t="s">
        <v>146</v>
      </c>
      <c r="E518" s="44"/>
      <c r="F518" s="224" t="s">
        <v>1091</v>
      </c>
      <c r="G518" s="44"/>
      <c r="H518" s="44"/>
      <c r="I518" s="225"/>
      <c r="J518" s="44"/>
      <c r="K518" s="44"/>
      <c r="L518" s="48"/>
      <c r="M518" s="226"/>
      <c r="N518" s="227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146</v>
      </c>
      <c r="AU518" s="20" t="s">
        <v>86</v>
      </c>
    </row>
    <row r="519" s="2" customFormat="1" ht="24.15" customHeight="1">
      <c r="A519" s="42"/>
      <c r="B519" s="43"/>
      <c r="C519" s="210" t="s">
        <v>1092</v>
      </c>
      <c r="D519" s="210" t="s">
        <v>139</v>
      </c>
      <c r="E519" s="211" t="s">
        <v>1093</v>
      </c>
      <c r="F519" s="212" t="s">
        <v>1094</v>
      </c>
      <c r="G519" s="213" t="s">
        <v>539</v>
      </c>
      <c r="H519" s="214">
        <v>1</v>
      </c>
      <c r="I519" s="215"/>
      <c r="J519" s="216">
        <f>ROUND(I519*H519,2)</f>
        <v>0</v>
      </c>
      <c r="K519" s="212" t="s">
        <v>374</v>
      </c>
      <c r="L519" s="48"/>
      <c r="M519" s="217" t="s">
        <v>21</v>
      </c>
      <c r="N519" s="218" t="s">
        <v>46</v>
      </c>
      <c r="O519" s="88"/>
      <c r="P519" s="219">
        <f>O519*H519</f>
        <v>0</v>
      </c>
      <c r="Q519" s="219">
        <v>0</v>
      </c>
      <c r="R519" s="219">
        <f>Q519*H519</f>
        <v>0</v>
      </c>
      <c r="S519" s="219">
        <v>0</v>
      </c>
      <c r="T519" s="220">
        <f>S519*H519</f>
        <v>0</v>
      </c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R519" s="221" t="s">
        <v>144</v>
      </c>
      <c r="AT519" s="221" t="s">
        <v>139</v>
      </c>
      <c r="AU519" s="221" t="s">
        <v>86</v>
      </c>
      <c r="AY519" s="20" t="s">
        <v>137</v>
      </c>
      <c r="BE519" s="222">
        <f>IF(N519="základní",J519,0)</f>
        <v>0</v>
      </c>
      <c r="BF519" s="222">
        <f>IF(N519="snížená",J519,0)</f>
        <v>0</v>
      </c>
      <c r="BG519" s="222">
        <f>IF(N519="zákl. přenesená",J519,0)</f>
        <v>0</v>
      </c>
      <c r="BH519" s="222">
        <f>IF(N519="sníž. přenesená",J519,0)</f>
        <v>0</v>
      </c>
      <c r="BI519" s="222">
        <f>IF(N519="nulová",J519,0)</f>
        <v>0</v>
      </c>
      <c r="BJ519" s="20" t="s">
        <v>83</v>
      </c>
      <c r="BK519" s="222">
        <f>ROUND(I519*H519,2)</f>
        <v>0</v>
      </c>
      <c r="BL519" s="20" t="s">
        <v>144</v>
      </c>
      <c r="BM519" s="221" t="s">
        <v>1095</v>
      </c>
    </row>
    <row r="520" s="2" customFormat="1" ht="33" customHeight="1">
      <c r="A520" s="42"/>
      <c r="B520" s="43"/>
      <c r="C520" s="210" t="s">
        <v>1096</v>
      </c>
      <c r="D520" s="210" t="s">
        <v>139</v>
      </c>
      <c r="E520" s="211" t="s">
        <v>1097</v>
      </c>
      <c r="F520" s="212" t="s">
        <v>1098</v>
      </c>
      <c r="G520" s="213" t="s">
        <v>184</v>
      </c>
      <c r="H520" s="214">
        <v>26.172000000000001</v>
      </c>
      <c r="I520" s="215"/>
      <c r="J520" s="216">
        <f>ROUND(I520*H520,2)</f>
        <v>0</v>
      </c>
      <c r="K520" s="212" t="s">
        <v>143</v>
      </c>
      <c r="L520" s="48"/>
      <c r="M520" s="217" t="s">
        <v>21</v>
      </c>
      <c r="N520" s="218" t="s">
        <v>46</v>
      </c>
      <c r="O520" s="88"/>
      <c r="P520" s="219">
        <f>O520*H520</f>
        <v>0</v>
      </c>
      <c r="Q520" s="219">
        <v>0</v>
      </c>
      <c r="R520" s="219">
        <f>Q520*H520</f>
        <v>0</v>
      </c>
      <c r="S520" s="219">
        <v>0</v>
      </c>
      <c r="T520" s="220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1" t="s">
        <v>144</v>
      </c>
      <c r="AT520" s="221" t="s">
        <v>139</v>
      </c>
      <c r="AU520" s="221" t="s">
        <v>86</v>
      </c>
      <c r="AY520" s="20" t="s">
        <v>137</v>
      </c>
      <c r="BE520" s="222">
        <f>IF(N520="základní",J520,0)</f>
        <v>0</v>
      </c>
      <c r="BF520" s="222">
        <f>IF(N520="snížená",J520,0)</f>
        <v>0</v>
      </c>
      <c r="BG520" s="222">
        <f>IF(N520="zákl. přenesená",J520,0)</f>
        <v>0</v>
      </c>
      <c r="BH520" s="222">
        <f>IF(N520="sníž. přenesená",J520,0)</f>
        <v>0</v>
      </c>
      <c r="BI520" s="222">
        <f>IF(N520="nulová",J520,0)</f>
        <v>0</v>
      </c>
      <c r="BJ520" s="20" t="s">
        <v>83</v>
      </c>
      <c r="BK520" s="222">
        <f>ROUND(I520*H520,2)</f>
        <v>0</v>
      </c>
      <c r="BL520" s="20" t="s">
        <v>144</v>
      </c>
      <c r="BM520" s="221" t="s">
        <v>1099</v>
      </c>
    </row>
    <row r="521" s="2" customFormat="1">
      <c r="A521" s="42"/>
      <c r="B521" s="43"/>
      <c r="C521" s="44"/>
      <c r="D521" s="223" t="s">
        <v>146</v>
      </c>
      <c r="E521" s="44"/>
      <c r="F521" s="224" t="s">
        <v>1100</v>
      </c>
      <c r="G521" s="44"/>
      <c r="H521" s="44"/>
      <c r="I521" s="225"/>
      <c r="J521" s="44"/>
      <c r="K521" s="44"/>
      <c r="L521" s="48"/>
      <c r="M521" s="226"/>
      <c r="N521" s="227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146</v>
      </c>
      <c r="AU521" s="20" t="s">
        <v>86</v>
      </c>
    </row>
    <row r="522" s="13" customFormat="1">
      <c r="A522" s="13"/>
      <c r="B522" s="228"/>
      <c r="C522" s="229"/>
      <c r="D522" s="230" t="s">
        <v>148</v>
      </c>
      <c r="E522" s="231" t="s">
        <v>21</v>
      </c>
      <c r="F522" s="232" t="s">
        <v>1101</v>
      </c>
      <c r="G522" s="229"/>
      <c r="H522" s="231" t="s">
        <v>21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8" t="s">
        <v>148</v>
      </c>
      <c r="AU522" s="238" t="s">
        <v>86</v>
      </c>
      <c r="AV522" s="13" t="s">
        <v>83</v>
      </c>
      <c r="AW522" s="13" t="s">
        <v>36</v>
      </c>
      <c r="AX522" s="13" t="s">
        <v>75</v>
      </c>
      <c r="AY522" s="238" t="s">
        <v>137</v>
      </c>
    </row>
    <row r="523" s="13" customFormat="1">
      <c r="A523" s="13"/>
      <c r="B523" s="228"/>
      <c r="C523" s="229"/>
      <c r="D523" s="230" t="s">
        <v>148</v>
      </c>
      <c r="E523" s="231" t="s">
        <v>21</v>
      </c>
      <c r="F523" s="232" t="s">
        <v>1102</v>
      </c>
      <c r="G523" s="229"/>
      <c r="H523" s="231" t="s">
        <v>21</v>
      </c>
      <c r="I523" s="233"/>
      <c r="J523" s="229"/>
      <c r="K523" s="229"/>
      <c r="L523" s="234"/>
      <c r="M523" s="235"/>
      <c r="N523" s="236"/>
      <c r="O523" s="236"/>
      <c r="P523" s="236"/>
      <c r="Q523" s="236"/>
      <c r="R523" s="236"/>
      <c r="S523" s="236"/>
      <c r="T523" s="23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8" t="s">
        <v>148</v>
      </c>
      <c r="AU523" s="238" t="s">
        <v>86</v>
      </c>
      <c r="AV523" s="13" t="s">
        <v>83</v>
      </c>
      <c r="AW523" s="13" t="s">
        <v>36</v>
      </c>
      <c r="AX523" s="13" t="s">
        <v>75</v>
      </c>
      <c r="AY523" s="238" t="s">
        <v>137</v>
      </c>
    </row>
    <row r="524" s="14" customFormat="1">
      <c r="A524" s="14"/>
      <c r="B524" s="239"/>
      <c r="C524" s="240"/>
      <c r="D524" s="230" t="s">
        <v>148</v>
      </c>
      <c r="E524" s="241" t="s">
        <v>21</v>
      </c>
      <c r="F524" s="242" t="s">
        <v>1103</v>
      </c>
      <c r="G524" s="240"/>
      <c r="H524" s="243">
        <v>10.574</v>
      </c>
      <c r="I524" s="244"/>
      <c r="J524" s="240"/>
      <c r="K524" s="240"/>
      <c r="L524" s="245"/>
      <c r="M524" s="246"/>
      <c r="N524" s="247"/>
      <c r="O524" s="247"/>
      <c r="P524" s="247"/>
      <c r="Q524" s="247"/>
      <c r="R524" s="247"/>
      <c r="S524" s="247"/>
      <c r="T524" s="248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9" t="s">
        <v>148</v>
      </c>
      <c r="AU524" s="249" t="s">
        <v>86</v>
      </c>
      <c r="AV524" s="14" t="s">
        <v>86</v>
      </c>
      <c r="AW524" s="14" t="s">
        <v>36</v>
      </c>
      <c r="AX524" s="14" t="s">
        <v>75</v>
      </c>
      <c r="AY524" s="249" t="s">
        <v>137</v>
      </c>
    </row>
    <row r="525" s="14" customFormat="1">
      <c r="A525" s="14"/>
      <c r="B525" s="239"/>
      <c r="C525" s="240"/>
      <c r="D525" s="230" t="s">
        <v>148</v>
      </c>
      <c r="E525" s="241" t="s">
        <v>21</v>
      </c>
      <c r="F525" s="242" t="s">
        <v>1104</v>
      </c>
      <c r="G525" s="240"/>
      <c r="H525" s="243">
        <v>14.798</v>
      </c>
      <c r="I525" s="244"/>
      <c r="J525" s="240"/>
      <c r="K525" s="240"/>
      <c r="L525" s="245"/>
      <c r="M525" s="246"/>
      <c r="N525" s="247"/>
      <c r="O525" s="247"/>
      <c r="P525" s="247"/>
      <c r="Q525" s="247"/>
      <c r="R525" s="247"/>
      <c r="S525" s="247"/>
      <c r="T525" s="24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9" t="s">
        <v>148</v>
      </c>
      <c r="AU525" s="249" t="s">
        <v>86</v>
      </c>
      <c r="AV525" s="14" t="s">
        <v>86</v>
      </c>
      <c r="AW525" s="14" t="s">
        <v>36</v>
      </c>
      <c r="AX525" s="14" t="s">
        <v>75</v>
      </c>
      <c r="AY525" s="249" t="s">
        <v>137</v>
      </c>
    </row>
    <row r="526" s="13" customFormat="1">
      <c r="A526" s="13"/>
      <c r="B526" s="228"/>
      <c r="C526" s="229"/>
      <c r="D526" s="230" t="s">
        <v>148</v>
      </c>
      <c r="E526" s="231" t="s">
        <v>21</v>
      </c>
      <c r="F526" s="232" t="s">
        <v>1105</v>
      </c>
      <c r="G526" s="229"/>
      <c r="H526" s="231" t="s">
        <v>21</v>
      </c>
      <c r="I526" s="233"/>
      <c r="J526" s="229"/>
      <c r="K526" s="229"/>
      <c r="L526" s="234"/>
      <c r="M526" s="235"/>
      <c r="N526" s="236"/>
      <c r="O526" s="236"/>
      <c r="P526" s="236"/>
      <c r="Q526" s="236"/>
      <c r="R526" s="236"/>
      <c r="S526" s="236"/>
      <c r="T526" s="237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8" t="s">
        <v>148</v>
      </c>
      <c r="AU526" s="238" t="s">
        <v>86</v>
      </c>
      <c r="AV526" s="13" t="s">
        <v>83</v>
      </c>
      <c r="AW526" s="13" t="s">
        <v>36</v>
      </c>
      <c r="AX526" s="13" t="s">
        <v>75</v>
      </c>
      <c r="AY526" s="238" t="s">
        <v>137</v>
      </c>
    </row>
    <row r="527" s="14" customFormat="1">
      <c r="A527" s="14"/>
      <c r="B527" s="239"/>
      <c r="C527" s="240"/>
      <c r="D527" s="230" t="s">
        <v>148</v>
      </c>
      <c r="E527" s="241" t="s">
        <v>21</v>
      </c>
      <c r="F527" s="242" t="s">
        <v>1106</v>
      </c>
      <c r="G527" s="240"/>
      <c r="H527" s="243">
        <v>0.80000000000000004</v>
      </c>
      <c r="I527" s="244"/>
      <c r="J527" s="240"/>
      <c r="K527" s="240"/>
      <c r="L527" s="245"/>
      <c r="M527" s="246"/>
      <c r="N527" s="247"/>
      <c r="O527" s="247"/>
      <c r="P527" s="247"/>
      <c r="Q527" s="247"/>
      <c r="R527" s="247"/>
      <c r="S527" s="247"/>
      <c r="T527" s="248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9" t="s">
        <v>148</v>
      </c>
      <c r="AU527" s="249" t="s">
        <v>86</v>
      </c>
      <c r="AV527" s="14" t="s">
        <v>86</v>
      </c>
      <c r="AW527" s="14" t="s">
        <v>36</v>
      </c>
      <c r="AX527" s="14" t="s">
        <v>75</v>
      </c>
      <c r="AY527" s="249" t="s">
        <v>137</v>
      </c>
    </row>
    <row r="528" s="15" customFormat="1">
      <c r="A528" s="15"/>
      <c r="B528" s="250"/>
      <c r="C528" s="251"/>
      <c r="D528" s="230" t="s">
        <v>148</v>
      </c>
      <c r="E528" s="252" t="s">
        <v>21</v>
      </c>
      <c r="F528" s="253" t="s">
        <v>180</v>
      </c>
      <c r="G528" s="251"/>
      <c r="H528" s="254">
        <v>26.172000000000001</v>
      </c>
      <c r="I528" s="255"/>
      <c r="J528" s="251"/>
      <c r="K528" s="251"/>
      <c r="L528" s="256"/>
      <c r="M528" s="257"/>
      <c r="N528" s="258"/>
      <c r="O528" s="258"/>
      <c r="P528" s="258"/>
      <c r="Q528" s="258"/>
      <c r="R528" s="258"/>
      <c r="S528" s="258"/>
      <c r="T528" s="259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0" t="s">
        <v>148</v>
      </c>
      <c r="AU528" s="260" t="s">
        <v>86</v>
      </c>
      <c r="AV528" s="15" t="s">
        <v>144</v>
      </c>
      <c r="AW528" s="15" t="s">
        <v>36</v>
      </c>
      <c r="AX528" s="15" t="s">
        <v>83</v>
      </c>
      <c r="AY528" s="260" t="s">
        <v>137</v>
      </c>
    </row>
    <row r="529" s="2" customFormat="1" ht="24.15" customHeight="1">
      <c r="A529" s="42"/>
      <c r="B529" s="43"/>
      <c r="C529" s="210" t="s">
        <v>1107</v>
      </c>
      <c r="D529" s="210" t="s">
        <v>139</v>
      </c>
      <c r="E529" s="211" t="s">
        <v>1108</v>
      </c>
      <c r="F529" s="212" t="s">
        <v>1109</v>
      </c>
      <c r="G529" s="213" t="s">
        <v>160</v>
      </c>
      <c r="H529" s="214">
        <v>347.5</v>
      </c>
      <c r="I529" s="215"/>
      <c r="J529" s="216">
        <f>ROUND(I529*H529,2)</f>
        <v>0</v>
      </c>
      <c r="K529" s="212" t="s">
        <v>143</v>
      </c>
      <c r="L529" s="48"/>
      <c r="M529" s="217" t="s">
        <v>21</v>
      </c>
      <c r="N529" s="218" t="s">
        <v>46</v>
      </c>
      <c r="O529" s="88"/>
      <c r="P529" s="219">
        <f>O529*H529</f>
        <v>0</v>
      </c>
      <c r="Q529" s="219">
        <v>0.00012999999999999999</v>
      </c>
      <c r="R529" s="219">
        <f>Q529*H529</f>
        <v>0.045174999999999993</v>
      </c>
      <c r="S529" s="219">
        <v>0</v>
      </c>
      <c r="T529" s="220">
        <f>S529*H529</f>
        <v>0</v>
      </c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R529" s="221" t="s">
        <v>144</v>
      </c>
      <c r="AT529" s="221" t="s">
        <v>139</v>
      </c>
      <c r="AU529" s="221" t="s">
        <v>86</v>
      </c>
      <c r="AY529" s="20" t="s">
        <v>137</v>
      </c>
      <c r="BE529" s="222">
        <f>IF(N529="základní",J529,0)</f>
        <v>0</v>
      </c>
      <c r="BF529" s="222">
        <f>IF(N529="snížená",J529,0)</f>
        <v>0</v>
      </c>
      <c r="BG529" s="222">
        <f>IF(N529="zákl. přenesená",J529,0)</f>
        <v>0</v>
      </c>
      <c r="BH529" s="222">
        <f>IF(N529="sníž. přenesená",J529,0)</f>
        <v>0</v>
      </c>
      <c r="BI529" s="222">
        <f>IF(N529="nulová",J529,0)</f>
        <v>0</v>
      </c>
      <c r="BJ529" s="20" t="s">
        <v>83</v>
      </c>
      <c r="BK529" s="222">
        <f>ROUND(I529*H529,2)</f>
        <v>0</v>
      </c>
      <c r="BL529" s="20" t="s">
        <v>144</v>
      </c>
      <c r="BM529" s="221" t="s">
        <v>1110</v>
      </c>
    </row>
    <row r="530" s="2" customFormat="1">
      <c r="A530" s="42"/>
      <c r="B530" s="43"/>
      <c r="C530" s="44"/>
      <c r="D530" s="223" t="s">
        <v>146</v>
      </c>
      <c r="E530" s="44"/>
      <c r="F530" s="224" t="s">
        <v>1111</v>
      </c>
      <c r="G530" s="44"/>
      <c r="H530" s="44"/>
      <c r="I530" s="225"/>
      <c r="J530" s="44"/>
      <c r="K530" s="44"/>
      <c r="L530" s="48"/>
      <c r="M530" s="226"/>
      <c r="N530" s="227"/>
      <c r="O530" s="88"/>
      <c r="P530" s="88"/>
      <c r="Q530" s="88"/>
      <c r="R530" s="88"/>
      <c r="S530" s="88"/>
      <c r="T530" s="89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T530" s="20" t="s">
        <v>146</v>
      </c>
      <c r="AU530" s="20" t="s">
        <v>86</v>
      </c>
    </row>
    <row r="531" s="2" customFormat="1" ht="44.25" customHeight="1">
      <c r="A531" s="42"/>
      <c r="B531" s="43"/>
      <c r="C531" s="210" t="s">
        <v>1112</v>
      </c>
      <c r="D531" s="210" t="s">
        <v>139</v>
      </c>
      <c r="E531" s="211" t="s">
        <v>1113</v>
      </c>
      <c r="F531" s="212" t="s">
        <v>1114</v>
      </c>
      <c r="G531" s="213" t="s">
        <v>539</v>
      </c>
      <c r="H531" s="214">
        <v>1</v>
      </c>
      <c r="I531" s="215"/>
      <c r="J531" s="216">
        <f>ROUND(I531*H531,2)</f>
        <v>0</v>
      </c>
      <c r="K531" s="212" t="s">
        <v>374</v>
      </c>
      <c r="L531" s="48"/>
      <c r="M531" s="217" t="s">
        <v>21</v>
      </c>
      <c r="N531" s="218" t="s">
        <v>46</v>
      </c>
      <c r="O531" s="88"/>
      <c r="P531" s="219">
        <f>O531*H531</f>
        <v>0</v>
      </c>
      <c r="Q531" s="219">
        <v>0</v>
      </c>
      <c r="R531" s="219">
        <f>Q531*H531</f>
        <v>0</v>
      </c>
      <c r="S531" s="219">
        <v>0</v>
      </c>
      <c r="T531" s="220">
        <f>S531*H531</f>
        <v>0</v>
      </c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R531" s="221" t="s">
        <v>144</v>
      </c>
      <c r="AT531" s="221" t="s">
        <v>139</v>
      </c>
      <c r="AU531" s="221" t="s">
        <v>86</v>
      </c>
      <c r="AY531" s="20" t="s">
        <v>137</v>
      </c>
      <c r="BE531" s="222">
        <f>IF(N531="základní",J531,0)</f>
        <v>0</v>
      </c>
      <c r="BF531" s="222">
        <f>IF(N531="snížená",J531,0)</f>
        <v>0</v>
      </c>
      <c r="BG531" s="222">
        <f>IF(N531="zákl. přenesená",J531,0)</f>
        <v>0</v>
      </c>
      <c r="BH531" s="222">
        <f>IF(N531="sníž. přenesená",J531,0)</f>
        <v>0</v>
      </c>
      <c r="BI531" s="222">
        <f>IF(N531="nulová",J531,0)</f>
        <v>0</v>
      </c>
      <c r="BJ531" s="20" t="s">
        <v>83</v>
      </c>
      <c r="BK531" s="222">
        <f>ROUND(I531*H531,2)</f>
        <v>0</v>
      </c>
      <c r="BL531" s="20" t="s">
        <v>144</v>
      </c>
      <c r="BM531" s="221" t="s">
        <v>1115</v>
      </c>
    </row>
    <row r="532" s="12" customFormat="1" ht="22.8" customHeight="1">
      <c r="A532" s="12"/>
      <c r="B532" s="194"/>
      <c r="C532" s="195"/>
      <c r="D532" s="196" t="s">
        <v>74</v>
      </c>
      <c r="E532" s="208" t="s">
        <v>545</v>
      </c>
      <c r="F532" s="208" t="s">
        <v>546</v>
      </c>
      <c r="G532" s="195"/>
      <c r="H532" s="195"/>
      <c r="I532" s="198"/>
      <c r="J532" s="209">
        <f>BK532</f>
        <v>0</v>
      </c>
      <c r="K532" s="195"/>
      <c r="L532" s="200"/>
      <c r="M532" s="201"/>
      <c r="N532" s="202"/>
      <c r="O532" s="202"/>
      <c r="P532" s="203">
        <f>SUM(P533:P534)</f>
        <v>0</v>
      </c>
      <c r="Q532" s="202"/>
      <c r="R532" s="203">
        <f>SUM(R533:R534)</f>
        <v>0</v>
      </c>
      <c r="S532" s="202"/>
      <c r="T532" s="204">
        <f>SUM(T533:T534)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5" t="s">
        <v>83</v>
      </c>
      <c r="AT532" s="206" t="s">
        <v>74</v>
      </c>
      <c r="AU532" s="206" t="s">
        <v>83</v>
      </c>
      <c r="AY532" s="205" t="s">
        <v>137</v>
      </c>
      <c r="BK532" s="207">
        <f>SUM(BK533:BK534)</f>
        <v>0</v>
      </c>
    </row>
    <row r="533" s="2" customFormat="1" ht="37.8" customHeight="1">
      <c r="A533" s="42"/>
      <c r="B533" s="43"/>
      <c r="C533" s="210" t="s">
        <v>1116</v>
      </c>
      <c r="D533" s="210" t="s">
        <v>139</v>
      </c>
      <c r="E533" s="211" t="s">
        <v>1117</v>
      </c>
      <c r="F533" s="212" t="s">
        <v>1118</v>
      </c>
      <c r="G533" s="213" t="s">
        <v>252</v>
      </c>
      <c r="H533" s="214">
        <v>2938.056</v>
      </c>
      <c r="I533" s="215"/>
      <c r="J533" s="216">
        <f>ROUND(I533*H533,2)</f>
        <v>0</v>
      </c>
      <c r="K533" s="212" t="s">
        <v>143</v>
      </c>
      <c r="L533" s="48"/>
      <c r="M533" s="217" t="s">
        <v>21</v>
      </c>
      <c r="N533" s="218" t="s">
        <v>46</v>
      </c>
      <c r="O533" s="88"/>
      <c r="P533" s="219">
        <f>O533*H533</f>
        <v>0</v>
      </c>
      <c r="Q533" s="219">
        <v>0</v>
      </c>
      <c r="R533" s="219">
        <f>Q533*H533</f>
        <v>0</v>
      </c>
      <c r="S533" s="219">
        <v>0</v>
      </c>
      <c r="T533" s="220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1" t="s">
        <v>144</v>
      </c>
      <c r="AT533" s="221" t="s">
        <v>139</v>
      </c>
      <c r="AU533" s="221" t="s">
        <v>86</v>
      </c>
      <c r="AY533" s="20" t="s">
        <v>137</v>
      </c>
      <c r="BE533" s="222">
        <f>IF(N533="základní",J533,0)</f>
        <v>0</v>
      </c>
      <c r="BF533" s="222">
        <f>IF(N533="snížená",J533,0)</f>
        <v>0</v>
      </c>
      <c r="BG533" s="222">
        <f>IF(N533="zákl. přenesená",J533,0)</f>
        <v>0</v>
      </c>
      <c r="BH533" s="222">
        <f>IF(N533="sníž. přenesená",J533,0)</f>
        <v>0</v>
      </c>
      <c r="BI533" s="222">
        <f>IF(N533="nulová",J533,0)</f>
        <v>0</v>
      </c>
      <c r="BJ533" s="20" t="s">
        <v>83</v>
      </c>
      <c r="BK533" s="222">
        <f>ROUND(I533*H533,2)</f>
        <v>0</v>
      </c>
      <c r="BL533" s="20" t="s">
        <v>144</v>
      </c>
      <c r="BM533" s="221" t="s">
        <v>1119</v>
      </c>
    </row>
    <row r="534" s="2" customFormat="1">
      <c r="A534" s="42"/>
      <c r="B534" s="43"/>
      <c r="C534" s="44"/>
      <c r="D534" s="223" t="s">
        <v>146</v>
      </c>
      <c r="E534" s="44"/>
      <c r="F534" s="224" t="s">
        <v>1120</v>
      </c>
      <c r="G534" s="44"/>
      <c r="H534" s="44"/>
      <c r="I534" s="225"/>
      <c r="J534" s="44"/>
      <c r="K534" s="44"/>
      <c r="L534" s="48"/>
      <c r="M534" s="226"/>
      <c r="N534" s="227"/>
      <c r="O534" s="88"/>
      <c r="P534" s="88"/>
      <c r="Q534" s="88"/>
      <c r="R534" s="88"/>
      <c r="S534" s="88"/>
      <c r="T534" s="89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T534" s="20" t="s">
        <v>146</v>
      </c>
      <c r="AU534" s="20" t="s">
        <v>86</v>
      </c>
    </row>
    <row r="535" s="12" customFormat="1" ht="25.92" customHeight="1">
      <c r="A535" s="12"/>
      <c r="B535" s="194"/>
      <c r="C535" s="195"/>
      <c r="D535" s="196" t="s">
        <v>74</v>
      </c>
      <c r="E535" s="197" t="s">
        <v>1121</v>
      </c>
      <c r="F535" s="197" t="s">
        <v>1122</v>
      </c>
      <c r="G535" s="195"/>
      <c r="H535" s="195"/>
      <c r="I535" s="198"/>
      <c r="J535" s="199">
        <f>BK535</f>
        <v>0</v>
      </c>
      <c r="K535" s="195"/>
      <c r="L535" s="200"/>
      <c r="M535" s="201"/>
      <c r="N535" s="202"/>
      <c r="O535" s="202"/>
      <c r="P535" s="203">
        <f>P536</f>
        <v>0</v>
      </c>
      <c r="Q535" s="202"/>
      <c r="R535" s="203">
        <f>R536</f>
        <v>1.2717780000000001</v>
      </c>
      <c r="S535" s="202"/>
      <c r="T535" s="204">
        <f>T536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05" t="s">
        <v>86</v>
      </c>
      <c r="AT535" s="206" t="s">
        <v>74</v>
      </c>
      <c r="AU535" s="206" t="s">
        <v>75</v>
      </c>
      <c r="AY535" s="205" t="s">
        <v>137</v>
      </c>
      <c r="BK535" s="207">
        <f>BK536</f>
        <v>0</v>
      </c>
    </row>
    <row r="536" s="12" customFormat="1" ht="22.8" customHeight="1">
      <c r="A536" s="12"/>
      <c r="B536" s="194"/>
      <c r="C536" s="195"/>
      <c r="D536" s="196" t="s">
        <v>74</v>
      </c>
      <c r="E536" s="208" t="s">
        <v>1123</v>
      </c>
      <c r="F536" s="208" t="s">
        <v>1124</v>
      </c>
      <c r="G536" s="195"/>
      <c r="H536" s="195"/>
      <c r="I536" s="198"/>
      <c r="J536" s="209">
        <f>BK536</f>
        <v>0</v>
      </c>
      <c r="K536" s="195"/>
      <c r="L536" s="200"/>
      <c r="M536" s="201"/>
      <c r="N536" s="202"/>
      <c r="O536" s="202"/>
      <c r="P536" s="203">
        <f>SUM(P537:P556)</f>
        <v>0</v>
      </c>
      <c r="Q536" s="202"/>
      <c r="R536" s="203">
        <f>SUM(R537:R556)</f>
        <v>1.2717780000000001</v>
      </c>
      <c r="S536" s="202"/>
      <c r="T536" s="204">
        <f>SUM(T537:T556)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5" t="s">
        <v>86</v>
      </c>
      <c r="AT536" s="206" t="s">
        <v>74</v>
      </c>
      <c r="AU536" s="206" t="s">
        <v>83</v>
      </c>
      <c r="AY536" s="205" t="s">
        <v>137</v>
      </c>
      <c r="BK536" s="207">
        <f>SUM(BK537:BK556)</f>
        <v>0</v>
      </c>
    </row>
    <row r="537" s="2" customFormat="1" ht="37.8" customHeight="1">
      <c r="A537" s="42"/>
      <c r="B537" s="43"/>
      <c r="C537" s="210" t="s">
        <v>1125</v>
      </c>
      <c r="D537" s="210" t="s">
        <v>139</v>
      </c>
      <c r="E537" s="211" t="s">
        <v>1126</v>
      </c>
      <c r="F537" s="212" t="s">
        <v>1127</v>
      </c>
      <c r="G537" s="213" t="s">
        <v>173</v>
      </c>
      <c r="H537" s="214">
        <v>10.6</v>
      </c>
      <c r="I537" s="215"/>
      <c r="J537" s="216">
        <f>ROUND(I537*H537,2)</f>
        <v>0</v>
      </c>
      <c r="K537" s="212" t="s">
        <v>143</v>
      </c>
      <c r="L537" s="48"/>
      <c r="M537" s="217" t="s">
        <v>21</v>
      </c>
      <c r="N537" s="218" t="s">
        <v>46</v>
      </c>
      <c r="O537" s="88"/>
      <c r="P537" s="219">
        <f>O537*H537</f>
        <v>0</v>
      </c>
      <c r="Q537" s="219">
        <v>0.00024000000000000001</v>
      </c>
      <c r="R537" s="219">
        <f>Q537*H537</f>
        <v>0.0025439999999999998</v>
      </c>
      <c r="S537" s="219">
        <v>0</v>
      </c>
      <c r="T537" s="220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21" t="s">
        <v>256</v>
      </c>
      <c r="AT537" s="221" t="s">
        <v>139</v>
      </c>
      <c r="AU537" s="221" t="s">
        <v>86</v>
      </c>
      <c r="AY537" s="20" t="s">
        <v>137</v>
      </c>
      <c r="BE537" s="222">
        <f>IF(N537="základní",J537,0)</f>
        <v>0</v>
      </c>
      <c r="BF537" s="222">
        <f>IF(N537="snížená",J537,0)</f>
        <v>0</v>
      </c>
      <c r="BG537" s="222">
        <f>IF(N537="zákl. přenesená",J537,0)</f>
        <v>0</v>
      </c>
      <c r="BH537" s="222">
        <f>IF(N537="sníž. přenesená",J537,0)</f>
        <v>0</v>
      </c>
      <c r="BI537" s="222">
        <f>IF(N537="nulová",J537,0)</f>
        <v>0</v>
      </c>
      <c r="BJ537" s="20" t="s">
        <v>83</v>
      </c>
      <c r="BK537" s="222">
        <f>ROUND(I537*H537,2)</f>
        <v>0</v>
      </c>
      <c r="BL537" s="20" t="s">
        <v>256</v>
      </c>
      <c r="BM537" s="221" t="s">
        <v>1128</v>
      </c>
    </row>
    <row r="538" s="2" customFormat="1">
      <c r="A538" s="42"/>
      <c r="B538" s="43"/>
      <c r="C538" s="44"/>
      <c r="D538" s="223" t="s">
        <v>146</v>
      </c>
      <c r="E538" s="44"/>
      <c r="F538" s="224" t="s">
        <v>1129</v>
      </c>
      <c r="G538" s="44"/>
      <c r="H538" s="44"/>
      <c r="I538" s="225"/>
      <c r="J538" s="44"/>
      <c r="K538" s="44"/>
      <c r="L538" s="48"/>
      <c r="M538" s="226"/>
      <c r="N538" s="227"/>
      <c r="O538" s="88"/>
      <c r="P538" s="88"/>
      <c r="Q538" s="88"/>
      <c r="R538" s="88"/>
      <c r="S538" s="88"/>
      <c r="T538" s="89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T538" s="20" t="s">
        <v>146</v>
      </c>
      <c r="AU538" s="20" t="s">
        <v>86</v>
      </c>
    </row>
    <row r="539" s="13" customFormat="1">
      <c r="A539" s="13"/>
      <c r="B539" s="228"/>
      <c r="C539" s="229"/>
      <c r="D539" s="230" t="s">
        <v>148</v>
      </c>
      <c r="E539" s="231" t="s">
        <v>21</v>
      </c>
      <c r="F539" s="232" t="s">
        <v>1130</v>
      </c>
      <c r="G539" s="229"/>
      <c r="H539" s="231" t="s">
        <v>21</v>
      </c>
      <c r="I539" s="233"/>
      <c r="J539" s="229"/>
      <c r="K539" s="229"/>
      <c r="L539" s="234"/>
      <c r="M539" s="235"/>
      <c r="N539" s="236"/>
      <c r="O539" s="236"/>
      <c r="P539" s="236"/>
      <c r="Q539" s="236"/>
      <c r="R539" s="236"/>
      <c r="S539" s="236"/>
      <c r="T539" s="237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8" t="s">
        <v>148</v>
      </c>
      <c r="AU539" s="238" t="s">
        <v>86</v>
      </c>
      <c r="AV539" s="13" t="s">
        <v>83</v>
      </c>
      <c r="AW539" s="13" t="s">
        <v>36</v>
      </c>
      <c r="AX539" s="13" t="s">
        <v>75</v>
      </c>
      <c r="AY539" s="238" t="s">
        <v>137</v>
      </c>
    </row>
    <row r="540" s="14" customFormat="1">
      <c r="A540" s="14"/>
      <c r="B540" s="239"/>
      <c r="C540" s="240"/>
      <c r="D540" s="230" t="s">
        <v>148</v>
      </c>
      <c r="E540" s="241" t="s">
        <v>21</v>
      </c>
      <c r="F540" s="242" t="s">
        <v>1131</v>
      </c>
      <c r="G540" s="240"/>
      <c r="H540" s="243">
        <v>10.6</v>
      </c>
      <c r="I540" s="244"/>
      <c r="J540" s="240"/>
      <c r="K540" s="240"/>
      <c r="L540" s="245"/>
      <c r="M540" s="246"/>
      <c r="N540" s="247"/>
      <c r="O540" s="247"/>
      <c r="P540" s="247"/>
      <c r="Q540" s="247"/>
      <c r="R540" s="247"/>
      <c r="S540" s="247"/>
      <c r="T540" s="248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9" t="s">
        <v>148</v>
      </c>
      <c r="AU540" s="249" t="s">
        <v>86</v>
      </c>
      <c r="AV540" s="14" t="s">
        <v>86</v>
      </c>
      <c r="AW540" s="14" t="s">
        <v>36</v>
      </c>
      <c r="AX540" s="14" t="s">
        <v>83</v>
      </c>
      <c r="AY540" s="249" t="s">
        <v>137</v>
      </c>
    </row>
    <row r="541" s="2" customFormat="1" ht="24.15" customHeight="1">
      <c r="A541" s="42"/>
      <c r="B541" s="43"/>
      <c r="C541" s="272" t="s">
        <v>1132</v>
      </c>
      <c r="D541" s="272" t="s">
        <v>276</v>
      </c>
      <c r="E541" s="273" t="s">
        <v>1133</v>
      </c>
      <c r="F541" s="274" t="s">
        <v>1134</v>
      </c>
      <c r="G541" s="275" t="s">
        <v>173</v>
      </c>
      <c r="H541" s="276">
        <v>11.448</v>
      </c>
      <c r="I541" s="277"/>
      <c r="J541" s="278">
        <f>ROUND(I541*H541,2)</f>
        <v>0</v>
      </c>
      <c r="K541" s="274" t="s">
        <v>143</v>
      </c>
      <c r="L541" s="279"/>
      <c r="M541" s="280" t="s">
        <v>21</v>
      </c>
      <c r="N541" s="281" t="s">
        <v>46</v>
      </c>
      <c r="O541" s="88"/>
      <c r="P541" s="219">
        <f>O541*H541</f>
        <v>0</v>
      </c>
      <c r="Q541" s="219">
        <v>0.080000000000000002</v>
      </c>
      <c r="R541" s="219">
        <f>Q541*H541</f>
        <v>0.9158400000000001</v>
      </c>
      <c r="S541" s="219">
        <v>0</v>
      </c>
      <c r="T541" s="220">
        <f>S541*H541</f>
        <v>0</v>
      </c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R541" s="221" t="s">
        <v>350</v>
      </c>
      <c r="AT541" s="221" t="s">
        <v>276</v>
      </c>
      <c r="AU541" s="221" t="s">
        <v>86</v>
      </c>
      <c r="AY541" s="20" t="s">
        <v>137</v>
      </c>
      <c r="BE541" s="222">
        <f>IF(N541="základní",J541,0)</f>
        <v>0</v>
      </c>
      <c r="BF541" s="222">
        <f>IF(N541="snížená",J541,0)</f>
        <v>0</v>
      </c>
      <c r="BG541" s="222">
        <f>IF(N541="zákl. přenesená",J541,0)</f>
        <v>0</v>
      </c>
      <c r="BH541" s="222">
        <f>IF(N541="sníž. přenesená",J541,0)</f>
        <v>0</v>
      </c>
      <c r="BI541" s="222">
        <f>IF(N541="nulová",J541,0)</f>
        <v>0</v>
      </c>
      <c r="BJ541" s="20" t="s">
        <v>83</v>
      </c>
      <c r="BK541" s="222">
        <f>ROUND(I541*H541,2)</f>
        <v>0</v>
      </c>
      <c r="BL541" s="20" t="s">
        <v>256</v>
      </c>
      <c r="BM541" s="221" t="s">
        <v>1135</v>
      </c>
    </row>
    <row r="542" s="14" customFormat="1">
      <c r="A542" s="14"/>
      <c r="B542" s="239"/>
      <c r="C542" s="240"/>
      <c r="D542" s="230" t="s">
        <v>148</v>
      </c>
      <c r="E542" s="240"/>
      <c r="F542" s="242" t="s">
        <v>1136</v>
      </c>
      <c r="G542" s="240"/>
      <c r="H542" s="243">
        <v>11.448</v>
      </c>
      <c r="I542" s="244"/>
      <c r="J542" s="240"/>
      <c r="K542" s="240"/>
      <c r="L542" s="245"/>
      <c r="M542" s="246"/>
      <c r="N542" s="247"/>
      <c r="O542" s="247"/>
      <c r="P542" s="247"/>
      <c r="Q542" s="247"/>
      <c r="R542" s="247"/>
      <c r="S542" s="247"/>
      <c r="T542" s="248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9" t="s">
        <v>148</v>
      </c>
      <c r="AU542" s="249" t="s">
        <v>86</v>
      </c>
      <c r="AV542" s="14" t="s">
        <v>86</v>
      </c>
      <c r="AW542" s="14" t="s">
        <v>4</v>
      </c>
      <c r="AX542" s="14" t="s">
        <v>83</v>
      </c>
      <c r="AY542" s="249" t="s">
        <v>137</v>
      </c>
    </row>
    <row r="543" s="2" customFormat="1" ht="37.8" customHeight="1">
      <c r="A543" s="42"/>
      <c r="B543" s="43"/>
      <c r="C543" s="210" t="s">
        <v>1137</v>
      </c>
      <c r="D543" s="210" t="s">
        <v>139</v>
      </c>
      <c r="E543" s="211" t="s">
        <v>1138</v>
      </c>
      <c r="F543" s="212" t="s">
        <v>1139</v>
      </c>
      <c r="G543" s="213" t="s">
        <v>173</v>
      </c>
      <c r="H543" s="214">
        <v>4.3499999999999996</v>
      </c>
      <c r="I543" s="215"/>
      <c r="J543" s="216">
        <f>ROUND(I543*H543,2)</f>
        <v>0</v>
      </c>
      <c r="K543" s="212" t="s">
        <v>143</v>
      </c>
      <c r="L543" s="48"/>
      <c r="M543" s="217" t="s">
        <v>21</v>
      </c>
      <c r="N543" s="218" t="s">
        <v>46</v>
      </c>
      <c r="O543" s="88"/>
      <c r="P543" s="219">
        <f>O543*H543</f>
        <v>0</v>
      </c>
      <c r="Q543" s="219">
        <v>0.00024000000000000001</v>
      </c>
      <c r="R543" s="219">
        <f>Q543*H543</f>
        <v>0.001044</v>
      </c>
      <c r="S543" s="219">
        <v>0</v>
      </c>
      <c r="T543" s="220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21" t="s">
        <v>256</v>
      </c>
      <c r="AT543" s="221" t="s">
        <v>139</v>
      </c>
      <c r="AU543" s="221" t="s">
        <v>86</v>
      </c>
      <c r="AY543" s="20" t="s">
        <v>137</v>
      </c>
      <c r="BE543" s="222">
        <f>IF(N543="základní",J543,0)</f>
        <v>0</v>
      </c>
      <c r="BF543" s="222">
        <f>IF(N543="snížená",J543,0)</f>
        <v>0</v>
      </c>
      <c r="BG543" s="222">
        <f>IF(N543="zákl. přenesená",J543,0)</f>
        <v>0</v>
      </c>
      <c r="BH543" s="222">
        <f>IF(N543="sníž. přenesená",J543,0)</f>
        <v>0</v>
      </c>
      <c r="BI543" s="222">
        <f>IF(N543="nulová",J543,0)</f>
        <v>0</v>
      </c>
      <c r="BJ543" s="20" t="s">
        <v>83</v>
      </c>
      <c r="BK543" s="222">
        <f>ROUND(I543*H543,2)</f>
        <v>0</v>
      </c>
      <c r="BL543" s="20" t="s">
        <v>256</v>
      </c>
      <c r="BM543" s="221" t="s">
        <v>1140</v>
      </c>
    </row>
    <row r="544" s="2" customFormat="1">
      <c r="A544" s="42"/>
      <c r="B544" s="43"/>
      <c r="C544" s="44"/>
      <c r="D544" s="223" t="s">
        <v>146</v>
      </c>
      <c r="E544" s="44"/>
      <c r="F544" s="224" t="s">
        <v>1141</v>
      </c>
      <c r="G544" s="44"/>
      <c r="H544" s="44"/>
      <c r="I544" s="225"/>
      <c r="J544" s="44"/>
      <c r="K544" s="44"/>
      <c r="L544" s="48"/>
      <c r="M544" s="226"/>
      <c r="N544" s="227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146</v>
      </c>
      <c r="AU544" s="20" t="s">
        <v>86</v>
      </c>
    </row>
    <row r="545" s="13" customFormat="1">
      <c r="A545" s="13"/>
      <c r="B545" s="228"/>
      <c r="C545" s="229"/>
      <c r="D545" s="230" t="s">
        <v>148</v>
      </c>
      <c r="E545" s="231" t="s">
        <v>21</v>
      </c>
      <c r="F545" s="232" t="s">
        <v>1142</v>
      </c>
      <c r="G545" s="229"/>
      <c r="H545" s="231" t="s">
        <v>21</v>
      </c>
      <c r="I545" s="233"/>
      <c r="J545" s="229"/>
      <c r="K545" s="229"/>
      <c r="L545" s="234"/>
      <c r="M545" s="235"/>
      <c r="N545" s="236"/>
      <c r="O545" s="236"/>
      <c r="P545" s="236"/>
      <c r="Q545" s="236"/>
      <c r="R545" s="236"/>
      <c r="S545" s="236"/>
      <c r="T545" s="237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8" t="s">
        <v>148</v>
      </c>
      <c r="AU545" s="238" t="s">
        <v>86</v>
      </c>
      <c r="AV545" s="13" t="s">
        <v>83</v>
      </c>
      <c r="AW545" s="13" t="s">
        <v>36</v>
      </c>
      <c r="AX545" s="13" t="s">
        <v>75</v>
      </c>
      <c r="AY545" s="238" t="s">
        <v>137</v>
      </c>
    </row>
    <row r="546" s="14" customFormat="1">
      <c r="A546" s="14"/>
      <c r="B546" s="239"/>
      <c r="C546" s="240"/>
      <c r="D546" s="230" t="s">
        <v>148</v>
      </c>
      <c r="E546" s="241" t="s">
        <v>21</v>
      </c>
      <c r="F546" s="242" t="s">
        <v>1143</v>
      </c>
      <c r="G546" s="240"/>
      <c r="H546" s="243">
        <v>4.3499999999999996</v>
      </c>
      <c r="I546" s="244"/>
      <c r="J546" s="240"/>
      <c r="K546" s="240"/>
      <c r="L546" s="245"/>
      <c r="M546" s="246"/>
      <c r="N546" s="247"/>
      <c r="O546" s="247"/>
      <c r="P546" s="247"/>
      <c r="Q546" s="247"/>
      <c r="R546" s="247"/>
      <c r="S546" s="247"/>
      <c r="T546" s="248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9" t="s">
        <v>148</v>
      </c>
      <c r="AU546" s="249" t="s">
        <v>86</v>
      </c>
      <c r="AV546" s="14" t="s">
        <v>86</v>
      </c>
      <c r="AW546" s="14" t="s">
        <v>36</v>
      </c>
      <c r="AX546" s="14" t="s">
        <v>83</v>
      </c>
      <c r="AY546" s="249" t="s">
        <v>137</v>
      </c>
    </row>
    <row r="547" s="2" customFormat="1" ht="24.15" customHeight="1">
      <c r="A547" s="42"/>
      <c r="B547" s="43"/>
      <c r="C547" s="272" t="s">
        <v>1144</v>
      </c>
      <c r="D547" s="272" t="s">
        <v>276</v>
      </c>
      <c r="E547" s="273" t="s">
        <v>1145</v>
      </c>
      <c r="F547" s="274" t="s">
        <v>1146</v>
      </c>
      <c r="G547" s="275" t="s">
        <v>173</v>
      </c>
      <c r="H547" s="276">
        <v>4.6980000000000004</v>
      </c>
      <c r="I547" s="277"/>
      <c r="J547" s="278">
        <f>ROUND(I547*H547,2)</f>
        <v>0</v>
      </c>
      <c r="K547" s="274" t="s">
        <v>143</v>
      </c>
      <c r="L547" s="279"/>
      <c r="M547" s="280" t="s">
        <v>21</v>
      </c>
      <c r="N547" s="281" t="s">
        <v>46</v>
      </c>
      <c r="O547" s="88"/>
      <c r="P547" s="219">
        <f>O547*H547</f>
        <v>0</v>
      </c>
      <c r="Q547" s="219">
        <v>0.074999999999999997</v>
      </c>
      <c r="R547" s="219">
        <f>Q547*H547</f>
        <v>0.35235</v>
      </c>
      <c r="S547" s="219">
        <v>0</v>
      </c>
      <c r="T547" s="220">
        <f>S547*H547</f>
        <v>0</v>
      </c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R547" s="221" t="s">
        <v>350</v>
      </c>
      <c r="AT547" s="221" t="s">
        <v>276</v>
      </c>
      <c r="AU547" s="221" t="s">
        <v>86</v>
      </c>
      <c r="AY547" s="20" t="s">
        <v>137</v>
      </c>
      <c r="BE547" s="222">
        <f>IF(N547="základní",J547,0)</f>
        <v>0</v>
      </c>
      <c r="BF547" s="222">
        <f>IF(N547="snížená",J547,0)</f>
        <v>0</v>
      </c>
      <c r="BG547" s="222">
        <f>IF(N547="zákl. přenesená",J547,0)</f>
        <v>0</v>
      </c>
      <c r="BH547" s="222">
        <f>IF(N547="sníž. přenesená",J547,0)</f>
        <v>0</v>
      </c>
      <c r="BI547" s="222">
        <f>IF(N547="nulová",J547,0)</f>
        <v>0</v>
      </c>
      <c r="BJ547" s="20" t="s">
        <v>83</v>
      </c>
      <c r="BK547" s="222">
        <f>ROUND(I547*H547,2)</f>
        <v>0</v>
      </c>
      <c r="BL547" s="20" t="s">
        <v>256</v>
      </c>
      <c r="BM547" s="221" t="s">
        <v>1147</v>
      </c>
    </row>
    <row r="548" s="14" customFormat="1">
      <c r="A548" s="14"/>
      <c r="B548" s="239"/>
      <c r="C548" s="240"/>
      <c r="D548" s="230" t="s">
        <v>148</v>
      </c>
      <c r="E548" s="240"/>
      <c r="F548" s="242" t="s">
        <v>1148</v>
      </c>
      <c r="G548" s="240"/>
      <c r="H548" s="243">
        <v>4.6980000000000004</v>
      </c>
      <c r="I548" s="244"/>
      <c r="J548" s="240"/>
      <c r="K548" s="240"/>
      <c r="L548" s="245"/>
      <c r="M548" s="246"/>
      <c r="N548" s="247"/>
      <c r="O548" s="247"/>
      <c r="P548" s="247"/>
      <c r="Q548" s="247"/>
      <c r="R548" s="247"/>
      <c r="S548" s="247"/>
      <c r="T548" s="24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9" t="s">
        <v>148</v>
      </c>
      <c r="AU548" s="249" t="s">
        <v>86</v>
      </c>
      <c r="AV548" s="14" t="s">
        <v>86</v>
      </c>
      <c r="AW548" s="14" t="s">
        <v>4</v>
      </c>
      <c r="AX548" s="14" t="s">
        <v>83</v>
      </c>
      <c r="AY548" s="249" t="s">
        <v>137</v>
      </c>
    </row>
    <row r="549" s="2" customFormat="1" ht="49.05" customHeight="1">
      <c r="A549" s="42"/>
      <c r="B549" s="43"/>
      <c r="C549" s="210" t="s">
        <v>1149</v>
      </c>
      <c r="D549" s="210" t="s">
        <v>139</v>
      </c>
      <c r="E549" s="211" t="s">
        <v>1150</v>
      </c>
      <c r="F549" s="212" t="s">
        <v>1151</v>
      </c>
      <c r="G549" s="213" t="s">
        <v>173</v>
      </c>
      <c r="H549" s="214">
        <v>14.949999999999999</v>
      </c>
      <c r="I549" s="215"/>
      <c r="J549" s="216">
        <f>ROUND(I549*H549,2)</f>
        <v>0</v>
      </c>
      <c r="K549" s="212" t="s">
        <v>143</v>
      </c>
      <c r="L549" s="48"/>
      <c r="M549" s="217" t="s">
        <v>21</v>
      </c>
      <c r="N549" s="218" t="s">
        <v>46</v>
      </c>
      <c r="O549" s="88"/>
      <c r="P549" s="219">
        <f>O549*H549</f>
        <v>0</v>
      </c>
      <c r="Q549" s="219">
        <v>0</v>
      </c>
      <c r="R549" s="219">
        <f>Q549*H549</f>
        <v>0</v>
      </c>
      <c r="S549" s="219">
        <v>0</v>
      </c>
      <c r="T549" s="220">
        <f>S549*H549</f>
        <v>0</v>
      </c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R549" s="221" t="s">
        <v>256</v>
      </c>
      <c r="AT549" s="221" t="s">
        <v>139</v>
      </c>
      <c r="AU549" s="221" t="s">
        <v>86</v>
      </c>
      <c r="AY549" s="20" t="s">
        <v>137</v>
      </c>
      <c r="BE549" s="222">
        <f>IF(N549="základní",J549,0)</f>
        <v>0</v>
      </c>
      <c r="BF549" s="222">
        <f>IF(N549="snížená",J549,0)</f>
        <v>0</v>
      </c>
      <c r="BG549" s="222">
        <f>IF(N549="zákl. přenesená",J549,0)</f>
        <v>0</v>
      </c>
      <c r="BH549" s="222">
        <f>IF(N549="sníž. přenesená",J549,0)</f>
        <v>0</v>
      </c>
      <c r="BI549" s="222">
        <f>IF(N549="nulová",J549,0)</f>
        <v>0</v>
      </c>
      <c r="BJ549" s="20" t="s">
        <v>83</v>
      </c>
      <c r="BK549" s="222">
        <f>ROUND(I549*H549,2)</f>
        <v>0</v>
      </c>
      <c r="BL549" s="20" t="s">
        <v>256</v>
      </c>
      <c r="BM549" s="221" t="s">
        <v>1152</v>
      </c>
    </row>
    <row r="550" s="2" customFormat="1">
      <c r="A550" s="42"/>
      <c r="B550" s="43"/>
      <c r="C550" s="44"/>
      <c r="D550" s="223" t="s">
        <v>146</v>
      </c>
      <c r="E550" s="44"/>
      <c r="F550" s="224" t="s">
        <v>1153</v>
      </c>
      <c r="G550" s="44"/>
      <c r="H550" s="44"/>
      <c r="I550" s="225"/>
      <c r="J550" s="44"/>
      <c r="K550" s="44"/>
      <c r="L550" s="48"/>
      <c r="M550" s="226"/>
      <c r="N550" s="227"/>
      <c r="O550" s="88"/>
      <c r="P550" s="88"/>
      <c r="Q550" s="88"/>
      <c r="R550" s="88"/>
      <c r="S550" s="88"/>
      <c r="T550" s="89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T550" s="20" t="s">
        <v>146</v>
      </c>
      <c r="AU550" s="20" t="s">
        <v>86</v>
      </c>
    </row>
    <row r="551" s="14" customFormat="1">
      <c r="A551" s="14"/>
      <c r="B551" s="239"/>
      <c r="C551" s="240"/>
      <c r="D551" s="230" t="s">
        <v>148</v>
      </c>
      <c r="E551" s="241" t="s">
        <v>21</v>
      </c>
      <c r="F551" s="242" t="s">
        <v>1154</v>
      </c>
      <c r="G551" s="240"/>
      <c r="H551" s="243">
        <v>14.949999999999999</v>
      </c>
      <c r="I551" s="244"/>
      <c r="J551" s="240"/>
      <c r="K551" s="240"/>
      <c r="L551" s="245"/>
      <c r="M551" s="246"/>
      <c r="N551" s="247"/>
      <c r="O551" s="247"/>
      <c r="P551" s="247"/>
      <c r="Q551" s="247"/>
      <c r="R551" s="247"/>
      <c r="S551" s="247"/>
      <c r="T551" s="248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9" t="s">
        <v>148</v>
      </c>
      <c r="AU551" s="249" t="s">
        <v>86</v>
      </c>
      <c r="AV551" s="14" t="s">
        <v>86</v>
      </c>
      <c r="AW551" s="14" t="s">
        <v>36</v>
      </c>
      <c r="AX551" s="14" t="s">
        <v>83</v>
      </c>
      <c r="AY551" s="249" t="s">
        <v>137</v>
      </c>
    </row>
    <row r="552" s="2" customFormat="1" ht="55.5" customHeight="1">
      <c r="A552" s="42"/>
      <c r="B552" s="43"/>
      <c r="C552" s="210" t="s">
        <v>1155</v>
      </c>
      <c r="D552" s="210" t="s">
        <v>139</v>
      </c>
      <c r="E552" s="211" t="s">
        <v>1156</v>
      </c>
      <c r="F552" s="212" t="s">
        <v>1157</v>
      </c>
      <c r="G552" s="213" t="s">
        <v>173</v>
      </c>
      <c r="H552" s="214">
        <v>14.949999999999999</v>
      </c>
      <c r="I552" s="215"/>
      <c r="J552" s="216">
        <f>ROUND(I552*H552,2)</f>
        <v>0</v>
      </c>
      <c r="K552" s="212" t="s">
        <v>143</v>
      </c>
      <c r="L552" s="48"/>
      <c r="M552" s="217" t="s">
        <v>21</v>
      </c>
      <c r="N552" s="218" t="s">
        <v>46</v>
      </c>
      <c r="O552" s="88"/>
      <c r="P552" s="219">
        <f>O552*H552</f>
        <v>0</v>
      </c>
      <c r="Q552" s="219">
        <v>0</v>
      </c>
      <c r="R552" s="219">
        <f>Q552*H552</f>
        <v>0</v>
      </c>
      <c r="S552" s="219">
        <v>0</v>
      </c>
      <c r="T552" s="220">
        <f>S552*H552</f>
        <v>0</v>
      </c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R552" s="221" t="s">
        <v>256</v>
      </c>
      <c r="AT552" s="221" t="s">
        <v>139</v>
      </c>
      <c r="AU552" s="221" t="s">
        <v>86</v>
      </c>
      <c r="AY552" s="20" t="s">
        <v>137</v>
      </c>
      <c r="BE552" s="222">
        <f>IF(N552="základní",J552,0)</f>
        <v>0</v>
      </c>
      <c r="BF552" s="222">
        <f>IF(N552="snížená",J552,0)</f>
        <v>0</v>
      </c>
      <c r="BG552" s="222">
        <f>IF(N552="zákl. přenesená",J552,0)</f>
        <v>0</v>
      </c>
      <c r="BH552" s="222">
        <f>IF(N552="sníž. přenesená",J552,0)</f>
        <v>0</v>
      </c>
      <c r="BI552" s="222">
        <f>IF(N552="nulová",J552,0)</f>
        <v>0</v>
      </c>
      <c r="BJ552" s="20" t="s">
        <v>83</v>
      </c>
      <c r="BK552" s="222">
        <f>ROUND(I552*H552,2)</f>
        <v>0</v>
      </c>
      <c r="BL552" s="20" t="s">
        <v>256</v>
      </c>
      <c r="BM552" s="221" t="s">
        <v>1158</v>
      </c>
    </row>
    <row r="553" s="2" customFormat="1">
      <c r="A553" s="42"/>
      <c r="B553" s="43"/>
      <c r="C553" s="44"/>
      <c r="D553" s="223" t="s">
        <v>146</v>
      </c>
      <c r="E553" s="44"/>
      <c r="F553" s="224" t="s">
        <v>1159</v>
      </c>
      <c r="G553" s="44"/>
      <c r="H553" s="44"/>
      <c r="I553" s="225"/>
      <c r="J553" s="44"/>
      <c r="K553" s="44"/>
      <c r="L553" s="48"/>
      <c r="M553" s="226"/>
      <c r="N553" s="227"/>
      <c r="O553" s="88"/>
      <c r="P553" s="88"/>
      <c r="Q553" s="88"/>
      <c r="R553" s="88"/>
      <c r="S553" s="88"/>
      <c r="T553" s="89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T553" s="20" t="s">
        <v>146</v>
      </c>
      <c r="AU553" s="20" t="s">
        <v>86</v>
      </c>
    </row>
    <row r="554" s="2" customFormat="1" ht="37.8" customHeight="1">
      <c r="A554" s="42"/>
      <c r="B554" s="43"/>
      <c r="C554" s="210" t="s">
        <v>1160</v>
      </c>
      <c r="D554" s="210" t="s">
        <v>139</v>
      </c>
      <c r="E554" s="211" t="s">
        <v>1161</v>
      </c>
      <c r="F554" s="212" t="s">
        <v>1162</v>
      </c>
      <c r="G554" s="213" t="s">
        <v>173</v>
      </c>
      <c r="H554" s="214">
        <v>14.949999999999999</v>
      </c>
      <c r="I554" s="215"/>
      <c r="J554" s="216">
        <f>ROUND(I554*H554,2)</f>
        <v>0</v>
      </c>
      <c r="K554" s="212" t="s">
        <v>374</v>
      </c>
      <c r="L554" s="48"/>
      <c r="M554" s="217" t="s">
        <v>21</v>
      </c>
      <c r="N554" s="218" t="s">
        <v>46</v>
      </c>
      <c r="O554" s="88"/>
      <c r="P554" s="219">
        <f>O554*H554</f>
        <v>0</v>
      </c>
      <c r="Q554" s="219">
        <v>0</v>
      </c>
      <c r="R554" s="219">
        <f>Q554*H554</f>
        <v>0</v>
      </c>
      <c r="S554" s="219">
        <v>0</v>
      </c>
      <c r="T554" s="220">
        <f>S554*H554</f>
        <v>0</v>
      </c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R554" s="221" t="s">
        <v>256</v>
      </c>
      <c r="AT554" s="221" t="s">
        <v>139</v>
      </c>
      <c r="AU554" s="221" t="s">
        <v>86</v>
      </c>
      <c r="AY554" s="20" t="s">
        <v>137</v>
      </c>
      <c r="BE554" s="222">
        <f>IF(N554="základní",J554,0)</f>
        <v>0</v>
      </c>
      <c r="BF554" s="222">
        <f>IF(N554="snížená",J554,0)</f>
        <v>0</v>
      </c>
      <c r="BG554" s="222">
        <f>IF(N554="zákl. přenesená",J554,0)</f>
        <v>0</v>
      </c>
      <c r="BH554" s="222">
        <f>IF(N554="sníž. přenesená",J554,0)</f>
        <v>0</v>
      </c>
      <c r="BI554" s="222">
        <f>IF(N554="nulová",J554,0)</f>
        <v>0</v>
      </c>
      <c r="BJ554" s="20" t="s">
        <v>83</v>
      </c>
      <c r="BK554" s="222">
        <f>ROUND(I554*H554,2)</f>
        <v>0</v>
      </c>
      <c r="BL554" s="20" t="s">
        <v>256</v>
      </c>
      <c r="BM554" s="221" t="s">
        <v>1163</v>
      </c>
    </row>
    <row r="555" s="2" customFormat="1" ht="55.5" customHeight="1">
      <c r="A555" s="42"/>
      <c r="B555" s="43"/>
      <c r="C555" s="210" t="s">
        <v>1164</v>
      </c>
      <c r="D555" s="210" t="s">
        <v>139</v>
      </c>
      <c r="E555" s="211" t="s">
        <v>1165</v>
      </c>
      <c r="F555" s="212" t="s">
        <v>1166</v>
      </c>
      <c r="G555" s="213" t="s">
        <v>252</v>
      </c>
      <c r="H555" s="214">
        <v>1.272</v>
      </c>
      <c r="I555" s="215"/>
      <c r="J555" s="216">
        <f>ROUND(I555*H555,2)</f>
        <v>0</v>
      </c>
      <c r="K555" s="212" t="s">
        <v>143</v>
      </c>
      <c r="L555" s="48"/>
      <c r="M555" s="217" t="s">
        <v>21</v>
      </c>
      <c r="N555" s="218" t="s">
        <v>46</v>
      </c>
      <c r="O555" s="88"/>
      <c r="P555" s="219">
        <f>O555*H555</f>
        <v>0</v>
      </c>
      <c r="Q555" s="219">
        <v>0</v>
      </c>
      <c r="R555" s="219">
        <f>Q555*H555</f>
        <v>0</v>
      </c>
      <c r="S555" s="219">
        <v>0</v>
      </c>
      <c r="T555" s="220">
        <f>S555*H555</f>
        <v>0</v>
      </c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R555" s="221" t="s">
        <v>256</v>
      </c>
      <c r="AT555" s="221" t="s">
        <v>139</v>
      </c>
      <c r="AU555" s="221" t="s">
        <v>86</v>
      </c>
      <c r="AY555" s="20" t="s">
        <v>137</v>
      </c>
      <c r="BE555" s="222">
        <f>IF(N555="základní",J555,0)</f>
        <v>0</v>
      </c>
      <c r="BF555" s="222">
        <f>IF(N555="snížená",J555,0)</f>
        <v>0</v>
      </c>
      <c r="BG555" s="222">
        <f>IF(N555="zákl. přenesená",J555,0)</f>
        <v>0</v>
      </c>
      <c r="BH555" s="222">
        <f>IF(N555="sníž. přenesená",J555,0)</f>
        <v>0</v>
      </c>
      <c r="BI555" s="222">
        <f>IF(N555="nulová",J555,0)</f>
        <v>0</v>
      </c>
      <c r="BJ555" s="20" t="s">
        <v>83</v>
      </c>
      <c r="BK555" s="222">
        <f>ROUND(I555*H555,2)</f>
        <v>0</v>
      </c>
      <c r="BL555" s="20" t="s">
        <v>256</v>
      </c>
      <c r="BM555" s="221" t="s">
        <v>1167</v>
      </c>
    </row>
    <row r="556" s="2" customFormat="1">
      <c r="A556" s="42"/>
      <c r="B556" s="43"/>
      <c r="C556" s="44"/>
      <c r="D556" s="223" t="s">
        <v>146</v>
      </c>
      <c r="E556" s="44"/>
      <c r="F556" s="224" t="s">
        <v>1168</v>
      </c>
      <c r="G556" s="44"/>
      <c r="H556" s="44"/>
      <c r="I556" s="225"/>
      <c r="J556" s="44"/>
      <c r="K556" s="44"/>
      <c r="L556" s="48"/>
      <c r="M556" s="282"/>
      <c r="N556" s="283"/>
      <c r="O556" s="284"/>
      <c r="P556" s="284"/>
      <c r="Q556" s="284"/>
      <c r="R556" s="284"/>
      <c r="S556" s="284"/>
      <c r="T556" s="285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T556" s="20" t="s">
        <v>146</v>
      </c>
      <c r="AU556" s="20" t="s">
        <v>86</v>
      </c>
    </row>
    <row r="557" s="2" customFormat="1" ht="6.96" customHeight="1">
      <c r="A557" s="42"/>
      <c r="B557" s="63"/>
      <c r="C557" s="64"/>
      <c r="D557" s="64"/>
      <c r="E557" s="64"/>
      <c r="F557" s="64"/>
      <c r="G557" s="64"/>
      <c r="H557" s="64"/>
      <c r="I557" s="64"/>
      <c r="J557" s="64"/>
      <c r="K557" s="64"/>
      <c r="L557" s="48"/>
      <c r="M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</row>
  </sheetData>
  <sheetProtection sheet="1" autoFilter="0" formatColumns="0" formatRows="0" objects="1" scenarios="1" spinCount="100000" saltValue="cvij25lAbfKW4cWR0110kPPJfDN8An66fw3UGsUXVy+pRyayoiP5XjknJQGlchojYHvJf7+gxVMTxVQBZBRWOA==" hashValue="sf4H92o3ujoTGlIY2cZG133n4I4hAmUATG4iYV6FOdHF+3vowPM0nr/s918nAMbrXXAc9ybegxDiWt+2ol4RdQ==" algorithmName="SHA-512" password="CC35"/>
  <autoFilter ref="C86:K55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5101201"/>
    <hyperlink ref="F93" r:id="rId2" display="https://podminky.urs.cz/item/CS_URS_2025_02/115101301"/>
    <hyperlink ref="F95" r:id="rId3" display="https://podminky.urs.cz/item/CS_URS_2025_02/119001401"/>
    <hyperlink ref="F99" r:id="rId4" display="https://podminky.urs.cz/item/CS_URS_2025_02/119001407"/>
    <hyperlink ref="F103" r:id="rId5" display="https://podminky.urs.cz/item/CS_URS_2025_02/119001411"/>
    <hyperlink ref="F106" r:id="rId6" display="https://podminky.urs.cz/item/CS_URS_2025_02/119001412"/>
    <hyperlink ref="F109" r:id="rId7" display="https://podminky.urs.cz/item/CS_URS_2025_02/119001421"/>
    <hyperlink ref="F112" r:id="rId8" display="https://podminky.urs.cz/item/CS_URS_2025_02/121151103"/>
    <hyperlink ref="F119" r:id="rId9" display="https://podminky.urs.cz/item/CS_URS_2025_02/131251206"/>
    <hyperlink ref="F137" r:id="rId10" display="https://podminky.urs.cz/item/CS_URS_2025_02/132254204"/>
    <hyperlink ref="F167" r:id="rId11" display="https://podminky.urs.cz/item/CS_URS_2025_02/151811132"/>
    <hyperlink ref="F199" r:id="rId12" display="https://podminky.urs.cz/item/CS_URS_2025_02/151811142"/>
    <hyperlink ref="F208" r:id="rId13" display="https://podminky.urs.cz/item/CS_URS_2025_02/151811232"/>
    <hyperlink ref="F211" r:id="rId14" display="https://podminky.urs.cz/item/CS_URS_2025_02/151811242"/>
    <hyperlink ref="F214" r:id="rId15" display="https://podminky.urs.cz/item/CS_URS_2025_02/161151103"/>
    <hyperlink ref="F227" r:id="rId16" display="https://podminky.urs.cz/item/CS_URS_2025_02/162251102"/>
    <hyperlink ref="F231" r:id="rId17" display="https://podminky.urs.cz/item/CS_URS_2025_02/162751117"/>
    <hyperlink ref="F235" r:id="rId18" display="https://podminky.urs.cz/item/CS_URS_2025_02/162751119"/>
    <hyperlink ref="F238" r:id="rId19" display="https://podminky.urs.cz/item/CS_URS_2024_02/171201231"/>
    <hyperlink ref="F241" r:id="rId20" display="https://podminky.urs.cz/item/CS_URS_2025_02/171251201"/>
    <hyperlink ref="F248" r:id="rId21" display="https://podminky.urs.cz/item/CS_URS_2025_02/174151101"/>
    <hyperlink ref="F301" r:id="rId22" display="https://podminky.urs.cz/item/CS_URS_2025_02/175151101"/>
    <hyperlink ref="F309" r:id="rId23" display="https://podminky.urs.cz/item/CS_URS_2025_02/181351003"/>
    <hyperlink ref="F312" r:id="rId24" display="https://podminky.urs.cz/item/CS_URS_2025_02/181411131"/>
    <hyperlink ref="F317" r:id="rId25" display="https://podminky.urs.cz/item/CS_URS_2025_02/183403153"/>
    <hyperlink ref="F319" r:id="rId26" display="https://podminky.urs.cz/item/CS_URS_2025_02/183403161"/>
    <hyperlink ref="F322" r:id="rId27" display="https://podminky.urs.cz/item/CS_URS_2025_02/359901211"/>
    <hyperlink ref="F325" r:id="rId28" display="https://podminky.urs.cz/item/CS_URS_2025_02/451573111"/>
    <hyperlink ref="F329" r:id="rId29" display="https://podminky.urs.cz/item/CS_URS_2025_02/452311141"/>
    <hyperlink ref="F336" r:id="rId30" display="https://podminky.urs.cz/item/CS_URS_2025_02/452312131"/>
    <hyperlink ref="F349" r:id="rId31" display="https://podminky.urs.cz/item/CS_URS_2025_02/452368211"/>
    <hyperlink ref="F353" r:id="rId32" display="https://podminky.urs.cz/item/CS_URS_2025_02/452387111"/>
    <hyperlink ref="F355" r:id="rId33" display="https://podminky.urs.cz/item/CS_URS_2025_02/452387121"/>
    <hyperlink ref="F358" r:id="rId34" display="https://podminky.urs.cz/item/CS_URS_2025_02/831392121"/>
    <hyperlink ref="F371" r:id="rId35" display="https://podminky.urs.cz/item/CS_URS_2025_02/831442R2"/>
    <hyperlink ref="F412" r:id="rId36" display="https://podminky.urs.cz/item/CS_URS_2025_02/892421111"/>
    <hyperlink ref="F415" r:id="rId37" display="https://podminky.urs.cz/item/CS_URS_2025_02/892471111"/>
    <hyperlink ref="F417" r:id="rId38" display="https://podminky.urs.cz/item/CS_URS_2025_02/892491111"/>
    <hyperlink ref="F419" r:id="rId39" display="https://podminky.urs.cz/item/CS_URS_2025_02/894302162"/>
    <hyperlink ref="F423" r:id="rId40" display="https://podminky.urs.cz/item/CS_URS_2025_02/894302262"/>
    <hyperlink ref="F428" r:id="rId41" display="https://podminky.urs.cz/item/CS_URS_2025_02/894410102"/>
    <hyperlink ref="F431" r:id="rId42" display="https://podminky.urs.cz/item/CS_URS_2025_02/894410103"/>
    <hyperlink ref="F434" r:id="rId43" display="https://podminky.urs.cz/item/CS_URS_2025_02/894410114"/>
    <hyperlink ref="F438" r:id="rId44" display="https://podminky.urs.cz/item/CS_URS_2025_02/894410211"/>
    <hyperlink ref="F442" r:id="rId45" display="https://podminky.urs.cz/item/CS_URS_2025_02/894410212"/>
    <hyperlink ref="F450" r:id="rId46" display="https://podminky.urs.cz/item/CS_URS_2025_02/894410213"/>
    <hyperlink ref="F453" r:id="rId47" display="https://podminky.urs.cz/item/CS_URS_2025_02/894410232"/>
    <hyperlink ref="F462" r:id="rId48" display="https://podminky.urs.cz/item/CS_URS_2025_02/894410241"/>
    <hyperlink ref="F464" r:id="rId49" display="https://podminky.urs.cz/item/CS_URS_2025_02/894411311"/>
    <hyperlink ref="F477" r:id="rId50" display="https://podminky.urs.cz/item/CS_URS_2025_02/894412411"/>
    <hyperlink ref="F480" r:id="rId51" display="https://podminky.urs.cz/item/CS_URS_2025_02/894501111"/>
    <hyperlink ref="F484" r:id="rId52" display="https://podminky.urs.cz/item/CS_URS_2025_02/894501112"/>
    <hyperlink ref="F486" r:id="rId53" display="https://podminky.urs.cz/item/CS_URS_2025_02/894501211"/>
    <hyperlink ref="F489" r:id="rId54" display="https://podminky.urs.cz/item/CS_URS_2025_02/894501212"/>
    <hyperlink ref="F491" r:id="rId55" display="https://podminky.urs.cz/item/CS_URS_2025_02/894501221"/>
    <hyperlink ref="F493" r:id="rId56" display="https://podminky.urs.cz/item/CS_URS_2025_02/894501222"/>
    <hyperlink ref="F498" r:id="rId57" display="https://podminky.urs.cz/item/CS_URS_2025_02/894608112"/>
    <hyperlink ref="F501" r:id="rId58" display="https://podminky.urs.cz/item/CS_URS_2025_02/894608211"/>
    <hyperlink ref="F504" r:id="rId59" display="https://podminky.urs.cz/item/CS_URS_2025_02/894703011"/>
    <hyperlink ref="F509" r:id="rId60" display="https://podminky.urs.cz/item/CS_URS_2025_02/899104112"/>
    <hyperlink ref="F515" r:id="rId61" display="https://podminky.urs.cz/item/CS_URS_2025_02/899501221"/>
    <hyperlink ref="F518" r:id="rId62" display="https://podminky.urs.cz/item/CS_URS_2025_02/899503112"/>
    <hyperlink ref="F521" r:id="rId63" display="https://podminky.urs.cz/item/CS_URS_2025_02/899623141"/>
    <hyperlink ref="F530" r:id="rId64" display="https://podminky.urs.cz/item/CS_URS_2025_02/899722114"/>
    <hyperlink ref="F534" r:id="rId65" display="https://podminky.urs.cz/item/CS_URS_2025_02/998275101"/>
    <hyperlink ref="F538" r:id="rId66" display="https://podminky.urs.cz/item/CS_URS_2025_02/715174012"/>
    <hyperlink ref="F544" r:id="rId67" display="https://podminky.urs.cz/item/CS_URS_2025_02/715174022"/>
    <hyperlink ref="F550" r:id="rId68" display="https://podminky.urs.cz/item/CS_URS_2025_02/715189011"/>
    <hyperlink ref="F553" r:id="rId69" display="https://podminky.urs.cz/item/CS_URS_2025_02/715189013"/>
    <hyperlink ref="F556" r:id="rId70" display="https://podminky.urs.cz/item/CS_URS_2025_02/998715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1169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ROUND((SUM(BE85:BE247)),  2)</f>
        <v>0</v>
      </c>
      <c r="G33" s="42"/>
      <c r="H33" s="42"/>
      <c r="I33" s="154">
        <v>0.20999999999999999</v>
      </c>
      <c r="J33" s="153">
        <f>ROUND(((SUM(BE85:BE247))*I33),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ROUND((SUM(BF85:BF247)),  2)</f>
        <v>0</v>
      </c>
      <c r="G34" s="42"/>
      <c r="H34" s="42"/>
      <c r="I34" s="154">
        <v>0.12</v>
      </c>
      <c r="J34" s="153">
        <f>ROUND(((SUM(BF85:BF247))*I34),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ROUND((SUM(BG85:BG247)),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ROUND((SUM(BH85:BH247)),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ROUND((SUM(BI85:BI247)),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2504003 - IO 02.1 Přepojení kanalizačních přípojek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J158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J161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J171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J245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2504003 - IO 02.1 Přepojení kanalizačních přípojek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213.73576850999999</v>
      </c>
      <c r="S85" s="100"/>
      <c r="T85" s="192">
        <f>T86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P87+P158+P161+P171+P245</f>
        <v>0</v>
      </c>
      <c r="Q86" s="202"/>
      <c r="R86" s="203">
        <f>R87+R158+R161+R171+R245</f>
        <v>213.73576850999999</v>
      </c>
      <c r="S86" s="202"/>
      <c r="T86" s="204">
        <f>T87+T158+T161+T171+T245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BK87+BK158+BK161+BK171+BK245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SUM(P88:P157)</f>
        <v>0</v>
      </c>
      <c r="Q87" s="202"/>
      <c r="R87" s="203">
        <f>SUM(R88:R157)</f>
        <v>199.65760650999999</v>
      </c>
      <c r="S87" s="202"/>
      <c r="T87" s="204">
        <f>SUM(T88:T157)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SUM(BK88:BK157)</f>
        <v>0</v>
      </c>
    </row>
    <row r="88" s="2" customFormat="1" ht="24.15" customHeight="1">
      <c r="A88" s="42"/>
      <c r="B88" s="43"/>
      <c r="C88" s="210" t="s">
        <v>83</v>
      </c>
      <c r="D88" s="210" t="s">
        <v>139</v>
      </c>
      <c r="E88" s="211" t="s">
        <v>140</v>
      </c>
      <c r="F88" s="212" t="s">
        <v>141</v>
      </c>
      <c r="G88" s="213" t="s">
        <v>142</v>
      </c>
      <c r="H88" s="214">
        <v>336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3.0000000000000001E-05</v>
      </c>
      <c r="R88" s="219">
        <f>Q88*H88</f>
        <v>0.01008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1170</v>
      </c>
    </row>
    <row r="89" s="2" customFormat="1">
      <c r="A89" s="42"/>
      <c r="B89" s="43"/>
      <c r="C89" s="44"/>
      <c r="D89" s="223" t="s">
        <v>146</v>
      </c>
      <c r="E89" s="44"/>
      <c r="F89" s="224" t="s">
        <v>147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13" customFormat="1">
      <c r="A90" s="13"/>
      <c r="B90" s="228"/>
      <c r="C90" s="229"/>
      <c r="D90" s="230" t="s">
        <v>148</v>
      </c>
      <c r="E90" s="231" t="s">
        <v>21</v>
      </c>
      <c r="F90" s="232" t="s">
        <v>149</v>
      </c>
      <c r="G90" s="229"/>
      <c r="H90" s="231" t="s">
        <v>21</v>
      </c>
      <c r="I90" s="233"/>
      <c r="J90" s="229"/>
      <c r="K90" s="229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148</v>
      </c>
      <c r="AU90" s="238" t="s">
        <v>86</v>
      </c>
      <c r="AV90" s="13" t="s">
        <v>83</v>
      </c>
      <c r="AW90" s="13" t="s">
        <v>36</v>
      </c>
      <c r="AX90" s="13" t="s">
        <v>75</v>
      </c>
      <c r="AY90" s="238" t="s">
        <v>137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1171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1172</v>
      </c>
      <c r="G92" s="240"/>
      <c r="H92" s="243">
        <v>168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75</v>
      </c>
      <c r="AY92" s="249" t="s">
        <v>137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1173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1172</v>
      </c>
      <c r="G94" s="240"/>
      <c r="H94" s="243">
        <v>168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5" customFormat="1">
      <c r="A95" s="15"/>
      <c r="B95" s="250"/>
      <c r="C95" s="251"/>
      <c r="D95" s="230" t="s">
        <v>148</v>
      </c>
      <c r="E95" s="252" t="s">
        <v>21</v>
      </c>
      <c r="F95" s="253" t="s">
        <v>180</v>
      </c>
      <c r="G95" s="251"/>
      <c r="H95" s="254">
        <v>336</v>
      </c>
      <c r="I95" s="255"/>
      <c r="J95" s="251"/>
      <c r="K95" s="251"/>
      <c r="L95" s="256"/>
      <c r="M95" s="257"/>
      <c r="N95" s="258"/>
      <c r="O95" s="258"/>
      <c r="P95" s="258"/>
      <c r="Q95" s="258"/>
      <c r="R95" s="258"/>
      <c r="S95" s="258"/>
      <c r="T95" s="259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0" t="s">
        <v>148</v>
      </c>
      <c r="AU95" s="260" t="s">
        <v>86</v>
      </c>
      <c r="AV95" s="15" t="s">
        <v>144</v>
      </c>
      <c r="AW95" s="15" t="s">
        <v>36</v>
      </c>
      <c r="AX95" s="15" t="s">
        <v>83</v>
      </c>
      <c r="AY95" s="260" t="s">
        <v>137</v>
      </c>
    </row>
    <row r="96" s="2" customFormat="1" ht="37.8" customHeight="1">
      <c r="A96" s="42"/>
      <c r="B96" s="43"/>
      <c r="C96" s="210" t="s">
        <v>86</v>
      </c>
      <c r="D96" s="210" t="s">
        <v>139</v>
      </c>
      <c r="E96" s="211" t="s">
        <v>151</v>
      </c>
      <c r="F96" s="212" t="s">
        <v>152</v>
      </c>
      <c r="G96" s="213" t="s">
        <v>153</v>
      </c>
      <c r="H96" s="214">
        <v>60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1174</v>
      </c>
    </row>
    <row r="97" s="2" customFormat="1">
      <c r="A97" s="42"/>
      <c r="B97" s="43"/>
      <c r="C97" s="44"/>
      <c r="D97" s="223" t="s">
        <v>146</v>
      </c>
      <c r="E97" s="44"/>
      <c r="F97" s="224" t="s">
        <v>155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2" customFormat="1" ht="90" customHeight="1">
      <c r="A98" s="42"/>
      <c r="B98" s="43"/>
      <c r="C98" s="210" t="s">
        <v>157</v>
      </c>
      <c r="D98" s="210" t="s">
        <v>139</v>
      </c>
      <c r="E98" s="211" t="s">
        <v>558</v>
      </c>
      <c r="F98" s="212" t="s">
        <v>559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1175</v>
      </c>
    </row>
    <row r="99" s="2" customFormat="1">
      <c r="A99" s="42"/>
      <c r="B99" s="43"/>
      <c r="C99" s="44"/>
      <c r="D99" s="223" t="s">
        <v>146</v>
      </c>
      <c r="E99" s="44"/>
      <c r="F99" s="224" t="s">
        <v>561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562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100.5" customHeight="1">
      <c r="A102" s="42"/>
      <c r="B102" s="43"/>
      <c r="C102" s="210" t="s">
        <v>144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1176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90" customHeight="1">
      <c r="A105" s="42"/>
      <c r="B105" s="43"/>
      <c r="C105" s="210" t="s">
        <v>170</v>
      </c>
      <c r="D105" s="210" t="s">
        <v>139</v>
      </c>
      <c r="E105" s="211" t="s">
        <v>165</v>
      </c>
      <c r="F105" s="212" t="s">
        <v>166</v>
      </c>
      <c r="G105" s="213" t="s">
        <v>160</v>
      </c>
      <c r="H105" s="214">
        <v>3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0.036900000000000002</v>
      </c>
      <c r="R105" s="219">
        <f>Q105*H105</f>
        <v>0.11070000000000001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1177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168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1178</v>
      </c>
      <c r="G107" s="240"/>
      <c r="H107" s="243">
        <v>3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49.05" customHeight="1">
      <c r="A108" s="42"/>
      <c r="B108" s="43"/>
      <c r="C108" s="210" t="s">
        <v>181</v>
      </c>
      <c r="D108" s="210" t="s">
        <v>139</v>
      </c>
      <c r="E108" s="211" t="s">
        <v>605</v>
      </c>
      <c r="F108" s="212" t="s">
        <v>606</v>
      </c>
      <c r="G108" s="213" t="s">
        <v>184</v>
      </c>
      <c r="H108" s="214">
        <v>122.703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1179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608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3" customFormat="1">
      <c r="A110" s="13"/>
      <c r="B110" s="228"/>
      <c r="C110" s="229"/>
      <c r="D110" s="230" t="s">
        <v>148</v>
      </c>
      <c r="E110" s="231" t="s">
        <v>21</v>
      </c>
      <c r="F110" s="232" t="s">
        <v>1180</v>
      </c>
      <c r="G110" s="229"/>
      <c r="H110" s="231" t="s">
        <v>21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148</v>
      </c>
      <c r="AU110" s="238" t="s">
        <v>86</v>
      </c>
      <c r="AV110" s="13" t="s">
        <v>83</v>
      </c>
      <c r="AW110" s="13" t="s">
        <v>36</v>
      </c>
      <c r="AX110" s="13" t="s">
        <v>75</v>
      </c>
      <c r="AY110" s="238" t="s">
        <v>137</v>
      </c>
    </row>
    <row r="111" s="14" customFormat="1">
      <c r="A111" s="14"/>
      <c r="B111" s="239"/>
      <c r="C111" s="240"/>
      <c r="D111" s="230" t="s">
        <v>148</v>
      </c>
      <c r="E111" s="241" t="s">
        <v>21</v>
      </c>
      <c r="F111" s="242" t="s">
        <v>1181</v>
      </c>
      <c r="G111" s="240"/>
      <c r="H111" s="243">
        <v>63.923000000000002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148</v>
      </c>
      <c r="AU111" s="249" t="s">
        <v>86</v>
      </c>
      <c r="AV111" s="14" t="s">
        <v>86</v>
      </c>
      <c r="AW111" s="14" t="s">
        <v>36</v>
      </c>
      <c r="AX111" s="14" t="s">
        <v>75</v>
      </c>
      <c r="AY111" s="249" t="s">
        <v>137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1182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1183</v>
      </c>
      <c r="G113" s="240"/>
      <c r="H113" s="243">
        <v>58.780000000000001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75</v>
      </c>
      <c r="AY113" s="249" t="s">
        <v>137</v>
      </c>
    </row>
    <row r="114" s="15" customFormat="1">
      <c r="A114" s="15"/>
      <c r="B114" s="250"/>
      <c r="C114" s="251"/>
      <c r="D114" s="230" t="s">
        <v>148</v>
      </c>
      <c r="E114" s="252" t="s">
        <v>21</v>
      </c>
      <c r="F114" s="253" t="s">
        <v>180</v>
      </c>
      <c r="G114" s="251"/>
      <c r="H114" s="254">
        <v>122.703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0" t="s">
        <v>148</v>
      </c>
      <c r="AU114" s="260" t="s">
        <v>86</v>
      </c>
      <c r="AV114" s="15" t="s">
        <v>144</v>
      </c>
      <c r="AW114" s="15" t="s">
        <v>36</v>
      </c>
      <c r="AX114" s="15" t="s">
        <v>83</v>
      </c>
      <c r="AY114" s="260" t="s">
        <v>137</v>
      </c>
    </row>
    <row r="115" s="2" customFormat="1" ht="37.8" customHeight="1">
      <c r="A115" s="42"/>
      <c r="B115" s="43"/>
      <c r="C115" s="210" t="s">
        <v>196</v>
      </c>
      <c r="D115" s="210" t="s">
        <v>139</v>
      </c>
      <c r="E115" s="211" t="s">
        <v>632</v>
      </c>
      <c r="F115" s="212" t="s">
        <v>633</v>
      </c>
      <c r="G115" s="213" t="s">
        <v>173</v>
      </c>
      <c r="H115" s="214">
        <v>74.688999999999993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0.00059000000000000003</v>
      </c>
      <c r="R115" s="219">
        <f>Q115*H115</f>
        <v>0.044066509999999996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86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1184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635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86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1180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1185</v>
      </c>
      <c r="G118" s="240"/>
      <c r="H118" s="243">
        <v>35.292000000000002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3" customFormat="1">
      <c r="A119" s="13"/>
      <c r="B119" s="228"/>
      <c r="C119" s="229"/>
      <c r="D119" s="230" t="s">
        <v>148</v>
      </c>
      <c r="E119" s="231" t="s">
        <v>21</v>
      </c>
      <c r="F119" s="232" t="s">
        <v>1182</v>
      </c>
      <c r="G119" s="229"/>
      <c r="H119" s="231" t="s">
        <v>21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148</v>
      </c>
      <c r="AU119" s="238" t="s">
        <v>86</v>
      </c>
      <c r="AV119" s="13" t="s">
        <v>83</v>
      </c>
      <c r="AW119" s="13" t="s">
        <v>36</v>
      </c>
      <c r="AX119" s="13" t="s">
        <v>75</v>
      </c>
      <c r="AY119" s="238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1186</v>
      </c>
      <c r="G120" s="240"/>
      <c r="H120" s="243">
        <v>39.396999999999998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5" customFormat="1">
      <c r="A121" s="15"/>
      <c r="B121" s="250"/>
      <c r="C121" s="251"/>
      <c r="D121" s="230" t="s">
        <v>148</v>
      </c>
      <c r="E121" s="252" t="s">
        <v>21</v>
      </c>
      <c r="F121" s="253" t="s">
        <v>180</v>
      </c>
      <c r="G121" s="251"/>
      <c r="H121" s="254">
        <v>74.688999999999993</v>
      </c>
      <c r="I121" s="255"/>
      <c r="J121" s="251"/>
      <c r="K121" s="251"/>
      <c r="L121" s="256"/>
      <c r="M121" s="257"/>
      <c r="N121" s="258"/>
      <c r="O121" s="258"/>
      <c r="P121" s="258"/>
      <c r="Q121" s="258"/>
      <c r="R121" s="258"/>
      <c r="S121" s="258"/>
      <c r="T121" s="25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0" t="s">
        <v>148</v>
      </c>
      <c r="AU121" s="260" t="s">
        <v>86</v>
      </c>
      <c r="AV121" s="15" t="s">
        <v>144</v>
      </c>
      <c r="AW121" s="15" t="s">
        <v>36</v>
      </c>
      <c r="AX121" s="15" t="s">
        <v>83</v>
      </c>
      <c r="AY121" s="260" t="s">
        <v>137</v>
      </c>
    </row>
    <row r="122" s="2" customFormat="1" ht="37.8" customHeight="1">
      <c r="A122" s="42"/>
      <c r="B122" s="43"/>
      <c r="C122" s="210" t="s">
        <v>202</v>
      </c>
      <c r="D122" s="210" t="s">
        <v>139</v>
      </c>
      <c r="E122" s="211" t="s">
        <v>654</v>
      </c>
      <c r="F122" s="212" t="s">
        <v>655</v>
      </c>
      <c r="G122" s="213" t="s">
        <v>173</v>
      </c>
      <c r="H122" s="214">
        <v>74.688999999999993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1187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657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1188</v>
      </c>
      <c r="G124" s="240"/>
      <c r="H124" s="243">
        <v>74.688999999999993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62.7" customHeight="1">
      <c r="A125" s="42"/>
      <c r="B125" s="43"/>
      <c r="C125" s="210" t="s">
        <v>209</v>
      </c>
      <c r="D125" s="210" t="s">
        <v>139</v>
      </c>
      <c r="E125" s="211" t="s">
        <v>230</v>
      </c>
      <c r="F125" s="212" t="s">
        <v>231</v>
      </c>
      <c r="G125" s="213" t="s">
        <v>184</v>
      </c>
      <c r="H125" s="214">
        <v>317.43799999999999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1189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233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234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1190</v>
      </c>
      <c r="G128" s="240"/>
      <c r="H128" s="243">
        <v>317.43799999999999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83</v>
      </c>
      <c r="AY128" s="249" t="s">
        <v>137</v>
      </c>
    </row>
    <row r="129" s="2" customFormat="1" ht="66.75" customHeight="1">
      <c r="A129" s="42"/>
      <c r="B129" s="43"/>
      <c r="C129" s="210" t="s">
        <v>218</v>
      </c>
      <c r="D129" s="210" t="s">
        <v>139</v>
      </c>
      <c r="E129" s="211" t="s">
        <v>237</v>
      </c>
      <c r="F129" s="212" t="s">
        <v>238</v>
      </c>
      <c r="G129" s="213" t="s">
        <v>184</v>
      </c>
      <c r="H129" s="214">
        <v>1269.752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1191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240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1192</v>
      </c>
      <c r="G131" s="240"/>
      <c r="H131" s="243">
        <v>1269.752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44.25" customHeight="1">
      <c r="A132" s="42"/>
      <c r="B132" s="43"/>
      <c r="C132" s="210" t="s">
        <v>223</v>
      </c>
      <c r="D132" s="210" t="s">
        <v>139</v>
      </c>
      <c r="E132" s="211" t="s">
        <v>243</v>
      </c>
      <c r="F132" s="212" t="s">
        <v>244</v>
      </c>
      <c r="G132" s="213" t="s">
        <v>184</v>
      </c>
      <c r="H132" s="214">
        <v>351.93799999999999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1193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246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682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683</v>
      </c>
      <c r="G135" s="240"/>
      <c r="H135" s="243">
        <v>34.5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1194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1195</v>
      </c>
      <c r="G137" s="240"/>
      <c r="H137" s="243">
        <v>317.43799999999999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5" customFormat="1">
      <c r="A138" s="15"/>
      <c r="B138" s="250"/>
      <c r="C138" s="251"/>
      <c r="D138" s="230" t="s">
        <v>148</v>
      </c>
      <c r="E138" s="252" t="s">
        <v>21</v>
      </c>
      <c r="F138" s="253" t="s">
        <v>180</v>
      </c>
      <c r="G138" s="251"/>
      <c r="H138" s="254">
        <v>351.93799999999999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0" t="s">
        <v>148</v>
      </c>
      <c r="AU138" s="260" t="s">
        <v>86</v>
      </c>
      <c r="AV138" s="15" t="s">
        <v>144</v>
      </c>
      <c r="AW138" s="15" t="s">
        <v>36</v>
      </c>
      <c r="AX138" s="15" t="s">
        <v>83</v>
      </c>
      <c r="AY138" s="260" t="s">
        <v>137</v>
      </c>
    </row>
    <row r="139" s="2" customFormat="1" ht="44.25" customHeight="1">
      <c r="A139" s="42"/>
      <c r="B139" s="43"/>
      <c r="C139" s="210" t="s">
        <v>8</v>
      </c>
      <c r="D139" s="210" t="s">
        <v>139</v>
      </c>
      <c r="E139" s="211" t="s">
        <v>266</v>
      </c>
      <c r="F139" s="212" t="s">
        <v>267</v>
      </c>
      <c r="G139" s="213" t="s">
        <v>184</v>
      </c>
      <c r="H139" s="214">
        <v>81.078000000000003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1196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269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1180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1197</v>
      </c>
      <c r="G142" s="240"/>
      <c r="H142" s="243">
        <v>49.110999999999997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1182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1198</v>
      </c>
      <c r="G144" s="240"/>
      <c r="H144" s="243">
        <v>31.966999999999999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5" customFormat="1">
      <c r="A145" s="15"/>
      <c r="B145" s="250"/>
      <c r="C145" s="251"/>
      <c r="D145" s="230" t="s">
        <v>148</v>
      </c>
      <c r="E145" s="252" t="s">
        <v>21</v>
      </c>
      <c r="F145" s="253" t="s">
        <v>180</v>
      </c>
      <c r="G145" s="251"/>
      <c r="H145" s="254">
        <v>81.078000000000003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0" t="s">
        <v>148</v>
      </c>
      <c r="AU145" s="260" t="s">
        <v>86</v>
      </c>
      <c r="AV145" s="15" t="s">
        <v>144</v>
      </c>
      <c r="AW145" s="15" t="s">
        <v>36</v>
      </c>
      <c r="AX145" s="15" t="s">
        <v>83</v>
      </c>
      <c r="AY145" s="260" t="s">
        <v>137</v>
      </c>
    </row>
    <row r="146" s="2" customFormat="1" ht="16.5" customHeight="1">
      <c r="A146" s="42"/>
      <c r="B146" s="43"/>
      <c r="C146" s="272" t="s">
        <v>236</v>
      </c>
      <c r="D146" s="272" t="s">
        <v>276</v>
      </c>
      <c r="E146" s="273" t="s">
        <v>277</v>
      </c>
      <c r="F146" s="274" t="s">
        <v>278</v>
      </c>
      <c r="G146" s="275" t="s">
        <v>252</v>
      </c>
      <c r="H146" s="276">
        <v>162.15600000000001</v>
      </c>
      <c r="I146" s="277"/>
      <c r="J146" s="278">
        <f>ROUND(I146*H146,2)</f>
        <v>0</v>
      </c>
      <c r="K146" s="274" t="s">
        <v>143</v>
      </c>
      <c r="L146" s="279"/>
      <c r="M146" s="280" t="s">
        <v>21</v>
      </c>
      <c r="N146" s="281" t="s">
        <v>46</v>
      </c>
      <c r="O146" s="88"/>
      <c r="P146" s="219">
        <f>O146*H146</f>
        <v>0</v>
      </c>
      <c r="Q146" s="219">
        <v>1</v>
      </c>
      <c r="R146" s="219">
        <f>Q146*H146</f>
        <v>162.15600000000001</v>
      </c>
      <c r="S146" s="219">
        <v>0</v>
      </c>
      <c r="T146" s="220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1" t="s">
        <v>202</v>
      </c>
      <c r="AT146" s="221" t="s">
        <v>276</v>
      </c>
      <c r="AU146" s="221" t="s">
        <v>86</v>
      </c>
      <c r="AY146" s="20" t="s">
        <v>137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20" t="s">
        <v>83</v>
      </c>
      <c r="BK146" s="222">
        <f>ROUND(I146*H146,2)</f>
        <v>0</v>
      </c>
      <c r="BL146" s="20" t="s">
        <v>144</v>
      </c>
      <c r="BM146" s="221" t="s">
        <v>1199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273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1200</v>
      </c>
      <c r="G148" s="240"/>
      <c r="H148" s="243">
        <v>162.15600000000001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83</v>
      </c>
      <c r="AY148" s="249" t="s">
        <v>137</v>
      </c>
    </row>
    <row r="149" s="2" customFormat="1" ht="66.75" customHeight="1">
      <c r="A149" s="42"/>
      <c r="B149" s="43"/>
      <c r="C149" s="210" t="s">
        <v>242</v>
      </c>
      <c r="D149" s="210" t="s">
        <v>139</v>
      </c>
      <c r="E149" s="211" t="s">
        <v>282</v>
      </c>
      <c r="F149" s="212" t="s">
        <v>283</v>
      </c>
      <c r="G149" s="213" t="s">
        <v>184</v>
      </c>
      <c r="H149" s="214">
        <v>18.367000000000001</v>
      </c>
      <c r="I149" s="215"/>
      <c r="J149" s="216">
        <f>ROUND(I149*H149,2)</f>
        <v>0</v>
      </c>
      <c r="K149" s="212" t="s">
        <v>143</v>
      </c>
      <c r="L149" s="48"/>
      <c r="M149" s="217" t="s">
        <v>21</v>
      </c>
      <c r="N149" s="218" t="s">
        <v>46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1" t="s">
        <v>144</v>
      </c>
      <c r="AT149" s="221" t="s">
        <v>139</v>
      </c>
      <c r="AU149" s="221" t="s">
        <v>86</v>
      </c>
      <c r="AY149" s="20" t="s">
        <v>137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20" t="s">
        <v>83</v>
      </c>
      <c r="BK149" s="222">
        <f>ROUND(I149*H149,2)</f>
        <v>0</v>
      </c>
      <c r="BL149" s="20" t="s">
        <v>144</v>
      </c>
      <c r="BM149" s="221" t="s">
        <v>1201</v>
      </c>
    </row>
    <row r="150" s="2" customFormat="1">
      <c r="A150" s="42"/>
      <c r="B150" s="43"/>
      <c r="C150" s="44"/>
      <c r="D150" s="223" t="s">
        <v>146</v>
      </c>
      <c r="E150" s="44"/>
      <c r="F150" s="224" t="s">
        <v>285</v>
      </c>
      <c r="G150" s="44"/>
      <c r="H150" s="44"/>
      <c r="I150" s="225"/>
      <c r="J150" s="44"/>
      <c r="K150" s="44"/>
      <c r="L150" s="48"/>
      <c r="M150" s="226"/>
      <c r="N150" s="227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146</v>
      </c>
      <c r="AU150" s="20" t="s">
        <v>86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1202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1203</v>
      </c>
      <c r="G152" s="240"/>
      <c r="H152" s="243">
        <v>9.3450000000000006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1204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1205</v>
      </c>
      <c r="G154" s="240"/>
      <c r="H154" s="243">
        <v>9.0220000000000002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5" customFormat="1">
      <c r="A155" s="15"/>
      <c r="B155" s="250"/>
      <c r="C155" s="251"/>
      <c r="D155" s="230" t="s">
        <v>148</v>
      </c>
      <c r="E155" s="252" t="s">
        <v>21</v>
      </c>
      <c r="F155" s="253" t="s">
        <v>180</v>
      </c>
      <c r="G155" s="251"/>
      <c r="H155" s="254">
        <v>18.367000000000001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148</v>
      </c>
      <c r="AU155" s="260" t="s">
        <v>86</v>
      </c>
      <c r="AV155" s="15" t="s">
        <v>144</v>
      </c>
      <c r="AW155" s="15" t="s">
        <v>36</v>
      </c>
      <c r="AX155" s="15" t="s">
        <v>83</v>
      </c>
      <c r="AY155" s="260" t="s">
        <v>137</v>
      </c>
    </row>
    <row r="156" s="2" customFormat="1" ht="16.5" customHeight="1">
      <c r="A156" s="42"/>
      <c r="B156" s="43"/>
      <c r="C156" s="272" t="s">
        <v>249</v>
      </c>
      <c r="D156" s="272" t="s">
        <v>276</v>
      </c>
      <c r="E156" s="273" t="s">
        <v>288</v>
      </c>
      <c r="F156" s="274" t="s">
        <v>289</v>
      </c>
      <c r="G156" s="275" t="s">
        <v>252</v>
      </c>
      <c r="H156" s="276">
        <v>36.734000000000002</v>
      </c>
      <c r="I156" s="277"/>
      <c r="J156" s="278">
        <f>ROUND(I156*H156,2)</f>
        <v>0</v>
      </c>
      <c r="K156" s="274" t="s">
        <v>143</v>
      </c>
      <c r="L156" s="279"/>
      <c r="M156" s="280" t="s">
        <v>21</v>
      </c>
      <c r="N156" s="281" t="s">
        <v>46</v>
      </c>
      <c r="O156" s="88"/>
      <c r="P156" s="219">
        <f>O156*H156</f>
        <v>0</v>
      </c>
      <c r="Q156" s="219">
        <v>1</v>
      </c>
      <c r="R156" s="219">
        <f>Q156*H156</f>
        <v>36.734000000000002</v>
      </c>
      <c r="S156" s="219">
        <v>0</v>
      </c>
      <c r="T156" s="220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21" t="s">
        <v>202</v>
      </c>
      <c r="AT156" s="221" t="s">
        <v>276</v>
      </c>
      <c r="AU156" s="221" t="s">
        <v>86</v>
      </c>
      <c r="AY156" s="20" t="s">
        <v>137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20" t="s">
        <v>83</v>
      </c>
      <c r="BK156" s="222">
        <f>ROUND(I156*H156,2)</f>
        <v>0</v>
      </c>
      <c r="BL156" s="20" t="s">
        <v>144</v>
      </c>
      <c r="BM156" s="221" t="s">
        <v>1206</v>
      </c>
    </row>
    <row r="157" s="14" customFormat="1">
      <c r="A157" s="14"/>
      <c r="B157" s="239"/>
      <c r="C157" s="240"/>
      <c r="D157" s="230" t="s">
        <v>148</v>
      </c>
      <c r="E157" s="240"/>
      <c r="F157" s="242" t="s">
        <v>1207</v>
      </c>
      <c r="G157" s="240"/>
      <c r="H157" s="243">
        <v>36.734000000000002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4</v>
      </c>
      <c r="AX157" s="14" t="s">
        <v>83</v>
      </c>
      <c r="AY157" s="249" t="s">
        <v>137</v>
      </c>
    </row>
    <row r="158" s="12" customFormat="1" ht="22.8" customHeight="1">
      <c r="A158" s="12"/>
      <c r="B158" s="194"/>
      <c r="C158" s="195"/>
      <c r="D158" s="196" t="s">
        <v>74</v>
      </c>
      <c r="E158" s="208" t="s">
        <v>157</v>
      </c>
      <c r="F158" s="208" t="s">
        <v>721</v>
      </c>
      <c r="G158" s="195"/>
      <c r="H158" s="195"/>
      <c r="I158" s="198"/>
      <c r="J158" s="209">
        <f>BK158</f>
        <v>0</v>
      </c>
      <c r="K158" s="195"/>
      <c r="L158" s="200"/>
      <c r="M158" s="201"/>
      <c r="N158" s="202"/>
      <c r="O158" s="202"/>
      <c r="P158" s="203">
        <f>SUM(P159:P160)</f>
        <v>0</v>
      </c>
      <c r="Q158" s="202"/>
      <c r="R158" s="203">
        <f>SUM(R159:R160)</f>
        <v>0</v>
      </c>
      <c r="S158" s="202"/>
      <c r="T158" s="204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5" t="s">
        <v>83</v>
      </c>
      <c r="AT158" s="206" t="s">
        <v>74</v>
      </c>
      <c r="AU158" s="206" t="s">
        <v>83</v>
      </c>
      <c r="AY158" s="205" t="s">
        <v>137</v>
      </c>
      <c r="BK158" s="207">
        <f>SUM(BK159:BK160)</f>
        <v>0</v>
      </c>
    </row>
    <row r="159" s="2" customFormat="1" ht="24.15" customHeight="1">
      <c r="A159" s="42"/>
      <c r="B159" s="43"/>
      <c r="C159" s="210" t="s">
        <v>256</v>
      </c>
      <c r="D159" s="210" t="s">
        <v>139</v>
      </c>
      <c r="E159" s="211" t="s">
        <v>722</v>
      </c>
      <c r="F159" s="212" t="s">
        <v>723</v>
      </c>
      <c r="G159" s="213" t="s">
        <v>160</v>
      </c>
      <c r="H159" s="214">
        <v>25.600000000000001</v>
      </c>
      <c r="I159" s="215"/>
      <c r="J159" s="216">
        <f>ROUND(I159*H159,2)</f>
        <v>0</v>
      </c>
      <c r="K159" s="212" t="s">
        <v>143</v>
      </c>
      <c r="L159" s="48"/>
      <c r="M159" s="217" t="s">
        <v>21</v>
      </c>
      <c r="N159" s="218" t="s">
        <v>46</v>
      </c>
      <c r="O159" s="88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1" t="s">
        <v>144</v>
      </c>
      <c r="AT159" s="221" t="s">
        <v>139</v>
      </c>
      <c r="AU159" s="221" t="s">
        <v>86</v>
      </c>
      <c r="AY159" s="20" t="s">
        <v>137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20" t="s">
        <v>83</v>
      </c>
      <c r="BK159" s="222">
        <f>ROUND(I159*H159,2)</f>
        <v>0</v>
      </c>
      <c r="BL159" s="20" t="s">
        <v>144</v>
      </c>
      <c r="BM159" s="221" t="s">
        <v>1208</v>
      </c>
    </row>
    <row r="160" s="2" customFormat="1">
      <c r="A160" s="42"/>
      <c r="B160" s="43"/>
      <c r="C160" s="44"/>
      <c r="D160" s="223" t="s">
        <v>146</v>
      </c>
      <c r="E160" s="44"/>
      <c r="F160" s="224" t="s">
        <v>725</v>
      </c>
      <c r="G160" s="44"/>
      <c r="H160" s="44"/>
      <c r="I160" s="225"/>
      <c r="J160" s="44"/>
      <c r="K160" s="44"/>
      <c r="L160" s="48"/>
      <c r="M160" s="226"/>
      <c r="N160" s="227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146</v>
      </c>
      <c r="AU160" s="20" t="s">
        <v>86</v>
      </c>
    </row>
    <row r="161" s="12" customFormat="1" ht="22.8" customHeight="1">
      <c r="A161" s="12"/>
      <c r="B161" s="194"/>
      <c r="C161" s="195"/>
      <c r="D161" s="196" t="s">
        <v>74</v>
      </c>
      <c r="E161" s="208" t="s">
        <v>144</v>
      </c>
      <c r="F161" s="208" t="s">
        <v>332</v>
      </c>
      <c r="G161" s="195"/>
      <c r="H161" s="195"/>
      <c r="I161" s="198"/>
      <c r="J161" s="209">
        <f>BK161</f>
        <v>0</v>
      </c>
      <c r="K161" s="195"/>
      <c r="L161" s="200"/>
      <c r="M161" s="201"/>
      <c r="N161" s="202"/>
      <c r="O161" s="202"/>
      <c r="P161" s="203">
        <f>SUM(P162:P170)</f>
        <v>0</v>
      </c>
      <c r="Q161" s="202"/>
      <c r="R161" s="203">
        <f>SUM(R162:R170)</f>
        <v>0</v>
      </c>
      <c r="S161" s="202"/>
      <c r="T161" s="204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5" t="s">
        <v>83</v>
      </c>
      <c r="AT161" s="206" t="s">
        <v>74</v>
      </c>
      <c r="AU161" s="206" t="s">
        <v>83</v>
      </c>
      <c r="AY161" s="205" t="s">
        <v>137</v>
      </c>
      <c r="BK161" s="207">
        <f>SUM(BK162:BK170)</f>
        <v>0</v>
      </c>
    </row>
    <row r="162" s="2" customFormat="1" ht="49.05" customHeight="1">
      <c r="A162" s="42"/>
      <c r="B162" s="43"/>
      <c r="C162" s="210" t="s">
        <v>259</v>
      </c>
      <c r="D162" s="210" t="s">
        <v>139</v>
      </c>
      <c r="E162" s="211" t="s">
        <v>732</v>
      </c>
      <c r="F162" s="212" t="s">
        <v>733</v>
      </c>
      <c r="G162" s="213" t="s">
        <v>184</v>
      </c>
      <c r="H162" s="214">
        <v>0.54400000000000004</v>
      </c>
      <c r="I162" s="215"/>
      <c r="J162" s="216">
        <f>ROUND(I162*H162,2)</f>
        <v>0</v>
      </c>
      <c r="K162" s="212" t="s">
        <v>143</v>
      </c>
      <c r="L162" s="48"/>
      <c r="M162" s="217" t="s">
        <v>21</v>
      </c>
      <c r="N162" s="218" t="s">
        <v>46</v>
      </c>
      <c r="O162" s="88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1" t="s">
        <v>144</v>
      </c>
      <c r="AT162" s="221" t="s">
        <v>139</v>
      </c>
      <c r="AU162" s="221" t="s">
        <v>86</v>
      </c>
      <c r="AY162" s="20" t="s">
        <v>137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20" t="s">
        <v>83</v>
      </c>
      <c r="BK162" s="222">
        <f>ROUND(I162*H162,2)</f>
        <v>0</v>
      </c>
      <c r="BL162" s="20" t="s">
        <v>144</v>
      </c>
      <c r="BM162" s="221" t="s">
        <v>1209</v>
      </c>
    </row>
    <row r="163" s="2" customFormat="1">
      <c r="A163" s="42"/>
      <c r="B163" s="43"/>
      <c r="C163" s="44"/>
      <c r="D163" s="223" t="s">
        <v>146</v>
      </c>
      <c r="E163" s="44"/>
      <c r="F163" s="224" t="s">
        <v>735</v>
      </c>
      <c r="G163" s="44"/>
      <c r="H163" s="44"/>
      <c r="I163" s="225"/>
      <c r="J163" s="44"/>
      <c r="K163" s="44"/>
      <c r="L163" s="48"/>
      <c r="M163" s="226"/>
      <c r="N163" s="227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146</v>
      </c>
      <c r="AU163" s="20" t="s">
        <v>86</v>
      </c>
    </row>
    <row r="164" s="13" customFormat="1">
      <c r="A164" s="13"/>
      <c r="B164" s="228"/>
      <c r="C164" s="229"/>
      <c r="D164" s="230" t="s">
        <v>148</v>
      </c>
      <c r="E164" s="231" t="s">
        <v>21</v>
      </c>
      <c r="F164" s="232" t="s">
        <v>1210</v>
      </c>
      <c r="G164" s="229"/>
      <c r="H164" s="231" t="s">
        <v>21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148</v>
      </c>
      <c r="AU164" s="238" t="s">
        <v>86</v>
      </c>
      <c r="AV164" s="13" t="s">
        <v>83</v>
      </c>
      <c r="AW164" s="13" t="s">
        <v>36</v>
      </c>
      <c r="AX164" s="13" t="s">
        <v>75</v>
      </c>
      <c r="AY164" s="238" t="s">
        <v>137</v>
      </c>
    </row>
    <row r="165" s="14" customFormat="1">
      <c r="A165" s="14"/>
      <c r="B165" s="239"/>
      <c r="C165" s="240"/>
      <c r="D165" s="230" t="s">
        <v>148</v>
      </c>
      <c r="E165" s="241" t="s">
        <v>21</v>
      </c>
      <c r="F165" s="242" t="s">
        <v>1211</v>
      </c>
      <c r="G165" s="240"/>
      <c r="H165" s="243">
        <v>0.54400000000000004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148</v>
      </c>
      <c r="AU165" s="249" t="s">
        <v>86</v>
      </c>
      <c r="AV165" s="14" t="s">
        <v>86</v>
      </c>
      <c r="AW165" s="14" t="s">
        <v>36</v>
      </c>
      <c r="AX165" s="14" t="s">
        <v>75</v>
      </c>
      <c r="AY165" s="249" t="s">
        <v>137</v>
      </c>
    </row>
    <row r="166" s="15" customFormat="1">
      <c r="A166" s="15"/>
      <c r="B166" s="250"/>
      <c r="C166" s="251"/>
      <c r="D166" s="230" t="s">
        <v>148</v>
      </c>
      <c r="E166" s="252" t="s">
        <v>21</v>
      </c>
      <c r="F166" s="253" t="s">
        <v>180</v>
      </c>
      <c r="G166" s="251"/>
      <c r="H166" s="254">
        <v>0.54400000000000004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148</v>
      </c>
      <c r="AU166" s="260" t="s">
        <v>86</v>
      </c>
      <c r="AV166" s="15" t="s">
        <v>144</v>
      </c>
      <c r="AW166" s="15" t="s">
        <v>36</v>
      </c>
      <c r="AX166" s="15" t="s">
        <v>83</v>
      </c>
      <c r="AY166" s="260" t="s">
        <v>137</v>
      </c>
    </row>
    <row r="167" s="2" customFormat="1" ht="44.25" customHeight="1">
      <c r="A167" s="42"/>
      <c r="B167" s="43"/>
      <c r="C167" s="210" t="s">
        <v>265</v>
      </c>
      <c r="D167" s="210" t="s">
        <v>139</v>
      </c>
      <c r="E167" s="211" t="s">
        <v>739</v>
      </c>
      <c r="F167" s="212" t="s">
        <v>740</v>
      </c>
      <c r="G167" s="213" t="s">
        <v>184</v>
      </c>
      <c r="H167" s="214">
        <v>10.140000000000001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1212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742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1213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1214</v>
      </c>
      <c r="G170" s="240"/>
      <c r="H170" s="243">
        <v>10.140000000000001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83</v>
      </c>
      <c r="AY170" s="249" t="s">
        <v>137</v>
      </c>
    </row>
    <row r="171" s="12" customFormat="1" ht="22.8" customHeight="1">
      <c r="A171" s="12"/>
      <c r="B171" s="194"/>
      <c r="C171" s="195"/>
      <c r="D171" s="196" t="s">
        <v>74</v>
      </c>
      <c r="E171" s="208" t="s">
        <v>202</v>
      </c>
      <c r="F171" s="208" t="s">
        <v>339</v>
      </c>
      <c r="G171" s="195"/>
      <c r="H171" s="195"/>
      <c r="I171" s="198"/>
      <c r="J171" s="209">
        <f>BK171</f>
        <v>0</v>
      </c>
      <c r="K171" s="195"/>
      <c r="L171" s="200"/>
      <c r="M171" s="201"/>
      <c r="N171" s="202"/>
      <c r="O171" s="202"/>
      <c r="P171" s="203">
        <f>SUM(P172:P244)</f>
        <v>0</v>
      </c>
      <c r="Q171" s="202"/>
      <c r="R171" s="203">
        <f>SUM(R172:R244)</f>
        <v>14.078161999999999</v>
      </c>
      <c r="S171" s="202"/>
      <c r="T171" s="204">
        <f>SUM(T172:T244)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5" t="s">
        <v>83</v>
      </c>
      <c r="AT171" s="206" t="s">
        <v>74</v>
      </c>
      <c r="AU171" s="206" t="s">
        <v>83</v>
      </c>
      <c r="AY171" s="205" t="s">
        <v>137</v>
      </c>
      <c r="BK171" s="207">
        <f>SUM(BK172:BK244)</f>
        <v>0</v>
      </c>
    </row>
    <row r="172" s="2" customFormat="1" ht="24.15" customHeight="1">
      <c r="A172" s="42"/>
      <c r="B172" s="43"/>
      <c r="C172" s="272" t="s">
        <v>275</v>
      </c>
      <c r="D172" s="272" t="s">
        <v>276</v>
      </c>
      <c r="E172" s="273" t="s">
        <v>1215</v>
      </c>
      <c r="F172" s="274" t="s">
        <v>1216</v>
      </c>
      <c r="G172" s="275" t="s">
        <v>160</v>
      </c>
      <c r="H172" s="276">
        <v>2.5379999999999998</v>
      </c>
      <c r="I172" s="277"/>
      <c r="J172" s="278">
        <f>ROUND(I172*H172,2)</f>
        <v>0</v>
      </c>
      <c r="K172" s="274" t="s">
        <v>143</v>
      </c>
      <c r="L172" s="279"/>
      <c r="M172" s="280" t="s">
        <v>21</v>
      </c>
      <c r="N172" s="281" t="s">
        <v>46</v>
      </c>
      <c r="O172" s="88"/>
      <c r="P172" s="219">
        <f>O172*H172</f>
        <v>0</v>
      </c>
      <c r="Q172" s="219">
        <v>0.042999999999999997</v>
      </c>
      <c r="R172" s="219">
        <f>Q172*H172</f>
        <v>0.10913399999999998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202</v>
      </c>
      <c r="AT172" s="221" t="s">
        <v>276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1217</v>
      </c>
    </row>
    <row r="173" s="14" customFormat="1">
      <c r="A173" s="14"/>
      <c r="B173" s="239"/>
      <c r="C173" s="240"/>
      <c r="D173" s="230" t="s">
        <v>148</v>
      </c>
      <c r="E173" s="240"/>
      <c r="F173" s="242" t="s">
        <v>1218</v>
      </c>
      <c r="G173" s="240"/>
      <c r="H173" s="243">
        <v>2.5379999999999998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4</v>
      </c>
      <c r="AX173" s="14" t="s">
        <v>83</v>
      </c>
      <c r="AY173" s="249" t="s">
        <v>137</v>
      </c>
    </row>
    <row r="174" s="2" customFormat="1" ht="24.15" customHeight="1">
      <c r="A174" s="42"/>
      <c r="B174" s="43"/>
      <c r="C174" s="272" t="s">
        <v>281</v>
      </c>
      <c r="D174" s="272" t="s">
        <v>276</v>
      </c>
      <c r="E174" s="273" t="s">
        <v>1219</v>
      </c>
      <c r="F174" s="274" t="s">
        <v>1220</v>
      </c>
      <c r="G174" s="275" t="s">
        <v>321</v>
      </c>
      <c r="H174" s="276">
        <v>1</v>
      </c>
      <c r="I174" s="277"/>
      <c r="J174" s="278">
        <f>ROUND(I174*H174,2)</f>
        <v>0</v>
      </c>
      <c r="K174" s="274" t="s">
        <v>143</v>
      </c>
      <c r="L174" s="279"/>
      <c r="M174" s="280" t="s">
        <v>21</v>
      </c>
      <c r="N174" s="281" t="s">
        <v>46</v>
      </c>
      <c r="O174" s="88"/>
      <c r="P174" s="219">
        <f>O174*H174</f>
        <v>0</v>
      </c>
      <c r="Q174" s="219">
        <v>0.021999999999999999</v>
      </c>
      <c r="R174" s="219">
        <f>Q174*H174</f>
        <v>0.021999999999999999</v>
      </c>
      <c r="S174" s="219">
        <v>0</v>
      </c>
      <c r="T174" s="220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21" t="s">
        <v>202</v>
      </c>
      <c r="AT174" s="221" t="s">
        <v>276</v>
      </c>
      <c r="AU174" s="221" t="s">
        <v>86</v>
      </c>
      <c r="AY174" s="20" t="s">
        <v>137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20" t="s">
        <v>83</v>
      </c>
      <c r="BK174" s="222">
        <f>ROUND(I174*H174,2)</f>
        <v>0</v>
      </c>
      <c r="BL174" s="20" t="s">
        <v>144</v>
      </c>
      <c r="BM174" s="221" t="s">
        <v>1221</v>
      </c>
    </row>
    <row r="175" s="2" customFormat="1" ht="24.15" customHeight="1">
      <c r="A175" s="42"/>
      <c r="B175" s="43"/>
      <c r="C175" s="272" t="s">
        <v>7</v>
      </c>
      <c r="D175" s="272" t="s">
        <v>276</v>
      </c>
      <c r="E175" s="273" t="s">
        <v>1222</v>
      </c>
      <c r="F175" s="274" t="s">
        <v>1223</v>
      </c>
      <c r="G175" s="275" t="s">
        <v>321</v>
      </c>
      <c r="H175" s="276">
        <v>1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0.056000000000000001</v>
      </c>
      <c r="R175" s="219">
        <f>Q175*H175</f>
        <v>0.056000000000000001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1224</v>
      </c>
    </row>
    <row r="176" s="2" customFormat="1" ht="37.8" customHeight="1">
      <c r="A176" s="42"/>
      <c r="B176" s="43"/>
      <c r="C176" s="210" t="s">
        <v>292</v>
      </c>
      <c r="D176" s="210" t="s">
        <v>139</v>
      </c>
      <c r="E176" s="211" t="s">
        <v>763</v>
      </c>
      <c r="F176" s="212" t="s">
        <v>764</v>
      </c>
      <c r="G176" s="213" t="s">
        <v>160</v>
      </c>
      <c r="H176" s="214">
        <v>25.600000000000001</v>
      </c>
      <c r="I176" s="215"/>
      <c r="J176" s="216">
        <f>ROUND(I176*H176,2)</f>
        <v>0</v>
      </c>
      <c r="K176" s="212" t="s">
        <v>143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0.00011</v>
      </c>
      <c r="R176" s="219">
        <f>Q176*H176</f>
        <v>0.0028160000000000004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1225</v>
      </c>
    </row>
    <row r="177" s="2" customFormat="1">
      <c r="A177" s="42"/>
      <c r="B177" s="43"/>
      <c r="C177" s="44"/>
      <c r="D177" s="223" t="s">
        <v>146</v>
      </c>
      <c r="E177" s="44"/>
      <c r="F177" s="224" t="s">
        <v>766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146</v>
      </c>
      <c r="AU177" s="20" t="s">
        <v>86</v>
      </c>
    </row>
    <row r="178" s="13" customFormat="1">
      <c r="A178" s="13"/>
      <c r="B178" s="228"/>
      <c r="C178" s="229"/>
      <c r="D178" s="230" t="s">
        <v>148</v>
      </c>
      <c r="E178" s="231" t="s">
        <v>21</v>
      </c>
      <c r="F178" s="232" t="s">
        <v>1226</v>
      </c>
      <c r="G178" s="229"/>
      <c r="H178" s="231" t="s">
        <v>21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148</v>
      </c>
      <c r="AU178" s="238" t="s">
        <v>86</v>
      </c>
      <c r="AV178" s="13" t="s">
        <v>83</v>
      </c>
      <c r="AW178" s="13" t="s">
        <v>36</v>
      </c>
      <c r="AX178" s="13" t="s">
        <v>75</v>
      </c>
      <c r="AY178" s="238" t="s">
        <v>137</v>
      </c>
    </row>
    <row r="179" s="14" customFormat="1">
      <c r="A179" s="14"/>
      <c r="B179" s="239"/>
      <c r="C179" s="240"/>
      <c r="D179" s="230" t="s">
        <v>148</v>
      </c>
      <c r="E179" s="241" t="s">
        <v>21</v>
      </c>
      <c r="F179" s="242" t="s">
        <v>1227</v>
      </c>
      <c r="G179" s="240"/>
      <c r="H179" s="243">
        <v>25.600000000000001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9" t="s">
        <v>148</v>
      </c>
      <c r="AU179" s="249" t="s">
        <v>86</v>
      </c>
      <c r="AV179" s="14" t="s">
        <v>86</v>
      </c>
      <c r="AW179" s="14" t="s">
        <v>36</v>
      </c>
      <c r="AX179" s="14" t="s">
        <v>83</v>
      </c>
      <c r="AY179" s="249" t="s">
        <v>137</v>
      </c>
    </row>
    <row r="180" s="2" customFormat="1" ht="24.15" customHeight="1">
      <c r="A180" s="42"/>
      <c r="B180" s="43"/>
      <c r="C180" s="272" t="s">
        <v>297</v>
      </c>
      <c r="D180" s="272" t="s">
        <v>276</v>
      </c>
      <c r="E180" s="273" t="s">
        <v>1228</v>
      </c>
      <c r="F180" s="274" t="s">
        <v>768</v>
      </c>
      <c r="G180" s="275" t="s">
        <v>160</v>
      </c>
      <c r="H180" s="276">
        <v>27.966999999999999</v>
      </c>
      <c r="I180" s="277"/>
      <c r="J180" s="278">
        <f>ROUND(I180*H180,2)</f>
        <v>0</v>
      </c>
      <c r="K180" s="274" t="s">
        <v>143</v>
      </c>
      <c r="L180" s="279"/>
      <c r="M180" s="280" t="s">
        <v>21</v>
      </c>
      <c r="N180" s="281" t="s">
        <v>46</v>
      </c>
      <c r="O180" s="88"/>
      <c r="P180" s="219">
        <f>O180*H180</f>
        <v>0</v>
      </c>
      <c r="Q180" s="219">
        <v>0.152</v>
      </c>
      <c r="R180" s="219">
        <f>Q180*H180</f>
        <v>4.2509839999999999</v>
      </c>
      <c r="S180" s="219">
        <v>0</v>
      </c>
      <c r="T180" s="220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1" t="s">
        <v>202</v>
      </c>
      <c r="AT180" s="221" t="s">
        <v>276</v>
      </c>
      <c r="AU180" s="221" t="s">
        <v>86</v>
      </c>
      <c r="AY180" s="20" t="s">
        <v>137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20" t="s">
        <v>83</v>
      </c>
      <c r="BK180" s="222">
        <f>ROUND(I180*H180,2)</f>
        <v>0</v>
      </c>
      <c r="BL180" s="20" t="s">
        <v>144</v>
      </c>
      <c r="BM180" s="221" t="s">
        <v>1229</v>
      </c>
    </row>
    <row r="181" s="14" customFormat="1">
      <c r="A181" s="14"/>
      <c r="B181" s="239"/>
      <c r="C181" s="240"/>
      <c r="D181" s="230" t="s">
        <v>148</v>
      </c>
      <c r="E181" s="240"/>
      <c r="F181" s="242" t="s">
        <v>1230</v>
      </c>
      <c r="G181" s="240"/>
      <c r="H181" s="243">
        <v>27.966999999999999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4</v>
      </c>
      <c r="AX181" s="14" t="s">
        <v>83</v>
      </c>
      <c r="AY181" s="249" t="s">
        <v>137</v>
      </c>
    </row>
    <row r="182" s="2" customFormat="1" ht="24.15" customHeight="1">
      <c r="A182" s="42"/>
      <c r="B182" s="43"/>
      <c r="C182" s="272" t="s">
        <v>302</v>
      </c>
      <c r="D182" s="272" t="s">
        <v>276</v>
      </c>
      <c r="E182" s="273" t="s">
        <v>771</v>
      </c>
      <c r="F182" s="274" t="s">
        <v>772</v>
      </c>
      <c r="G182" s="275" t="s">
        <v>321</v>
      </c>
      <c r="H182" s="276">
        <v>2.004</v>
      </c>
      <c r="I182" s="277"/>
      <c r="J182" s="278">
        <f>ROUND(I182*H182,2)</f>
        <v>0</v>
      </c>
      <c r="K182" s="274" t="s">
        <v>143</v>
      </c>
      <c r="L182" s="279"/>
      <c r="M182" s="280" t="s">
        <v>21</v>
      </c>
      <c r="N182" s="281" t="s">
        <v>46</v>
      </c>
      <c r="O182" s="88"/>
      <c r="P182" s="219">
        <f>O182*H182</f>
        <v>0</v>
      </c>
      <c r="Q182" s="219">
        <v>0.11500000000000001</v>
      </c>
      <c r="R182" s="219">
        <f>Q182*H182</f>
        <v>0.23046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202</v>
      </c>
      <c r="AT182" s="221" t="s">
        <v>276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1231</v>
      </c>
    </row>
    <row r="183" s="14" customFormat="1">
      <c r="A183" s="14"/>
      <c r="B183" s="239"/>
      <c r="C183" s="240"/>
      <c r="D183" s="230" t="s">
        <v>148</v>
      </c>
      <c r="E183" s="240"/>
      <c r="F183" s="242" t="s">
        <v>1232</v>
      </c>
      <c r="G183" s="240"/>
      <c r="H183" s="243">
        <v>2.004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9" t="s">
        <v>148</v>
      </c>
      <c r="AU183" s="249" t="s">
        <v>86</v>
      </c>
      <c r="AV183" s="14" t="s">
        <v>86</v>
      </c>
      <c r="AW183" s="14" t="s">
        <v>4</v>
      </c>
      <c r="AX183" s="14" t="s">
        <v>83</v>
      </c>
      <c r="AY183" s="249" t="s">
        <v>137</v>
      </c>
    </row>
    <row r="184" s="2" customFormat="1" ht="24.15" customHeight="1">
      <c r="A184" s="42"/>
      <c r="B184" s="43"/>
      <c r="C184" s="210" t="s">
        <v>308</v>
      </c>
      <c r="D184" s="210" t="s">
        <v>139</v>
      </c>
      <c r="E184" s="211" t="s">
        <v>1233</v>
      </c>
      <c r="F184" s="212" t="s">
        <v>1234</v>
      </c>
      <c r="G184" s="213" t="s">
        <v>321</v>
      </c>
      <c r="H184" s="214">
        <v>2</v>
      </c>
      <c r="I184" s="215"/>
      <c r="J184" s="216">
        <f>ROUND(I184*H184,2)</f>
        <v>0</v>
      </c>
      <c r="K184" s="212" t="s">
        <v>374</v>
      </c>
      <c r="L184" s="48"/>
      <c r="M184" s="217" t="s">
        <v>21</v>
      </c>
      <c r="N184" s="218" t="s">
        <v>46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1" t="s">
        <v>144</v>
      </c>
      <c r="AT184" s="221" t="s">
        <v>139</v>
      </c>
      <c r="AU184" s="221" t="s">
        <v>86</v>
      </c>
      <c r="AY184" s="20" t="s">
        <v>137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20" t="s">
        <v>83</v>
      </c>
      <c r="BK184" s="222">
        <f>ROUND(I184*H184,2)</f>
        <v>0</v>
      </c>
      <c r="BL184" s="20" t="s">
        <v>144</v>
      </c>
      <c r="BM184" s="221" t="s">
        <v>1235</v>
      </c>
    </row>
    <row r="185" s="2" customFormat="1" ht="24.15" customHeight="1">
      <c r="A185" s="42"/>
      <c r="B185" s="43"/>
      <c r="C185" s="210" t="s">
        <v>313</v>
      </c>
      <c r="D185" s="210" t="s">
        <v>139</v>
      </c>
      <c r="E185" s="211" t="s">
        <v>1236</v>
      </c>
      <c r="F185" s="212" t="s">
        <v>1237</v>
      </c>
      <c r="G185" s="213" t="s">
        <v>321</v>
      </c>
      <c r="H185" s="214">
        <v>1</v>
      </c>
      <c r="I185" s="215"/>
      <c r="J185" s="216">
        <f>ROUND(I185*H185,2)</f>
        <v>0</v>
      </c>
      <c r="K185" s="212" t="s">
        <v>374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1238</v>
      </c>
    </row>
    <row r="186" s="2" customFormat="1" ht="37.8" customHeight="1">
      <c r="A186" s="42"/>
      <c r="B186" s="43"/>
      <c r="C186" s="210" t="s">
        <v>318</v>
      </c>
      <c r="D186" s="210" t="s">
        <v>139</v>
      </c>
      <c r="E186" s="211" t="s">
        <v>1239</v>
      </c>
      <c r="F186" s="212" t="s">
        <v>1240</v>
      </c>
      <c r="G186" s="213" t="s">
        <v>321</v>
      </c>
      <c r="H186" s="214">
        <v>1</v>
      </c>
      <c r="I186" s="215"/>
      <c r="J186" s="216">
        <f>ROUND(I186*H186,2)</f>
        <v>0</v>
      </c>
      <c r="K186" s="212" t="s">
        <v>374</v>
      </c>
      <c r="L186" s="48"/>
      <c r="M186" s="217" t="s">
        <v>21</v>
      </c>
      <c r="N186" s="218" t="s">
        <v>46</v>
      </c>
      <c r="O186" s="88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1" t="s">
        <v>144</v>
      </c>
      <c r="AT186" s="221" t="s">
        <v>139</v>
      </c>
      <c r="AU186" s="221" t="s">
        <v>86</v>
      </c>
      <c r="AY186" s="20" t="s">
        <v>137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20" t="s">
        <v>83</v>
      </c>
      <c r="BK186" s="222">
        <f>ROUND(I186*H186,2)</f>
        <v>0</v>
      </c>
      <c r="BL186" s="20" t="s">
        <v>144</v>
      </c>
      <c r="BM186" s="221" t="s">
        <v>1241</v>
      </c>
    </row>
    <row r="187" s="2" customFormat="1" ht="37.8" customHeight="1">
      <c r="A187" s="42"/>
      <c r="B187" s="43"/>
      <c r="C187" s="210" t="s">
        <v>325</v>
      </c>
      <c r="D187" s="210" t="s">
        <v>139</v>
      </c>
      <c r="E187" s="211" t="s">
        <v>1242</v>
      </c>
      <c r="F187" s="212" t="s">
        <v>1243</v>
      </c>
      <c r="G187" s="213" t="s">
        <v>321</v>
      </c>
      <c r="H187" s="214">
        <v>1</v>
      </c>
      <c r="I187" s="215"/>
      <c r="J187" s="216">
        <f>ROUND(I187*H187,2)</f>
        <v>0</v>
      </c>
      <c r="K187" s="212" t="s">
        <v>374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1244</v>
      </c>
    </row>
    <row r="188" s="2" customFormat="1" ht="24.15" customHeight="1">
      <c r="A188" s="42"/>
      <c r="B188" s="43"/>
      <c r="C188" s="210" t="s">
        <v>333</v>
      </c>
      <c r="D188" s="210" t="s">
        <v>139</v>
      </c>
      <c r="E188" s="211" t="s">
        <v>1245</v>
      </c>
      <c r="F188" s="212" t="s">
        <v>1246</v>
      </c>
      <c r="G188" s="213" t="s">
        <v>321</v>
      </c>
      <c r="H188" s="214">
        <v>1</v>
      </c>
      <c r="I188" s="215"/>
      <c r="J188" s="216">
        <f>ROUND(I188*H188,2)</f>
        <v>0</v>
      </c>
      <c r="K188" s="212" t="s">
        <v>374</v>
      </c>
      <c r="L188" s="48"/>
      <c r="M188" s="217" t="s">
        <v>21</v>
      </c>
      <c r="N188" s="218" t="s">
        <v>46</v>
      </c>
      <c r="O188" s="88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1" t="s">
        <v>144</v>
      </c>
      <c r="AT188" s="221" t="s">
        <v>139</v>
      </c>
      <c r="AU188" s="221" t="s">
        <v>86</v>
      </c>
      <c r="AY188" s="20" t="s">
        <v>137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20" t="s">
        <v>83</v>
      </c>
      <c r="BK188" s="222">
        <f>ROUND(I188*H188,2)</f>
        <v>0</v>
      </c>
      <c r="BL188" s="20" t="s">
        <v>144</v>
      </c>
      <c r="BM188" s="221" t="s">
        <v>1247</v>
      </c>
    </row>
    <row r="189" s="2" customFormat="1" ht="24.15" customHeight="1">
      <c r="A189" s="42"/>
      <c r="B189" s="43"/>
      <c r="C189" s="210" t="s">
        <v>340</v>
      </c>
      <c r="D189" s="210" t="s">
        <v>139</v>
      </c>
      <c r="E189" s="211" t="s">
        <v>1248</v>
      </c>
      <c r="F189" s="212" t="s">
        <v>1249</v>
      </c>
      <c r="G189" s="213" t="s">
        <v>530</v>
      </c>
      <c r="H189" s="214">
        <v>1</v>
      </c>
      <c r="I189" s="215"/>
      <c r="J189" s="216">
        <f>ROUND(I189*H189,2)</f>
        <v>0</v>
      </c>
      <c r="K189" s="212" t="s">
        <v>374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1250</v>
      </c>
    </row>
    <row r="190" s="2" customFormat="1" ht="44.25" customHeight="1">
      <c r="A190" s="42"/>
      <c r="B190" s="43"/>
      <c r="C190" s="210" t="s">
        <v>345</v>
      </c>
      <c r="D190" s="210" t="s">
        <v>139</v>
      </c>
      <c r="E190" s="211" t="s">
        <v>806</v>
      </c>
      <c r="F190" s="212" t="s">
        <v>803</v>
      </c>
      <c r="G190" s="213" t="s">
        <v>321</v>
      </c>
      <c r="H190" s="214">
        <v>2</v>
      </c>
      <c r="I190" s="215"/>
      <c r="J190" s="216">
        <f>ROUND(I190*H190,2)</f>
        <v>0</v>
      </c>
      <c r="K190" s="212" t="s">
        <v>374</v>
      </c>
      <c r="L190" s="48"/>
      <c r="M190" s="217" t="s">
        <v>21</v>
      </c>
      <c r="N190" s="218" t="s">
        <v>46</v>
      </c>
      <c r="O190" s="88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1" t="s">
        <v>144</v>
      </c>
      <c r="AT190" s="221" t="s">
        <v>139</v>
      </c>
      <c r="AU190" s="221" t="s">
        <v>86</v>
      </c>
      <c r="AY190" s="20" t="s">
        <v>137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20" t="s">
        <v>83</v>
      </c>
      <c r="BK190" s="222">
        <f>ROUND(I190*H190,2)</f>
        <v>0</v>
      </c>
      <c r="BL190" s="20" t="s">
        <v>144</v>
      </c>
      <c r="BM190" s="221" t="s">
        <v>1251</v>
      </c>
    </row>
    <row r="191" s="2" customFormat="1" ht="24.15" customHeight="1">
      <c r="A191" s="42"/>
      <c r="B191" s="43"/>
      <c r="C191" s="210" t="s">
        <v>350</v>
      </c>
      <c r="D191" s="210" t="s">
        <v>139</v>
      </c>
      <c r="E191" s="211" t="s">
        <v>1252</v>
      </c>
      <c r="F191" s="212" t="s">
        <v>1253</v>
      </c>
      <c r="G191" s="213" t="s">
        <v>321</v>
      </c>
      <c r="H191" s="214">
        <v>1</v>
      </c>
      <c r="I191" s="215"/>
      <c r="J191" s="216">
        <f>ROUND(I191*H191,2)</f>
        <v>0</v>
      </c>
      <c r="K191" s="212" t="s">
        <v>374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1254</v>
      </c>
    </row>
    <row r="192" s="2" customFormat="1" ht="33" customHeight="1">
      <c r="A192" s="42"/>
      <c r="B192" s="43"/>
      <c r="C192" s="210" t="s">
        <v>355</v>
      </c>
      <c r="D192" s="210" t="s">
        <v>139</v>
      </c>
      <c r="E192" s="211" t="s">
        <v>1255</v>
      </c>
      <c r="F192" s="212" t="s">
        <v>822</v>
      </c>
      <c r="G192" s="213" t="s">
        <v>321</v>
      </c>
      <c r="H192" s="214">
        <v>2</v>
      </c>
      <c r="I192" s="215"/>
      <c r="J192" s="216">
        <f>ROUND(I192*H192,2)</f>
        <v>0</v>
      </c>
      <c r="K192" s="212" t="s">
        <v>374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1256</v>
      </c>
    </row>
    <row r="193" s="2" customFormat="1" ht="24.15" customHeight="1">
      <c r="A193" s="42"/>
      <c r="B193" s="43"/>
      <c r="C193" s="210" t="s">
        <v>360</v>
      </c>
      <c r="D193" s="210" t="s">
        <v>139</v>
      </c>
      <c r="E193" s="211" t="s">
        <v>1257</v>
      </c>
      <c r="F193" s="212" t="s">
        <v>1258</v>
      </c>
      <c r="G193" s="213" t="s">
        <v>321</v>
      </c>
      <c r="H193" s="214">
        <v>1</v>
      </c>
      <c r="I193" s="215"/>
      <c r="J193" s="216">
        <f>ROUND(I193*H193,2)</f>
        <v>0</v>
      </c>
      <c r="K193" s="212" t="s">
        <v>374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1259</v>
      </c>
    </row>
    <row r="194" s="2" customFormat="1" ht="37.8" customHeight="1">
      <c r="A194" s="42"/>
      <c r="B194" s="43"/>
      <c r="C194" s="210" t="s">
        <v>371</v>
      </c>
      <c r="D194" s="210" t="s">
        <v>139</v>
      </c>
      <c r="E194" s="211" t="s">
        <v>1260</v>
      </c>
      <c r="F194" s="212" t="s">
        <v>1261</v>
      </c>
      <c r="G194" s="213" t="s">
        <v>321</v>
      </c>
      <c r="H194" s="214">
        <v>1</v>
      </c>
      <c r="I194" s="215"/>
      <c r="J194" s="216">
        <f>ROUND(I194*H194,2)</f>
        <v>0</v>
      </c>
      <c r="K194" s="212" t="s">
        <v>374</v>
      </c>
      <c r="L194" s="48"/>
      <c r="M194" s="217" t="s">
        <v>21</v>
      </c>
      <c r="N194" s="218" t="s">
        <v>46</v>
      </c>
      <c r="O194" s="88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1" t="s">
        <v>144</v>
      </c>
      <c r="AT194" s="221" t="s">
        <v>139</v>
      </c>
      <c r="AU194" s="221" t="s">
        <v>86</v>
      </c>
      <c r="AY194" s="20" t="s">
        <v>137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20" t="s">
        <v>83</v>
      </c>
      <c r="BK194" s="222">
        <f>ROUND(I194*H194,2)</f>
        <v>0</v>
      </c>
      <c r="BL194" s="20" t="s">
        <v>144</v>
      </c>
      <c r="BM194" s="221" t="s">
        <v>1262</v>
      </c>
    </row>
    <row r="195" s="2" customFormat="1" ht="24.15" customHeight="1">
      <c r="A195" s="42"/>
      <c r="B195" s="43"/>
      <c r="C195" s="210" t="s">
        <v>376</v>
      </c>
      <c r="D195" s="210" t="s">
        <v>139</v>
      </c>
      <c r="E195" s="211" t="s">
        <v>1263</v>
      </c>
      <c r="F195" s="212" t="s">
        <v>1264</v>
      </c>
      <c r="G195" s="213" t="s">
        <v>160</v>
      </c>
      <c r="H195" s="214">
        <v>4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2.0000000000000002E-05</v>
      </c>
      <c r="R195" s="219">
        <f>Q195*H195</f>
        <v>8.0000000000000007E-05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1265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1266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2" customFormat="1" ht="24.15" customHeight="1">
      <c r="A197" s="42"/>
      <c r="B197" s="43"/>
      <c r="C197" s="272" t="s">
        <v>381</v>
      </c>
      <c r="D197" s="272" t="s">
        <v>276</v>
      </c>
      <c r="E197" s="273" t="s">
        <v>1267</v>
      </c>
      <c r="F197" s="274" t="s">
        <v>1268</v>
      </c>
      <c r="G197" s="275" t="s">
        <v>160</v>
      </c>
      <c r="H197" s="276">
        <v>4.0599999999999996</v>
      </c>
      <c r="I197" s="277"/>
      <c r="J197" s="278">
        <f>ROUND(I197*H197,2)</f>
        <v>0</v>
      </c>
      <c r="K197" s="274" t="s">
        <v>143</v>
      </c>
      <c r="L197" s="279"/>
      <c r="M197" s="280" t="s">
        <v>21</v>
      </c>
      <c r="N197" s="281" t="s">
        <v>46</v>
      </c>
      <c r="O197" s="88"/>
      <c r="P197" s="219">
        <f>O197*H197</f>
        <v>0</v>
      </c>
      <c r="Q197" s="219">
        <v>0.0080000000000000002</v>
      </c>
      <c r="R197" s="219">
        <f>Q197*H197</f>
        <v>0.032479999999999995</v>
      </c>
      <c r="S197" s="219">
        <v>0</v>
      </c>
      <c r="T197" s="220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1" t="s">
        <v>202</v>
      </c>
      <c r="AT197" s="221" t="s">
        <v>276</v>
      </c>
      <c r="AU197" s="221" t="s">
        <v>86</v>
      </c>
      <c r="AY197" s="20" t="s">
        <v>137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20" t="s">
        <v>83</v>
      </c>
      <c r="BK197" s="222">
        <f>ROUND(I197*H197,2)</f>
        <v>0</v>
      </c>
      <c r="BL197" s="20" t="s">
        <v>144</v>
      </c>
      <c r="BM197" s="221" t="s">
        <v>1269</v>
      </c>
    </row>
    <row r="198" s="14" customFormat="1">
      <c r="A198" s="14"/>
      <c r="B198" s="239"/>
      <c r="C198" s="240"/>
      <c r="D198" s="230" t="s">
        <v>148</v>
      </c>
      <c r="E198" s="240"/>
      <c r="F198" s="242" t="s">
        <v>1270</v>
      </c>
      <c r="G198" s="240"/>
      <c r="H198" s="243">
        <v>4.0599999999999996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9" t="s">
        <v>148</v>
      </c>
      <c r="AU198" s="249" t="s">
        <v>86</v>
      </c>
      <c r="AV198" s="14" t="s">
        <v>86</v>
      </c>
      <c r="AW198" s="14" t="s">
        <v>4</v>
      </c>
      <c r="AX198" s="14" t="s">
        <v>83</v>
      </c>
      <c r="AY198" s="249" t="s">
        <v>137</v>
      </c>
    </row>
    <row r="199" s="2" customFormat="1" ht="24.15" customHeight="1">
      <c r="A199" s="42"/>
      <c r="B199" s="43"/>
      <c r="C199" s="210" t="s">
        <v>385</v>
      </c>
      <c r="D199" s="210" t="s">
        <v>139</v>
      </c>
      <c r="E199" s="211" t="s">
        <v>494</v>
      </c>
      <c r="F199" s="212" t="s">
        <v>495</v>
      </c>
      <c r="G199" s="213" t="s">
        <v>160</v>
      </c>
      <c r="H199" s="214">
        <v>7</v>
      </c>
      <c r="I199" s="215"/>
      <c r="J199" s="216">
        <f>ROUND(I199*H199,2)</f>
        <v>0</v>
      </c>
      <c r="K199" s="212" t="s">
        <v>143</v>
      </c>
      <c r="L199" s="48"/>
      <c r="M199" s="217" t="s">
        <v>21</v>
      </c>
      <c r="N199" s="218" t="s">
        <v>46</v>
      </c>
      <c r="O199" s="88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1" t="s">
        <v>144</v>
      </c>
      <c r="AT199" s="221" t="s">
        <v>139</v>
      </c>
      <c r="AU199" s="221" t="s">
        <v>86</v>
      </c>
      <c r="AY199" s="20" t="s">
        <v>137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20" t="s">
        <v>83</v>
      </c>
      <c r="BK199" s="222">
        <f>ROUND(I199*H199,2)</f>
        <v>0</v>
      </c>
      <c r="BL199" s="20" t="s">
        <v>144</v>
      </c>
      <c r="BM199" s="221" t="s">
        <v>1271</v>
      </c>
    </row>
    <row r="200" s="2" customFormat="1">
      <c r="A200" s="42"/>
      <c r="B200" s="43"/>
      <c r="C200" s="44"/>
      <c r="D200" s="223" t="s">
        <v>146</v>
      </c>
      <c r="E200" s="44"/>
      <c r="F200" s="224" t="s">
        <v>497</v>
      </c>
      <c r="G200" s="44"/>
      <c r="H200" s="44"/>
      <c r="I200" s="225"/>
      <c r="J200" s="44"/>
      <c r="K200" s="44"/>
      <c r="L200" s="48"/>
      <c r="M200" s="226"/>
      <c r="N200" s="227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146</v>
      </c>
      <c r="AU200" s="20" t="s">
        <v>86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1272</v>
      </c>
      <c r="G201" s="240"/>
      <c r="H201" s="243">
        <v>7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2" customFormat="1" ht="21.75" customHeight="1">
      <c r="A202" s="42"/>
      <c r="B202" s="43"/>
      <c r="C202" s="210" t="s">
        <v>389</v>
      </c>
      <c r="D202" s="210" t="s">
        <v>139</v>
      </c>
      <c r="E202" s="211" t="s">
        <v>861</v>
      </c>
      <c r="F202" s="212" t="s">
        <v>862</v>
      </c>
      <c r="G202" s="213" t="s">
        <v>160</v>
      </c>
      <c r="H202" s="214">
        <v>25.600000000000001</v>
      </c>
      <c r="I202" s="215"/>
      <c r="J202" s="216">
        <f>ROUND(I202*H202,2)</f>
        <v>0</v>
      </c>
      <c r="K202" s="212" t="s">
        <v>143</v>
      </c>
      <c r="L202" s="48"/>
      <c r="M202" s="217" t="s">
        <v>21</v>
      </c>
      <c r="N202" s="218" t="s">
        <v>46</v>
      </c>
      <c r="O202" s="8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1" t="s">
        <v>144</v>
      </c>
      <c r="AT202" s="221" t="s">
        <v>139</v>
      </c>
      <c r="AU202" s="221" t="s">
        <v>86</v>
      </c>
      <c r="AY202" s="20" t="s">
        <v>137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20" t="s">
        <v>83</v>
      </c>
      <c r="BK202" s="222">
        <f>ROUND(I202*H202,2)</f>
        <v>0</v>
      </c>
      <c r="BL202" s="20" t="s">
        <v>144</v>
      </c>
      <c r="BM202" s="221" t="s">
        <v>1273</v>
      </c>
    </row>
    <row r="203" s="2" customFormat="1">
      <c r="A203" s="42"/>
      <c r="B203" s="43"/>
      <c r="C203" s="44"/>
      <c r="D203" s="223" t="s">
        <v>146</v>
      </c>
      <c r="E203" s="44"/>
      <c r="F203" s="224" t="s">
        <v>864</v>
      </c>
      <c r="G203" s="44"/>
      <c r="H203" s="44"/>
      <c r="I203" s="225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146</v>
      </c>
      <c r="AU203" s="20" t="s">
        <v>86</v>
      </c>
    </row>
    <row r="204" s="14" customFormat="1">
      <c r="A204" s="14"/>
      <c r="B204" s="239"/>
      <c r="C204" s="240"/>
      <c r="D204" s="230" t="s">
        <v>148</v>
      </c>
      <c r="E204" s="241" t="s">
        <v>21</v>
      </c>
      <c r="F204" s="242" t="s">
        <v>1227</v>
      </c>
      <c r="G204" s="240"/>
      <c r="H204" s="243">
        <v>25.600000000000001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9" t="s">
        <v>148</v>
      </c>
      <c r="AU204" s="249" t="s">
        <v>86</v>
      </c>
      <c r="AV204" s="14" t="s">
        <v>86</v>
      </c>
      <c r="AW204" s="14" t="s">
        <v>36</v>
      </c>
      <c r="AX204" s="14" t="s">
        <v>83</v>
      </c>
      <c r="AY204" s="249" t="s">
        <v>137</v>
      </c>
    </row>
    <row r="205" s="2" customFormat="1" ht="24.15" customHeight="1">
      <c r="A205" s="42"/>
      <c r="B205" s="43"/>
      <c r="C205" s="210" t="s">
        <v>393</v>
      </c>
      <c r="D205" s="210" t="s">
        <v>139</v>
      </c>
      <c r="E205" s="211" t="s">
        <v>894</v>
      </c>
      <c r="F205" s="212" t="s">
        <v>895</v>
      </c>
      <c r="G205" s="213" t="s">
        <v>321</v>
      </c>
      <c r="H205" s="214">
        <v>2</v>
      </c>
      <c r="I205" s="215"/>
      <c r="J205" s="216">
        <f>ROUND(I205*H205,2)</f>
        <v>0</v>
      </c>
      <c r="K205" s="212" t="s">
        <v>143</v>
      </c>
      <c r="L205" s="48"/>
      <c r="M205" s="217" t="s">
        <v>21</v>
      </c>
      <c r="N205" s="218" t="s">
        <v>46</v>
      </c>
      <c r="O205" s="88"/>
      <c r="P205" s="219">
        <f>O205*H205</f>
        <v>0</v>
      </c>
      <c r="Q205" s="219">
        <v>0.41948000000000002</v>
      </c>
      <c r="R205" s="219">
        <f>Q205*H205</f>
        <v>0.83896000000000004</v>
      </c>
      <c r="S205" s="219">
        <v>0</v>
      </c>
      <c r="T205" s="220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1" t="s">
        <v>144</v>
      </c>
      <c r="AT205" s="221" t="s">
        <v>139</v>
      </c>
      <c r="AU205" s="221" t="s">
        <v>86</v>
      </c>
      <c r="AY205" s="20" t="s">
        <v>137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20" t="s">
        <v>83</v>
      </c>
      <c r="BK205" s="222">
        <f>ROUND(I205*H205,2)</f>
        <v>0</v>
      </c>
      <c r="BL205" s="20" t="s">
        <v>144</v>
      </c>
      <c r="BM205" s="221" t="s">
        <v>1274</v>
      </c>
    </row>
    <row r="206" s="2" customFormat="1">
      <c r="A206" s="42"/>
      <c r="B206" s="43"/>
      <c r="C206" s="44"/>
      <c r="D206" s="223" t="s">
        <v>146</v>
      </c>
      <c r="E206" s="44"/>
      <c r="F206" s="224" t="s">
        <v>897</v>
      </c>
      <c r="G206" s="44"/>
      <c r="H206" s="44"/>
      <c r="I206" s="225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146</v>
      </c>
      <c r="AU206" s="20" t="s">
        <v>86</v>
      </c>
    </row>
    <row r="207" s="2" customFormat="1" ht="21.75" customHeight="1">
      <c r="A207" s="42"/>
      <c r="B207" s="43"/>
      <c r="C207" s="272" t="s">
        <v>397</v>
      </c>
      <c r="D207" s="272" t="s">
        <v>276</v>
      </c>
      <c r="E207" s="273" t="s">
        <v>898</v>
      </c>
      <c r="F207" s="274" t="s">
        <v>899</v>
      </c>
      <c r="G207" s="275" t="s">
        <v>321</v>
      </c>
      <c r="H207" s="276">
        <v>2</v>
      </c>
      <c r="I207" s="277"/>
      <c r="J207" s="278">
        <f>ROUND(I207*H207,2)</f>
        <v>0</v>
      </c>
      <c r="K207" s="274" t="s">
        <v>143</v>
      </c>
      <c r="L207" s="279"/>
      <c r="M207" s="280" t="s">
        <v>21</v>
      </c>
      <c r="N207" s="281" t="s">
        <v>46</v>
      </c>
      <c r="O207" s="88"/>
      <c r="P207" s="219">
        <f>O207*H207</f>
        <v>0</v>
      </c>
      <c r="Q207" s="219">
        <v>2.1000000000000001</v>
      </c>
      <c r="R207" s="219">
        <f>Q207*H207</f>
        <v>4.2000000000000002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202</v>
      </c>
      <c r="AT207" s="221" t="s">
        <v>276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1275</v>
      </c>
    </row>
    <row r="208" s="2" customFormat="1" ht="24.15" customHeight="1">
      <c r="A208" s="42"/>
      <c r="B208" s="43"/>
      <c r="C208" s="210" t="s">
        <v>402</v>
      </c>
      <c r="D208" s="210" t="s">
        <v>139</v>
      </c>
      <c r="E208" s="211" t="s">
        <v>914</v>
      </c>
      <c r="F208" s="212" t="s">
        <v>915</v>
      </c>
      <c r="G208" s="213" t="s">
        <v>321</v>
      </c>
      <c r="H208" s="214">
        <v>1</v>
      </c>
      <c r="I208" s="215"/>
      <c r="J208" s="216">
        <f>ROUND(I208*H208,2)</f>
        <v>0</v>
      </c>
      <c r="K208" s="212" t="s">
        <v>143</v>
      </c>
      <c r="L208" s="48"/>
      <c r="M208" s="217" t="s">
        <v>21</v>
      </c>
      <c r="N208" s="218" t="s">
        <v>46</v>
      </c>
      <c r="O208" s="88"/>
      <c r="P208" s="219">
        <f>O208*H208</f>
        <v>0</v>
      </c>
      <c r="Q208" s="219">
        <v>0.0098899999999999995</v>
      </c>
      <c r="R208" s="219">
        <f>Q208*H208</f>
        <v>0.0098899999999999995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144</v>
      </c>
      <c r="AT208" s="221" t="s">
        <v>139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1276</v>
      </c>
    </row>
    <row r="209" s="2" customFormat="1">
      <c r="A209" s="42"/>
      <c r="B209" s="43"/>
      <c r="C209" s="44"/>
      <c r="D209" s="223" t="s">
        <v>146</v>
      </c>
      <c r="E209" s="44"/>
      <c r="F209" s="224" t="s">
        <v>917</v>
      </c>
      <c r="G209" s="44"/>
      <c r="H209" s="44"/>
      <c r="I209" s="225"/>
      <c r="J209" s="44"/>
      <c r="K209" s="44"/>
      <c r="L209" s="48"/>
      <c r="M209" s="226"/>
      <c r="N209" s="227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146</v>
      </c>
      <c r="AU209" s="20" t="s">
        <v>86</v>
      </c>
    </row>
    <row r="210" s="2" customFormat="1" ht="21.75" customHeight="1">
      <c r="A210" s="42"/>
      <c r="B210" s="43"/>
      <c r="C210" s="272" t="s">
        <v>406</v>
      </c>
      <c r="D210" s="272" t="s">
        <v>276</v>
      </c>
      <c r="E210" s="273" t="s">
        <v>919</v>
      </c>
      <c r="F210" s="274" t="s">
        <v>920</v>
      </c>
      <c r="G210" s="275" t="s">
        <v>321</v>
      </c>
      <c r="H210" s="276">
        <v>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0.254</v>
      </c>
      <c r="R210" s="219">
        <f>Q210*H210</f>
        <v>0.254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1277</v>
      </c>
    </row>
    <row r="211" s="2" customFormat="1" ht="24.15" customHeight="1">
      <c r="A211" s="42"/>
      <c r="B211" s="43"/>
      <c r="C211" s="210" t="s">
        <v>411</v>
      </c>
      <c r="D211" s="210" t="s">
        <v>139</v>
      </c>
      <c r="E211" s="211" t="s">
        <v>927</v>
      </c>
      <c r="F211" s="212" t="s">
        <v>928</v>
      </c>
      <c r="G211" s="213" t="s">
        <v>321</v>
      </c>
      <c r="H211" s="214">
        <v>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0.0098899999999999995</v>
      </c>
      <c r="R211" s="219">
        <f>Q211*H211</f>
        <v>0.0098899999999999995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1278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930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21.75" customHeight="1">
      <c r="A213" s="42"/>
      <c r="B213" s="43"/>
      <c r="C213" s="272" t="s">
        <v>415</v>
      </c>
      <c r="D213" s="272" t="s">
        <v>276</v>
      </c>
      <c r="E213" s="273" t="s">
        <v>933</v>
      </c>
      <c r="F213" s="274" t="s">
        <v>934</v>
      </c>
      <c r="G213" s="275" t="s">
        <v>321</v>
      </c>
      <c r="H213" s="276">
        <v>1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0.50600000000000001</v>
      </c>
      <c r="R213" s="219">
        <f>Q213*H213</f>
        <v>0.50600000000000001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1279</v>
      </c>
    </row>
    <row r="214" s="2" customFormat="1" ht="24.15" customHeight="1">
      <c r="A214" s="42"/>
      <c r="B214" s="43"/>
      <c r="C214" s="210" t="s">
        <v>419</v>
      </c>
      <c r="D214" s="210" t="s">
        <v>139</v>
      </c>
      <c r="E214" s="211" t="s">
        <v>937</v>
      </c>
      <c r="F214" s="212" t="s">
        <v>938</v>
      </c>
      <c r="G214" s="213" t="s">
        <v>321</v>
      </c>
      <c r="H214" s="214">
        <v>2</v>
      </c>
      <c r="I214" s="215"/>
      <c r="J214" s="216">
        <f>ROUND(I214*H214,2)</f>
        <v>0</v>
      </c>
      <c r="K214" s="212" t="s">
        <v>143</v>
      </c>
      <c r="L214" s="48"/>
      <c r="M214" s="217" t="s">
        <v>21</v>
      </c>
      <c r="N214" s="218" t="s">
        <v>46</v>
      </c>
      <c r="O214" s="88"/>
      <c r="P214" s="219">
        <f>O214*H214</f>
        <v>0</v>
      </c>
      <c r="Q214" s="219">
        <v>0.0098899999999999995</v>
      </c>
      <c r="R214" s="219">
        <f>Q214*H214</f>
        <v>0.019779999999999999</v>
      </c>
      <c r="S214" s="219">
        <v>0</v>
      </c>
      <c r="T214" s="220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1" t="s">
        <v>144</v>
      </c>
      <c r="AT214" s="221" t="s">
        <v>139</v>
      </c>
      <c r="AU214" s="221" t="s">
        <v>86</v>
      </c>
      <c r="AY214" s="20" t="s">
        <v>137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20" t="s">
        <v>83</v>
      </c>
      <c r="BK214" s="222">
        <f>ROUND(I214*H214,2)</f>
        <v>0</v>
      </c>
      <c r="BL214" s="20" t="s">
        <v>144</v>
      </c>
      <c r="BM214" s="221" t="s">
        <v>1280</v>
      </c>
    </row>
    <row r="215" s="2" customFormat="1">
      <c r="A215" s="42"/>
      <c r="B215" s="43"/>
      <c r="C215" s="44"/>
      <c r="D215" s="223" t="s">
        <v>146</v>
      </c>
      <c r="E215" s="44"/>
      <c r="F215" s="224" t="s">
        <v>940</v>
      </c>
      <c r="G215" s="44"/>
      <c r="H215" s="44"/>
      <c r="I215" s="225"/>
      <c r="J215" s="44"/>
      <c r="K215" s="44"/>
      <c r="L215" s="48"/>
      <c r="M215" s="226"/>
      <c r="N215" s="227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146</v>
      </c>
      <c r="AU215" s="20" t="s">
        <v>86</v>
      </c>
    </row>
    <row r="216" s="2" customFormat="1" ht="21.75" customHeight="1">
      <c r="A216" s="42"/>
      <c r="B216" s="43"/>
      <c r="C216" s="272" t="s">
        <v>424</v>
      </c>
      <c r="D216" s="272" t="s">
        <v>276</v>
      </c>
      <c r="E216" s="273" t="s">
        <v>942</v>
      </c>
      <c r="F216" s="274" t="s">
        <v>943</v>
      </c>
      <c r="G216" s="275" t="s">
        <v>321</v>
      </c>
      <c r="H216" s="276">
        <v>2</v>
      </c>
      <c r="I216" s="277"/>
      <c r="J216" s="278">
        <f>ROUND(I216*H216,2)</f>
        <v>0</v>
      </c>
      <c r="K216" s="274" t="s">
        <v>143</v>
      </c>
      <c r="L216" s="279"/>
      <c r="M216" s="280" t="s">
        <v>21</v>
      </c>
      <c r="N216" s="281" t="s">
        <v>46</v>
      </c>
      <c r="O216" s="88"/>
      <c r="P216" s="219">
        <f>O216*H216</f>
        <v>0</v>
      </c>
      <c r="Q216" s="219">
        <v>1.0129999999999999</v>
      </c>
      <c r="R216" s="219">
        <f>Q216*H216</f>
        <v>2.0259999999999998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202</v>
      </c>
      <c r="AT216" s="221" t="s">
        <v>276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1281</v>
      </c>
    </row>
    <row r="217" s="2" customFormat="1" ht="24.15" customHeight="1">
      <c r="A217" s="42"/>
      <c r="B217" s="43"/>
      <c r="C217" s="210" t="s">
        <v>428</v>
      </c>
      <c r="D217" s="210" t="s">
        <v>139</v>
      </c>
      <c r="E217" s="211" t="s">
        <v>946</v>
      </c>
      <c r="F217" s="212" t="s">
        <v>947</v>
      </c>
      <c r="G217" s="213" t="s">
        <v>321</v>
      </c>
      <c r="H217" s="214">
        <v>2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0.01218</v>
      </c>
      <c r="R217" s="219">
        <f>Q217*H217</f>
        <v>0.02436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1282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949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24.15" customHeight="1">
      <c r="A219" s="42"/>
      <c r="B219" s="43"/>
      <c r="C219" s="272" t="s">
        <v>432</v>
      </c>
      <c r="D219" s="272" t="s">
        <v>276</v>
      </c>
      <c r="E219" s="273" t="s">
        <v>952</v>
      </c>
      <c r="F219" s="274" t="s">
        <v>953</v>
      </c>
      <c r="G219" s="275" t="s">
        <v>321</v>
      </c>
      <c r="H219" s="276">
        <v>2</v>
      </c>
      <c r="I219" s="277"/>
      <c r="J219" s="278">
        <f>ROUND(I219*H219,2)</f>
        <v>0</v>
      </c>
      <c r="K219" s="274" t="s">
        <v>143</v>
      </c>
      <c r="L219" s="279"/>
      <c r="M219" s="280" t="s">
        <v>21</v>
      </c>
      <c r="N219" s="281" t="s">
        <v>46</v>
      </c>
      <c r="O219" s="88"/>
      <c r="P219" s="219">
        <f>O219*H219</f>
        <v>0</v>
      </c>
      <c r="Q219" s="219">
        <v>0.505</v>
      </c>
      <c r="R219" s="219">
        <f>Q219*H219</f>
        <v>1.01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202</v>
      </c>
      <c r="AT219" s="221" t="s">
        <v>276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1283</v>
      </c>
    </row>
    <row r="220" s="2" customFormat="1" ht="24.15" customHeight="1">
      <c r="A220" s="42"/>
      <c r="B220" s="43"/>
      <c r="C220" s="210" t="s">
        <v>156</v>
      </c>
      <c r="D220" s="210" t="s">
        <v>139</v>
      </c>
      <c r="E220" s="211" t="s">
        <v>965</v>
      </c>
      <c r="F220" s="212" t="s">
        <v>966</v>
      </c>
      <c r="G220" s="213" t="s">
        <v>321</v>
      </c>
      <c r="H220" s="214">
        <v>1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0.010189999999999999</v>
      </c>
      <c r="R220" s="219">
        <f>Q220*H220</f>
        <v>0.010189999999999999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1284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968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24.15" customHeight="1">
      <c r="A222" s="42"/>
      <c r="B222" s="43"/>
      <c r="C222" s="272" t="s">
        <v>438</v>
      </c>
      <c r="D222" s="272" t="s">
        <v>276</v>
      </c>
      <c r="E222" s="273" t="s">
        <v>973</v>
      </c>
      <c r="F222" s="274" t="s">
        <v>974</v>
      </c>
      <c r="G222" s="275" t="s">
        <v>321</v>
      </c>
      <c r="H222" s="276">
        <v>1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0.021000000000000001</v>
      </c>
      <c r="R222" s="219">
        <f>Q222*H222</f>
        <v>0.021000000000000001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1285</v>
      </c>
    </row>
    <row r="223" s="2" customFormat="1" ht="24.15" customHeight="1">
      <c r="A223" s="42"/>
      <c r="B223" s="43"/>
      <c r="C223" s="272" t="s">
        <v>442</v>
      </c>
      <c r="D223" s="272" t="s">
        <v>276</v>
      </c>
      <c r="E223" s="273" t="s">
        <v>989</v>
      </c>
      <c r="F223" s="274" t="s">
        <v>990</v>
      </c>
      <c r="G223" s="275" t="s">
        <v>321</v>
      </c>
      <c r="H223" s="276">
        <v>1</v>
      </c>
      <c r="I223" s="277"/>
      <c r="J223" s="278">
        <f>ROUND(I223*H223,2)</f>
        <v>0</v>
      </c>
      <c r="K223" s="274" t="s">
        <v>143</v>
      </c>
      <c r="L223" s="279"/>
      <c r="M223" s="280" t="s">
        <v>21</v>
      </c>
      <c r="N223" s="281" t="s">
        <v>46</v>
      </c>
      <c r="O223" s="88"/>
      <c r="P223" s="219">
        <f>O223*H223</f>
        <v>0</v>
      </c>
      <c r="Q223" s="219">
        <v>0.081000000000000003</v>
      </c>
      <c r="R223" s="219">
        <f>Q223*H223</f>
        <v>0.081000000000000003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202</v>
      </c>
      <c r="AT223" s="221" t="s">
        <v>276</v>
      </c>
      <c r="AU223" s="221" t="s">
        <v>86</v>
      </c>
      <c r="AY223" s="20" t="s">
        <v>137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83</v>
      </c>
      <c r="BK223" s="222">
        <f>ROUND(I223*H223,2)</f>
        <v>0</v>
      </c>
      <c r="BL223" s="20" t="s">
        <v>144</v>
      </c>
      <c r="BM223" s="221" t="s">
        <v>1286</v>
      </c>
    </row>
    <row r="224" s="2" customFormat="1" ht="16.5" customHeight="1">
      <c r="A224" s="42"/>
      <c r="B224" s="43"/>
      <c r="C224" s="210" t="s">
        <v>446</v>
      </c>
      <c r="D224" s="210" t="s">
        <v>139</v>
      </c>
      <c r="E224" s="211" t="s">
        <v>1287</v>
      </c>
      <c r="F224" s="212" t="s">
        <v>1035</v>
      </c>
      <c r="G224" s="213" t="s">
        <v>321</v>
      </c>
      <c r="H224" s="214">
        <v>6</v>
      </c>
      <c r="I224" s="215"/>
      <c r="J224" s="216">
        <f>ROUND(I224*H224,2)</f>
        <v>0</v>
      </c>
      <c r="K224" s="212" t="s">
        <v>374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1288</v>
      </c>
    </row>
    <row r="225" s="2" customFormat="1" ht="16.5" customHeight="1">
      <c r="A225" s="42"/>
      <c r="B225" s="43"/>
      <c r="C225" s="210" t="s">
        <v>450</v>
      </c>
      <c r="D225" s="210" t="s">
        <v>139</v>
      </c>
      <c r="E225" s="211" t="s">
        <v>1065</v>
      </c>
      <c r="F225" s="212" t="s">
        <v>1066</v>
      </c>
      <c r="G225" s="213" t="s">
        <v>539</v>
      </c>
      <c r="H225" s="214">
        <v>1</v>
      </c>
      <c r="I225" s="215"/>
      <c r="J225" s="216">
        <f>ROUND(I225*H225,2)</f>
        <v>0</v>
      </c>
      <c r="K225" s="212" t="s">
        <v>374</v>
      </c>
      <c r="L225" s="48"/>
      <c r="M225" s="217" t="s">
        <v>21</v>
      </c>
      <c r="N225" s="218" t="s">
        <v>46</v>
      </c>
      <c r="O225" s="88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21" t="s">
        <v>144</v>
      </c>
      <c r="AT225" s="221" t="s">
        <v>139</v>
      </c>
      <c r="AU225" s="221" t="s">
        <v>86</v>
      </c>
      <c r="AY225" s="20" t="s">
        <v>137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20" t="s">
        <v>83</v>
      </c>
      <c r="BK225" s="222">
        <f>ROUND(I225*H225,2)</f>
        <v>0</v>
      </c>
      <c r="BL225" s="20" t="s">
        <v>144</v>
      </c>
      <c r="BM225" s="221" t="s">
        <v>1289</v>
      </c>
    </row>
    <row r="226" s="2" customFormat="1" ht="37.8" customHeight="1">
      <c r="A226" s="42"/>
      <c r="B226" s="43"/>
      <c r="C226" s="210" t="s">
        <v>455</v>
      </c>
      <c r="D226" s="210" t="s">
        <v>139</v>
      </c>
      <c r="E226" s="211" t="s">
        <v>1069</v>
      </c>
      <c r="F226" s="212" t="s">
        <v>1070</v>
      </c>
      <c r="G226" s="213" t="s">
        <v>321</v>
      </c>
      <c r="H226" s="214">
        <v>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0.089999999999999997</v>
      </c>
      <c r="R226" s="219">
        <f>Q226*H226</f>
        <v>0.17999999999999999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1290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1072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730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86</v>
      </c>
      <c r="G229" s="240"/>
      <c r="H229" s="243">
        <v>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16.5" customHeight="1">
      <c r="A230" s="42"/>
      <c r="B230" s="43"/>
      <c r="C230" s="272" t="s">
        <v>459</v>
      </c>
      <c r="D230" s="272" t="s">
        <v>276</v>
      </c>
      <c r="E230" s="273" t="s">
        <v>1074</v>
      </c>
      <c r="F230" s="274" t="s">
        <v>1075</v>
      </c>
      <c r="G230" s="275" t="s">
        <v>321</v>
      </c>
      <c r="H230" s="276">
        <v>2</v>
      </c>
      <c r="I230" s="277"/>
      <c r="J230" s="278">
        <f>ROUND(I230*H230,2)</f>
        <v>0</v>
      </c>
      <c r="K230" s="274" t="s">
        <v>143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0.081000000000000003</v>
      </c>
      <c r="R230" s="219">
        <f>Q230*H230</f>
        <v>0.16200000000000001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1291</v>
      </c>
    </row>
    <row r="231" s="2" customFormat="1" ht="37.8" customHeight="1">
      <c r="A231" s="42"/>
      <c r="B231" s="43"/>
      <c r="C231" s="210" t="s">
        <v>463</v>
      </c>
      <c r="D231" s="210" t="s">
        <v>139</v>
      </c>
      <c r="E231" s="211" t="s">
        <v>1082</v>
      </c>
      <c r="F231" s="212" t="s">
        <v>1083</v>
      </c>
      <c r="G231" s="213" t="s">
        <v>321</v>
      </c>
      <c r="H231" s="214">
        <v>13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0.0013699999999999999</v>
      </c>
      <c r="R231" s="219">
        <f>Q231*H231</f>
        <v>0.017809999999999999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1292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1085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1293</v>
      </c>
      <c r="G233" s="240"/>
      <c r="H233" s="243">
        <v>13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24.15" customHeight="1">
      <c r="A234" s="42"/>
      <c r="B234" s="43"/>
      <c r="C234" s="210" t="s">
        <v>468</v>
      </c>
      <c r="D234" s="210" t="s">
        <v>139</v>
      </c>
      <c r="E234" s="211" t="s">
        <v>1093</v>
      </c>
      <c r="F234" s="212" t="s">
        <v>1094</v>
      </c>
      <c r="G234" s="213" t="s">
        <v>539</v>
      </c>
      <c r="H234" s="214">
        <v>1</v>
      </c>
      <c r="I234" s="215"/>
      <c r="J234" s="216">
        <f>ROUND(I234*H234,2)</f>
        <v>0</v>
      </c>
      <c r="K234" s="212" t="s">
        <v>374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1294</v>
      </c>
    </row>
    <row r="235" s="2" customFormat="1" ht="33" customHeight="1">
      <c r="A235" s="42"/>
      <c r="B235" s="43"/>
      <c r="C235" s="210" t="s">
        <v>472</v>
      </c>
      <c r="D235" s="210" t="s">
        <v>139</v>
      </c>
      <c r="E235" s="211" t="s">
        <v>1097</v>
      </c>
      <c r="F235" s="212" t="s">
        <v>1098</v>
      </c>
      <c r="G235" s="213" t="s">
        <v>184</v>
      </c>
      <c r="H235" s="214">
        <v>15.023999999999999</v>
      </c>
      <c r="I235" s="215"/>
      <c r="J235" s="216">
        <f>ROUND(I235*H235,2)</f>
        <v>0</v>
      </c>
      <c r="K235" s="212" t="s">
        <v>143</v>
      </c>
      <c r="L235" s="48"/>
      <c r="M235" s="217" t="s">
        <v>21</v>
      </c>
      <c r="N235" s="218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144</v>
      </c>
      <c r="AT235" s="221" t="s">
        <v>139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1295</v>
      </c>
    </row>
    <row r="236" s="2" customFormat="1">
      <c r="A236" s="42"/>
      <c r="B236" s="43"/>
      <c r="C236" s="44"/>
      <c r="D236" s="223" t="s">
        <v>146</v>
      </c>
      <c r="E236" s="44"/>
      <c r="F236" s="224" t="s">
        <v>1100</v>
      </c>
      <c r="G236" s="44"/>
      <c r="H236" s="44"/>
      <c r="I236" s="225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146</v>
      </c>
      <c r="AU236" s="20" t="s">
        <v>86</v>
      </c>
    </row>
    <row r="237" s="13" customFormat="1">
      <c r="A237" s="13"/>
      <c r="B237" s="228"/>
      <c r="C237" s="229"/>
      <c r="D237" s="230" t="s">
        <v>148</v>
      </c>
      <c r="E237" s="231" t="s">
        <v>21</v>
      </c>
      <c r="F237" s="232" t="s">
        <v>1101</v>
      </c>
      <c r="G237" s="229"/>
      <c r="H237" s="231" t="s">
        <v>21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148</v>
      </c>
      <c r="AU237" s="238" t="s">
        <v>86</v>
      </c>
      <c r="AV237" s="13" t="s">
        <v>83</v>
      </c>
      <c r="AW237" s="13" t="s">
        <v>36</v>
      </c>
      <c r="AX237" s="13" t="s">
        <v>75</v>
      </c>
      <c r="AY237" s="238" t="s">
        <v>137</v>
      </c>
    </row>
    <row r="238" s="13" customFormat="1">
      <c r="A238" s="13"/>
      <c r="B238" s="228"/>
      <c r="C238" s="229"/>
      <c r="D238" s="230" t="s">
        <v>148</v>
      </c>
      <c r="E238" s="231" t="s">
        <v>21</v>
      </c>
      <c r="F238" s="232" t="s">
        <v>1296</v>
      </c>
      <c r="G238" s="229"/>
      <c r="H238" s="231" t="s">
        <v>21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148</v>
      </c>
      <c r="AU238" s="238" t="s">
        <v>86</v>
      </c>
      <c r="AV238" s="13" t="s">
        <v>83</v>
      </c>
      <c r="AW238" s="13" t="s">
        <v>36</v>
      </c>
      <c r="AX238" s="13" t="s">
        <v>75</v>
      </c>
      <c r="AY238" s="238" t="s">
        <v>137</v>
      </c>
    </row>
    <row r="239" s="14" customFormat="1">
      <c r="A239" s="14"/>
      <c r="B239" s="239"/>
      <c r="C239" s="240"/>
      <c r="D239" s="230" t="s">
        <v>148</v>
      </c>
      <c r="E239" s="241" t="s">
        <v>21</v>
      </c>
      <c r="F239" s="242" t="s">
        <v>1297</v>
      </c>
      <c r="G239" s="240"/>
      <c r="H239" s="243">
        <v>12.624000000000001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148</v>
      </c>
      <c r="AU239" s="249" t="s">
        <v>86</v>
      </c>
      <c r="AV239" s="14" t="s">
        <v>86</v>
      </c>
      <c r="AW239" s="14" t="s">
        <v>36</v>
      </c>
      <c r="AX239" s="14" t="s">
        <v>75</v>
      </c>
      <c r="AY239" s="249" t="s">
        <v>137</v>
      </c>
    </row>
    <row r="240" s="13" customFormat="1">
      <c r="A240" s="13"/>
      <c r="B240" s="228"/>
      <c r="C240" s="229"/>
      <c r="D240" s="230" t="s">
        <v>148</v>
      </c>
      <c r="E240" s="231" t="s">
        <v>21</v>
      </c>
      <c r="F240" s="232" t="s">
        <v>1298</v>
      </c>
      <c r="G240" s="229"/>
      <c r="H240" s="231" t="s">
        <v>21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8" t="s">
        <v>148</v>
      </c>
      <c r="AU240" s="238" t="s">
        <v>86</v>
      </c>
      <c r="AV240" s="13" t="s">
        <v>83</v>
      </c>
      <c r="AW240" s="13" t="s">
        <v>36</v>
      </c>
      <c r="AX240" s="13" t="s">
        <v>75</v>
      </c>
      <c r="AY240" s="238" t="s">
        <v>137</v>
      </c>
    </row>
    <row r="241" s="14" customFormat="1">
      <c r="A241" s="14"/>
      <c r="B241" s="239"/>
      <c r="C241" s="240"/>
      <c r="D241" s="230" t="s">
        <v>148</v>
      </c>
      <c r="E241" s="241" t="s">
        <v>21</v>
      </c>
      <c r="F241" s="242" t="s">
        <v>1299</v>
      </c>
      <c r="G241" s="240"/>
      <c r="H241" s="243">
        <v>2.3999999999999999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9" t="s">
        <v>148</v>
      </c>
      <c r="AU241" s="249" t="s">
        <v>86</v>
      </c>
      <c r="AV241" s="14" t="s">
        <v>86</v>
      </c>
      <c r="AW241" s="14" t="s">
        <v>36</v>
      </c>
      <c r="AX241" s="14" t="s">
        <v>75</v>
      </c>
      <c r="AY241" s="249" t="s">
        <v>137</v>
      </c>
    </row>
    <row r="242" s="15" customFormat="1">
      <c r="A242" s="15"/>
      <c r="B242" s="250"/>
      <c r="C242" s="251"/>
      <c r="D242" s="230" t="s">
        <v>148</v>
      </c>
      <c r="E242" s="252" t="s">
        <v>21</v>
      </c>
      <c r="F242" s="253" t="s">
        <v>180</v>
      </c>
      <c r="G242" s="251"/>
      <c r="H242" s="254">
        <v>15.023999999999999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0" t="s">
        <v>148</v>
      </c>
      <c r="AU242" s="260" t="s">
        <v>86</v>
      </c>
      <c r="AV242" s="15" t="s">
        <v>144</v>
      </c>
      <c r="AW242" s="15" t="s">
        <v>36</v>
      </c>
      <c r="AX242" s="15" t="s">
        <v>83</v>
      </c>
      <c r="AY242" s="260" t="s">
        <v>137</v>
      </c>
    </row>
    <row r="243" s="2" customFormat="1" ht="24.15" customHeight="1">
      <c r="A243" s="42"/>
      <c r="B243" s="43"/>
      <c r="C243" s="210" t="s">
        <v>474</v>
      </c>
      <c r="D243" s="210" t="s">
        <v>139</v>
      </c>
      <c r="E243" s="211" t="s">
        <v>1108</v>
      </c>
      <c r="F243" s="212" t="s">
        <v>1109</v>
      </c>
      <c r="G243" s="213" t="s">
        <v>160</v>
      </c>
      <c r="H243" s="214">
        <v>25.600000000000001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0.00012999999999999999</v>
      </c>
      <c r="R243" s="219">
        <f>Q243*H243</f>
        <v>0.0033279999999999998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1300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1111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12" customFormat="1" ht="22.8" customHeight="1">
      <c r="A245" s="12"/>
      <c r="B245" s="194"/>
      <c r="C245" s="195"/>
      <c r="D245" s="196" t="s">
        <v>74</v>
      </c>
      <c r="E245" s="208" t="s">
        <v>545</v>
      </c>
      <c r="F245" s="208" t="s">
        <v>546</v>
      </c>
      <c r="G245" s="195"/>
      <c r="H245" s="195"/>
      <c r="I245" s="198"/>
      <c r="J245" s="209">
        <f>BK245</f>
        <v>0</v>
      </c>
      <c r="K245" s="195"/>
      <c r="L245" s="200"/>
      <c r="M245" s="201"/>
      <c r="N245" s="202"/>
      <c r="O245" s="202"/>
      <c r="P245" s="203">
        <f>SUM(P246:P247)</f>
        <v>0</v>
      </c>
      <c r="Q245" s="202"/>
      <c r="R245" s="203">
        <f>SUM(R246:R247)</f>
        <v>0</v>
      </c>
      <c r="S245" s="202"/>
      <c r="T245" s="204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5" t="s">
        <v>83</v>
      </c>
      <c r="AT245" s="206" t="s">
        <v>74</v>
      </c>
      <c r="AU245" s="206" t="s">
        <v>83</v>
      </c>
      <c r="AY245" s="205" t="s">
        <v>137</v>
      </c>
      <c r="BK245" s="207">
        <f>SUM(BK246:BK247)</f>
        <v>0</v>
      </c>
    </row>
    <row r="246" s="2" customFormat="1" ht="37.8" customHeight="1">
      <c r="A246" s="42"/>
      <c r="B246" s="43"/>
      <c r="C246" s="210" t="s">
        <v>478</v>
      </c>
      <c r="D246" s="210" t="s">
        <v>139</v>
      </c>
      <c r="E246" s="211" t="s">
        <v>1117</v>
      </c>
      <c r="F246" s="212" t="s">
        <v>1118</v>
      </c>
      <c r="G246" s="213" t="s">
        <v>252</v>
      </c>
      <c r="H246" s="214">
        <v>213.73599999999999</v>
      </c>
      <c r="I246" s="215"/>
      <c r="J246" s="216">
        <f>ROUND(I246*H246,2)</f>
        <v>0</v>
      </c>
      <c r="K246" s="212" t="s">
        <v>143</v>
      </c>
      <c r="L246" s="48"/>
      <c r="M246" s="217" t="s">
        <v>21</v>
      </c>
      <c r="N246" s="218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144</v>
      </c>
      <c r="AT246" s="221" t="s">
        <v>139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1301</v>
      </c>
    </row>
    <row r="247" s="2" customFormat="1">
      <c r="A247" s="42"/>
      <c r="B247" s="43"/>
      <c r="C247" s="44"/>
      <c r="D247" s="223" t="s">
        <v>146</v>
      </c>
      <c r="E247" s="44"/>
      <c r="F247" s="224" t="s">
        <v>1120</v>
      </c>
      <c r="G247" s="44"/>
      <c r="H247" s="44"/>
      <c r="I247" s="225"/>
      <c r="J247" s="44"/>
      <c r="K247" s="44"/>
      <c r="L247" s="48"/>
      <c r="M247" s="282"/>
      <c r="N247" s="283"/>
      <c r="O247" s="284"/>
      <c r="P247" s="284"/>
      <c r="Q247" s="284"/>
      <c r="R247" s="284"/>
      <c r="S247" s="284"/>
      <c r="T247" s="28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146</v>
      </c>
      <c r="AU247" s="20" t="s">
        <v>86</v>
      </c>
    </row>
    <row r="248" s="2" customFormat="1" ht="6.96" customHeight="1">
      <c r="A248" s="42"/>
      <c r="B248" s="63"/>
      <c r="C248" s="64"/>
      <c r="D248" s="64"/>
      <c r="E248" s="64"/>
      <c r="F248" s="64"/>
      <c r="G248" s="64"/>
      <c r="H248" s="64"/>
      <c r="I248" s="64"/>
      <c r="J248" s="64"/>
      <c r="K248" s="64"/>
      <c r="L248" s="48"/>
      <c r="M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</row>
  </sheetData>
  <sheetProtection sheet="1" autoFilter="0" formatColumns="0" formatRows="0" objects="1" scenarios="1" spinCount="100000" saltValue="ZGjbi8LWwrqRs7aTri4Ia14lORM9RLpxpdU7wXtE3ltSfI+y1Wy0Q8PWzFAS2yUNWaK4yIYO/x4msDA+CCW62Q==" hashValue="FjHaMAQrLfDPf26DQfXrtthY+dzZJRWn0lGvvWD6WUPS3IpdcRH7wwGx1+7L/EkkLwV0iOXjj6Ik2VIdMzcmkg==" algorithmName="SHA-512" password="CC35"/>
  <autoFilter ref="C84:K24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7" r:id="rId2" display="https://podminky.urs.cz/item/CS_URS_2025_02/115101301"/>
    <hyperlink ref="F99" r:id="rId3" display="https://podminky.urs.cz/item/CS_URS_2025_02/119001401"/>
    <hyperlink ref="F103" r:id="rId4" display="https://podminky.urs.cz/item/CS_URS_2025_02/119001411"/>
    <hyperlink ref="F106" r:id="rId5" display="https://podminky.urs.cz/item/CS_URS_2025_02/119001421"/>
    <hyperlink ref="F109" r:id="rId6" display="https://podminky.urs.cz/item/CS_URS_2025_02/132254204"/>
    <hyperlink ref="F116" r:id="rId7" display="https://podminky.urs.cz/item/CS_URS_2025_02/151811132"/>
    <hyperlink ref="F123" r:id="rId8" display="https://podminky.urs.cz/item/CS_URS_2025_02/151811232"/>
    <hyperlink ref="F126" r:id="rId9" display="https://podminky.urs.cz/item/CS_URS_2025_02/162751117"/>
    <hyperlink ref="F130" r:id="rId10" display="https://podminky.urs.cz/item/CS_URS_2025_02/162751119"/>
    <hyperlink ref="F133" r:id="rId11" display="https://podminky.urs.cz/item/CS_URS_2025_02/167151101"/>
    <hyperlink ref="F140" r:id="rId12" display="https://podminky.urs.cz/item/CS_URS_2025_02/174151101"/>
    <hyperlink ref="F150" r:id="rId13" display="https://podminky.urs.cz/item/CS_URS_2025_02/175151101"/>
    <hyperlink ref="F160" r:id="rId14" display="https://podminky.urs.cz/item/CS_URS_2025_02/359901211"/>
    <hyperlink ref="F163" r:id="rId15" display="https://podminky.urs.cz/item/CS_URS_2025_02/452311141"/>
    <hyperlink ref="F168" r:id="rId16" display="https://podminky.urs.cz/item/CS_URS_2025_02/452312131"/>
    <hyperlink ref="F177" r:id="rId17" display="https://podminky.urs.cz/item/CS_URS_2025_02/831392121"/>
    <hyperlink ref="F196" r:id="rId18" display="https://podminky.urs.cz/item/CS_URS_2025_02/871360320"/>
    <hyperlink ref="F200" r:id="rId19" display="https://podminky.urs.cz/item/CS_URS_2025_02/892381111"/>
    <hyperlink ref="F203" r:id="rId20" display="https://podminky.urs.cz/item/CS_URS_2025_02/892421111"/>
    <hyperlink ref="F206" r:id="rId21" display="https://podminky.urs.cz/item/CS_URS_2025_02/894410103"/>
    <hyperlink ref="F209" r:id="rId22" display="https://podminky.urs.cz/item/CS_URS_2025_02/894410211"/>
    <hyperlink ref="F212" r:id="rId23" display="https://podminky.urs.cz/item/CS_URS_2025_02/894410212"/>
    <hyperlink ref="F215" r:id="rId24" display="https://podminky.urs.cz/item/CS_URS_2025_02/894410213"/>
    <hyperlink ref="F218" r:id="rId25" display="https://podminky.urs.cz/item/CS_URS_2025_02/894410232"/>
    <hyperlink ref="F221" r:id="rId26" display="https://podminky.urs.cz/item/CS_URS_2025_02/894411311"/>
    <hyperlink ref="F227" r:id="rId27" display="https://podminky.urs.cz/item/CS_URS_2025_02/899104112"/>
    <hyperlink ref="F232" r:id="rId28" display="https://podminky.urs.cz/item/CS_URS_2025_02/899501221"/>
    <hyperlink ref="F236" r:id="rId29" display="https://podminky.urs.cz/item/CS_URS_2025_02/899623141"/>
    <hyperlink ref="F244" r:id="rId30" display="https://podminky.urs.cz/item/CS_URS_2025_02/899722114"/>
    <hyperlink ref="F247" r:id="rId31" display="https://podminky.urs.cz/item/CS_URS_2025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1302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ROUND(J84,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ROUND((SUM(BE84:BE268)),  2)</f>
        <v>0</v>
      </c>
      <c r="G33" s="42"/>
      <c r="H33" s="42"/>
      <c r="I33" s="154">
        <v>0.20999999999999999</v>
      </c>
      <c r="J33" s="153">
        <f>ROUND(((SUM(BE84:BE268))*I33),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ROUND((SUM(BF84:BF268)),  2)</f>
        <v>0</v>
      </c>
      <c r="G34" s="42"/>
      <c r="H34" s="42"/>
      <c r="I34" s="154">
        <v>0.12</v>
      </c>
      <c r="J34" s="153">
        <f>ROUND(((SUM(BF84:BF268))*I34),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ROUND((SUM(BG84:BG268)),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ROUND((SUM(BH84:BH268)),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ROUND((SUM(BI84:BI268)),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2504004 - IO 02.2 Přepojení uličních vpustí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J84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J85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J86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J212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119</v>
      </c>
      <c r="E63" s="180"/>
      <c r="F63" s="180"/>
      <c r="G63" s="180"/>
      <c r="H63" s="180"/>
      <c r="I63" s="180"/>
      <c r="J63" s="181">
        <f>J215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1303</v>
      </c>
      <c r="E64" s="180"/>
      <c r="F64" s="180"/>
      <c r="G64" s="180"/>
      <c r="H64" s="180"/>
      <c r="I64" s="180"/>
      <c r="J64" s="181">
        <f>J261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="2" customFormat="1" ht="6.96" customHeight="1">
      <c r="A66" s="4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70" s="2" customFormat="1" ht="6.96" customHeight="1">
      <c r="A70" s="4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4.96" customHeight="1">
      <c r="A71" s="42"/>
      <c r="B71" s="43"/>
      <c r="C71" s="26" t="s">
        <v>122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16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166" t="str">
        <f>E7</f>
        <v>Rekonstrukce vodovodu a kanalizace ul.Vítkovická</v>
      </c>
      <c r="F74" s="35"/>
      <c r="G74" s="35"/>
      <c r="H74" s="35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109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73" t="str">
        <f>E9</f>
        <v>2504004 - IO 02.2 Přepojení uličních vpustí</v>
      </c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22</v>
      </c>
      <c r="D78" s="44"/>
      <c r="E78" s="44"/>
      <c r="F78" s="30" t="str">
        <f>F12</f>
        <v>Ostrava</v>
      </c>
      <c r="G78" s="44"/>
      <c r="H78" s="44"/>
      <c r="I78" s="35" t="s">
        <v>24</v>
      </c>
      <c r="J78" s="76" t="str">
        <f>IF(J12="","",J12)</f>
        <v>10. 9. 2025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5" t="s">
        <v>28</v>
      </c>
      <c r="D80" s="44"/>
      <c r="E80" s="44"/>
      <c r="F80" s="30" t="str">
        <f>E15</f>
        <v>Statutární město Ostrava</v>
      </c>
      <c r="G80" s="44"/>
      <c r="H80" s="44"/>
      <c r="I80" s="35" t="s">
        <v>34</v>
      </c>
      <c r="J80" s="40" t="str">
        <f>E21</f>
        <v>Báňské projekty Ostrava s.r.o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32</v>
      </c>
      <c r="D81" s="44"/>
      <c r="E81" s="44"/>
      <c r="F81" s="30" t="str">
        <f>IF(E18="","",E18)</f>
        <v>Vyplň údaj</v>
      </c>
      <c r="G81" s="44"/>
      <c r="H81" s="44"/>
      <c r="I81" s="35" t="s">
        <v>37</v>
      </c>
      <c r="J81" s="40" t="str">
        <f>E24</f>
        <v>Anna Mužná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0.32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1" customFormat="1" ht="29.28" customHeight="1">
      <c r="A83" s="183"/>
      <c r="B83" s="184"/>
      <c r="C83" s="185" t="s">
        <v>123</v>
      </c>
      <c r="D83" s="186" t="s">
        <v>60</v>
      </c>
      <c r="E83" s="186" t="s">
        <v>56</v>
      </c>
      <c r="F83" s="186" t="s">
        <v>57</v>
      </c>
      <c r="G83" s="186" t="s">
        <v>124</v>
      </c>
      <c r="H83" s="186" t="s">
        <v>125</v>
      </c>
      <c r="I83" s="186" t="s">
        <v>126</v>
      </c>
      <c r="J83" s="186" t="s">
        <v>113</v>
      </c>
      <c r="K83" s="187" t="s">
        <v>127</v>
      </c>
      <c r="L83" s="188"/>
      <c r="M83" s="96" t="s">
        <v>21</v>
      </c>
      <c r="N83" s="97" t="s">
        <v>45</v>
      </c>
      <c r="O83" s="97" t="s">
        <v>128</v>
      </c>
      <c r="P83" s="97" t="s">
        <v>129</v>
      </c>
      <c r="Q83" s="97" t="s">
        <v>130</v>
      </c>
      <c r="R83" s="97" t="s">
        <v>131</v>
      </c>
      <c r="S83" s="97" t="s">
        <v>132</v>
      </c>
      <c r="T83" s="98" t="s">
        <v>133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2"/>
      <c r="B84" s="43"/>
      <c r="C84" s="103" t="s">
        <v>134</v>
      </c>
      <c r="D84" s="44"/>
      <c r="E84" s="44"/>
      <c r="F84" s="44"/>
      <c r="G84" s="44"/>
      <c r="H84" s="44"/>
      <c r="I84" s="44"/>
      <c r="J84" s="189">
        <f>BK84</f>
        <v>0</v>
      </c>
      <c r="K84" s="44"/>
      <c r="L84" s="48"/>
      <c r="M84" s="99"/>
      <c r="N84" s="190"/>
      <c r="O84" s="100"/>
      <c r="P84" s="191">
        <f>P85</f>
        <v>0</v>
      </c>
      <c r="Q84" s="100"/>
      <c r="R84" s="191">
        <f>R85</f>
        <v>420.89698187000005</v>
      </c>
      <c r="S84" s="100"/>
      <c r="T84" s="192">
        <f>T85</f>
        <v>11.20008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T84" s="20" t="s">
        <v>74</v>
      </c>
      <c r="AU84" s="20" t="s">
        <v>114</v>
      </c>
      <c r="BK84" s="193">
        <f>BK85</f>
        <v>0</v>
      </c>
    </row>
    <row r="85" s="12" customFormat="1" ht="25.92" customHeight="1">
      <c r="A85" s="12"/>
      <c r="B85" s="194"/>
      <c r="C85" s="195"/>
      <c r="D85" s="196" t="s">
        <v>74</v>
      </c>
      <c r="E85" s="197" t="s">
        <v>135</v>
      </c>
      <c r="F85" s="197" t="s">
        <v>136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P86+P212+P215+P261</f>
        <v>0</v>
      </c>
      <c r="Q85" s="202"/>
      <c r="R85" s="203">
        <f>R86+R212+R215+R261</f>
        <v>420.89698187000005</v>
      </c>
      <c r="S85" s="202"/>
      <c r="T85" s="204">
        <f>T86+T212+T215+T261</f>
        <v>11.20008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75</v>
      </c>
      <c r="AY85" s="205" t="s">
        <v>137</v>
      </c>
      <c r="BK85" s="207">
        <f>BK86+BK212+BK215+BK261</f>
        <v>0</v>
      </c>
    </row>
    <row r="86" s="12" customFormat="1" ht="22.8" customHeight="1">
      <c r="A86" s="12"/>
      <c r="B86" s="194"/>
      <c r="C86" s="195"/>
      <c r="D86" s="196" t="s">
        <v>74</v>
      </c>
      <c r="E86" s="208" t="s">
        <v>83</v>
      </c>
      <c r="F86" s="208" t="s">
        <v>138</v>
      </c>
      <c r="G86" s="195"/>
      <c r="H86" s="195"/>
      <c r="I86" s="198"/>
      <c r="J86" s="209">
        <f>BK86</f>
        <v>0</v>
      </c>
      <c r="K86" s="195"/>
      <c r="L86" s="200"/>
      <c r="M86" s="201"/>
      <c r="N86" s="202"/>
      <c r="O86" s="202"/>
      <c r="P86" s="203">
        <f>SUM(P87:P211)</f>
        <v>0</v>
      </c>
      <c r="Q86" s="202"/>
      <c r="R86" s="203">
        <f>SUM(R87:R211)</f>
        <v>403.95428007000004</v>
      </c>
      <c r="S86" s="202"/>
      <c r="T86" s="204">
        <f>SUM(T87:T211)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83</v>
      </c>
      <c r="AY86" s="205" t="s">
        <v>137</v>
      </c>
      <c r="BK86" s="207">
        <f>SUM(BK87:BK211)</f>
        <v>0</v>
      </c>
    </row>
    <row r="87" s="2" customFormat="1" ht="24.15" customHeight="1">
      <c r="A87" s="42"/>
      <c r="B87" s="43"/>
      <c r="C87" s="210" t="s">
        <v>83</v>
      </c>
      <c r="D87" s="210" t="s">
        <v>139</v>
      </c>
      <c r="E87" s="211" t="s">
        <v>140</v>
      </c>
      <c r="F87" s="212" t="s">
        <v>141</v>
      </c>
      <c r="G87" s="213" t="s">
        <v>142</v>
      </c>
      <c r="H87" s="214">
        <v>20</v>
      </c>
      <c r="I87" s="215"/>
      <c r="J87" s="216">
        <f>ROUND(I87*H87,2)</f>
        <v>0</v>
      </c>
      <c r="K87" s="212" t="s">
        <v>143</v>
      </c>
      <c r="L87" s="48"/>
      <c r="M87" s="217" t="s">
        <v>21</v>
      </c>
      <c r="N87" s="218" t="s">
        <v>46</v>
      </c>
      <c r="O87" s="88"/>
      <c r="P87" s="219">
        <f>O87*H87</f>
        <v>0</v>
      </c>
      <c r="Q87" s="219">
        <v>3.0000000000000001E-05</v>
      </c>
      <c r="R87" s="219">
        <f>Q87*H87</f>
        <v>0.00060000000000000006</v>
      </c>
      <c r="S87" s="219">
        <v>0</v>
      </c>
      <c r="T87" s="220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21" t="s">
        <v>144</v>
      </c>
      <c r="AT87" s="221" t="s">
        <v>139</v>
      </c>
      <c r="AU87" s="221" t="s">
        <v>86</v>
      </c>
      <c r="AY87" s="20" t="s">
        <v>137</v>
      </c>
      <c r="BE87" s="222">
        <f>IF(N87="základní",J87,0)</f>
        <v>0</v>
      </c>
      <c r="BF87" s="222">
        <f>IF(N87="snížená",J87,0)</f>
        <v>0</v>
      </c>
      <c r="BG87" s="222">
        <f>IF(N87="zákl. přenesená",J87,0)</f>
        <v>0</v>
      </c>
      <c r="BH87" s="222">
        <f>IF(N87="sníž. přenesená",J87,0)</f>
        <v>0</v>
      </c>
      <c r="BI87" s="222">
        <f>IF(N87="nulová",J87,0)</f>
        <v>0</v>
      </c>
      <c r="BJ87" s="20" t="s">
        <v>83</v>
      </c>
      <c r="BK87" s="222">
        <f>ROUND(I87*H87,2)</f>
        <v>0</v>
      </c>
      <c r="BL87" s="20" t="s">
        <v>144</v>
      </c>
      <c r="BM87" s="221" t="s">
        <v>1304</v>
      </c>
    </row>
    <row r="88" s="2" customFormat="1">
      <c r="A88" s="42"/>
      <c r="B88" s="43"/>
      <c r="C88" s="44"/>
      <c r="D88" s="223" t="s">
        <v>146</v>
      </c>
      <c r="E88" s="44"/>
      <c r="F88" s="224" t="s">
        <v>147</v>
      </c>
      <c r="G88" s="44"/>
      <c r="H88" s="44"/>
      <c r="I88" s="225"/>
      <c r="J88" s="44"/>
      <c r="K88" s="44"/>
      <c r="L88" s="48"/>
      <c r="M88" s="226"/>
      <c r="N88" s="227"/>
      <c r="O88" s="88"/>
      <c r="P88" s="88"/>
      <c r="Q88" s="88"/>
      <c r="R88" s="88"/>
      <c r="S88" s="88"/>
      <c r="T88" s="8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146</v>
      </c>
      <c r="AU88" s="20" t="s">
        <v>86</v>
      </c>
    </row>
    <row r="89" s="2" customFormat="1" ht="37.8" customHeight="1">
      <c r="A89" s="42"/>
      <c r="B89" s="43"/>
      <c r="C89" s="210" t="s">
        <v>86</v>
      </c>
      <c r="D89" s="210" t="s">
        <v>139</v>
      </c>
      <c r="E89" s="211" t="s">
        <v>151</v>
      </c>
      <c r="F89" s="212" t="s">
        <v>152</v>
      </c>
      <c r="G89" s="213" t="s">
        <v>153</v>
      </c>
      <c r="H89" s="214">
        <v>20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0</v>
      </c>
      <c r="R89" s="219">
        <f>Q89*H89</f>
        <v>0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1305</v>
      </c>
    </row>
    <row r="90" s="2" customFormat="1">
      <c r="A90" s="42"/>
      <c r="B90" s="43"/>
      <c r="C90" s="44"/>
      <c r="D90" s="223" t="s">
        <v>146</v>
      </c>
      <c r="E90" s="44"/>
      <c r="F90" s="224" t="s">
        <v>155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2" customFormat="1" ht="44.25" customHeight="1">
      <c r="A91" s="42"/>
      <c r="B91" s="43"/>
      <c r="C91" s="210" t="s">
        <v>157</v>
      </c>
      <c r="D91" s="210" t="s">
        <v>139</v>
      </c>
      <c r="E91" s="211" t="s">
        <v>1306</v>
      </c>
      <c r="F91" s="212" t="s">
        <v>1307</v>
      </c>
      <c r="G91" s="213" t="s">
        <v>184</v>
      </c>
      <c r="H91" s="214">
        <v>175.328</v>
      </c>
      <c r="I91" s="215"/>
      <c r="J91" s="216">
        <f>ROUND(I91*H91,2)</f>
        <v>0</v>
      </c>
      <c r="K91" s="212" t="s">
        <v>143</v>
      </c>
      <c r="L91" s="48"/>
      <c r="M91" s="217" t="s">
        <v>21</v>
      </c>
      <c r="N91" s="218" t="s">
        <v>46</v>
      </c>
      <c r="O91" s="88"/>
      <c r="P91" s="219">
        <f>O91*H91</f>
        <v>0</v>
      </c>
      <c r="Q91" s="219">
        <v>0</v>
      </c>
      <c r="R91" s="219">
        <f>Q91*H91</f>
        <v>0</v>
      </c>
      <c r="S91" s="219">
        <v>0</v>
      </c>
      <c r="T91" s="220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1" t="s">
        <v>144</v>
      </c>
      <c r="AT91" s="221" t="s">
        <v>139</v>
      </c>
      <c r="AU91" s="221" t="s">
        <v>86</v>
      </c>
      <c r="AY91" s="20" t="s">
        <v>137</v>
      </c>
      <c r="BE91" s="222">
        <f>IF(N91="základní",J91,0)</f>
        <v>0</v>
      </c>
      <c r="BF91" s="222">
        <f>IF(N91="snížená",J91,0)</f>
        <v>0</v>
      </c>
      <c r="BG91" s="222">
        <f>IF(N91="zákl. přenesená",J91,0)</f>
        <v>0</v>
      </c>
      <c r="BH91" s="222">
        <f>IF(N91="sníž. přenesená",J91,0)</f>
        <v>0</v>
      </c>
      <c r="BI91" s="222">
        <f>IF(N91="nulová",J91,0)</f>
        <v>0</v>
      </c>
      <c r="BJ91" s="20" t="s">
        <v>83</v>
      </c>
      <c r="BK91" s="222">
        <f>ROUND(I91*H91,2)</f>
        <v>0</v>
      </c>
      <c r="BL91" s="20" t="s">
        <v>144</v>
      </c>
      <c r="BM91" s="221" t="s">
        <v>1308</v>
      </c>
    </row>
    <row r="92" s="2" customFormat="1">
      <c r="A92" s="42"/>
      <c r="B92" s="43"/>
      <c r="C92" s="44"/>
      <c r="D92" s="223" t="s">
        <v>146</v>
      </c>
      <c r="E92" s="44"/>
      <c r="F92" s="224" t="s">
        <v>1309</v>
      </c>
      <c r="G92" s="44"/>
      <c r="H92" s="44"/>
      <c r="I92" s="225"/>
      <c r="J92" s="44"/>
      <c r="K92" s="44"/>
      <c r="L92" s="48"/>
      <c r="M92" s="226"/>
      <c r="N92" s="227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146</v>
      </c>
      <c r="AU92" s="20" t="s">
        <v>86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1310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1311</v>
      </c>
      <c r="G94" s="240"/>
      <c r="H94" s="243">
        <v>9.0380000000000003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1312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1313</v>
      </c>
      <c r="G96" s="240"/>
      <c r="H96" s="243">
        <v>11.308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75</v>
      </c>
      <c r="AY96" s="249" t="s">
        <v>137</v>
      </c>
    </row>
    <row r="97" s="13" customFormat="1">
      <c r="A97" s="13"/>
      <c r="B97" s="228"/>
      <c r="C97" s="229"/>
      <c r="D97" s="230" t="s">
        <v>148</v>
      </c>
      <c r="E97" s="231" t="s">
        <v>21</v>
      </c>
      <c r="F97" s="232" t="s">
        <v>1314</v>
      </c>
      <c r="G97" s="229"/>
      <c r="H97" s="231" t="s">
        <v>21</v>
      </c>
      <c r="I97" s="233"/>
      <c r="J97" s="229"/>
      <c r="K97" s="229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148</v>
      </c>
      <c r="AU97" s="238" t="s">
        <v>86</v>
      </c>
      <c r="AV97" s="13" t="s">
        <v>83</v>
      </c>
      <c r="AW97" s="13" t="s">
        <v>36</v>
      </c>
      <c r="AX97" s="13" t="s">
        <v>75</v>
      </c>
      <c r="AY97" s="238" t="s">
        <v>137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1315</v>
      </c>
      <c r="G98" s="240"/>
      <c r="H98" s="243">
        <v>31.940000000000001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75</v>
      </c>
      <c r="AY98" s="249" t="s">
        <v>137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1316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1317</v>
      </c>
      <c r="G100" s="240"/>
      <c r="H100" s="243">
        <v>9.6449999999999996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75</v>
      </c>
      <c r="AY100" s="249" t="s">
        <v>137</v>
      </c>
    </row>
    <row r="101" s="13" customFormat="1">
      <c r="A101" s="13"/>
      <c r="B101" s="228"/>
      <c r="C101" s="229"/>
      <c r="D101" s="230" t="s">
        <v>148</v>
      </c>
      <c r="E101" s="231" t="s">
        <v>21</v>
      </c>
      <c r="F101" s="232" t="s">
        <v>1318</v>
      </c>
      <c r="G101" s="229"/>
      <c r="H101" s="231" t="s">
        <v>21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148</v>
      </c>
      <c r="AU101" s="238" t="s">
        <v>86</v>
      </c>
      <c r="AV101" s="13" t="s">
        <v>83</v>
      </c>
      <c r="AW101" s="13" t="s">
        <v>36</v>
      </c>
      <c r="AX101" s="13" t="s">
        <v>75</v>
      </c>
      <c r="AY101" s="238" t="s">
        <v>137</v>
      </c>
    </row>
    <row r="102" s="14" customFormat="1">
      <c r="A102" s="14"/>
      <c r="B102" s="239"/>
      <c r="C102" s="240"/>
      <c r="D102" s="230" t="s">
        <v>148</v>
      </c>
      <c r="E102" s="241" t="s">
        <v>21</v>
      </c>
      <c r="F102" s="242" t="s">
        <v>1319</v>
      </c>
      <c r="G102" s="240"/>
      <c r="H102" s="243">
        <v>31.334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148</v>
      </c>
      <c r="AU102" s="249" t="s">
        <v>86</v>
      </c>
      <c r="AV102" s="14" t="s">
        <v>86</v>
      </c>
      <c r="AW102" s="14" t="s">
        <v>36</v>
      </c>
      <c r="AX102" s="14" t="s">
        <v>75</v>
      </c>
      <c r="AY102" s="249" t="s">
        <v>137</v>
      </c>
    </row>
    <row r="103" s="13" customFormat="1">
      <c r="A103" s="13"/>
      <c r="B103" s="228"/>
      <c r="C103" s="229"/>
      <c r="D103" s="230" t="s">
        <v>148</v>
      </c>
      <c r="E103" s="231" t="s">
        <v>21</v>
      </c>
      <c r="F103" s="232" t="s">
        <v>1320</v>
      </c>
      <c r="G103" s="229"/>
      <c r="H103" s="231" t="s">
        <v>21</v>
      </c>
      <c r="I103" s="233"/>
      <c r="J103" s="229"/>
      <c r="K103" s="229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148</v>
      </c>
      <c r="AU103" s="238" t="s">
        <v>86</v>
      </c>
      <c r="AV103" s="13" t="s">
        <v>83</v>
      </c>
      <c r="AW103" s="13" t="s">
        <v>36</v>
      </c>
      <c r="AX103" s="13" t="s">
        <v>75</v>
      </c>
      <c r="AY103" s="238" t="s">
        <v>137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1321</v>
      </c>
      <c r="G104" s="240"/>
      <c r="H104" s="243">
        <v>8.7699999999999996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75</v>
      </c>
      <c r="AY104" s="249" t="s">
        <v>137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1322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1323</v>
      </c>
      <c r="G106" s="240"/>
      <c r="H106" s="243">
        <v>28.225000000000001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1324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1325</v>
      </c>
      <c r="G108" s="240"/>
      <c r="H108" s="243">
        <v>8.0039999999999996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3" customFormat="1">
      <c r="A109" s="13"/>
      <c r="B109" s="228"/>
      <c r="C109" s="229"/>
      <c r="D109" s="230" t="s">
        <v>148</v>
      </c>
      <c r="E109" s="231" t="s">
        <v>21</v>
      </c>
      <c r="F109" s="232" t="s">
        <v>1326</v>
      </c>
      <c r="G109" s="229"/>
      <c r="H109" s="231" t="s">
        <v>21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148</v>
      </c>
      <c r="AU109" s="238" t="s">
        <v>86</v>
      </c>
      <c r="AV109" s="13" t="s">
        <v>83</v>
      </c>
      <c r="AW109" s="13" t="s">
        <v>36</v>
      </c>
      <c r="AX109" s="13" t="s">
        <v>75</v>
      </c>
      <c r="AY109" s="238" t="s">
        <v>137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1327</v>
      </c>
      <c r="G110" s="240"/>
      <c r="H110" s="243">
        <v>26.048999999999999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75</v>
      </c>
      <c r="AY110" s="249" t="s">
        <v>137</v>
      </c>
    </row>
    <row r="111" s="13" customFormat="1">
      <c r="A111" s="13"/>
      <c r="B111" s="228"/>
      <c r="C111" s="229"/>
      <c r="D111" s="230" t="s">
        <v>148</v>
      </c>
      <c r="E111" s="231" t="s">
        <v>21</v>
      </c>
      <c r="F111" s="232" t="s">
        <v>1328</v>
      </c>
      <c r="G111" s="229"/>
      <c r="H111" s="231" t="s">
        <v>21</v>
      </c>
      <c r="I111" s="233"/>
      <c r="J111" s="229"/>
      <c r="K111" s="229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148</v>
      </c>
      <c r="AU111" s="238" t="s">
        <v>86</v>
      </c>
      <c r="AV111" s="13" t="s">
        <v>83</v>
      </c>
      <c r="AW111" s="13" t="s">
        <v>36</v>
      </c>
      <c r="AX111" s="13" t="s">
        <v>75</v>
      </c>
      <c r="AY111" s="238" t="s">
        <v>137</v>
      </c>
    </row>
    <row r="112" s="14" customFormat="1">
      <c r="A112" s="14"/>
      <c r="B112" s="239"/>
      <c r="C112" s="240"/>
      <c r="D112" s="230" t="s">
        <v>148</v>
      </c>
      <c r="E112" s="241" t="s">
        <v>21</v>
      </c>
      <c r="F112" s="242" t="s">
        <v>1329</v>
      </c>
      <c r="G112" s="240"/>
      <c r="H112" s="243">
        <v>7.1100000000000003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148</v>
      </c>
      <c r="AU112" s="249" t="s">
        <v>86</v>
      </c>
      <c r="AV112" s="14" t="s">
        <v>86</v>
      </c>
      <c r="AW112" s="14" t="s">
        <v>36</v>
      </c>
      <c r="AX112" s="14" t="s">
        <v>75</v>
      </c>
      <c r="AY112" s="249" t="s">
        <v>137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1330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1331</v>
      </c>
      <c r="G114" s="240"/>
      <c r="H114" s="243">
        <v>3.9049999999999998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5" customFormat="1">
      <c r="A115" s="15"/>
      <c r="B115" s="250"/>
      <c r="C115" s="251"/>
      <c r="D115" s="230" t="s">
        <v>148</v>
      </c>
      <c r="E115" s="252" t="s">
        <v>21</v>
      </c>
      <c r="F115" s="253" t="s">
        <v>180</v>
      </c>
      <c r="G115" s="251"/>
      <c r="H115" s="254">
        <v>175.328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0" t="s">
        <v>148</v>
      </c>
      <c r="AU115" s="260" t="s">
        <v>86</v>
      </c>
      <c r="AV115" s="15" t="s">
        <v>144</v>
      </c>
      <c r="AW115" s="15" t="s">
        <v>36</v>
      </c>
      <c r="AX115" s="15" t="s">
        <v>83</v>
      </c>
      <c r="AY115" s="260" t="s">
        <v>137</v>
      </c>
    </row>
    <row r="116" s="2" customFormat="1" ht="24.15" customHeight="1">
      <c r="A116" s="42"/>
      <c r="B116" s="43"/>
      <c r="C116" s="210" t="s">
        <v>144</v>
      </c>
      <c r="D116" s="210" t="s">
        <v>139</v>
      </c>
      <c r="E116" s="211" t="s">
        <v>1332</v>
      </c>
      <c r="F116" s="212" t="s">
        <v>1333</v>
      </c>
      <c r="G116" s="213" t="s">
        <v>184</v>
      </c>
      <c r="H116" s="214">
        <v>29.521000000000001</v>
      </c>
      <c r="I116" s="215"/>
      <c r="J116" s="216">
        <f>ROUND(I116*H116,2)</f>
        <v>0</v>
      </c>
      <c r="K116" s="212" t="s">
        <v>143</v>
      </c>
      <c r="L116" s="48"/>
      <c r="M116" s="217" t="s">
        <v>21</v>
      </c>
      <c r="N116" s="218" t="s">
        <v>46</v>
      </c>
      <c r="O116" s="88"/>
      <c r="P116" s="219">
        <f>O116*H116</f>
        <v>0</v>
      </c>
      <c r="Q116" s="219">
        <v>0</v>
      </c>
      <c r="R116" s="219">
        <f>Q116*H116</f>
        <v>0</v>
      </c>
      <c r="S116" s="219">
        <v>0</v>
      </c>
      <c r="T116" s="220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1" t="s">
        <v>144</v>
      </c>
      <c r="AT116" s="221" t="s">
        <v>139</v>
      </c>
      <c r="AU116" s="221" t="s">
        <v>86</v>
      </c>
      <c r="AY116" s="20" t="s">
        <v>137</v>
      </c>
      <c r="BE116" s="222">
        <f>IF(N116="základní",J116,0)</f>
        <v>0</v>
      </c>
      <c r="BF116" s="222">
        <f>IF(N116="snížená",J116,0)</f>
        <v>0</v>
      </c>
      <c r="BG116" s="222">
        <f>IF(N116="zákl. přenesená",J116,0)</f>
        <v>0</v>
      </c>
      <c r="BH116" s="222">
        <f>IF(N116="sníž. přenesená",J116,0)</f>
        <v>0</v>
      </c>
      <c r="BI116" s="222">
        <f>IF(N116="nulová",J116,0)</f>
        <v>0</v>
      </c>
      <c r="BJ116" s="20" t="s">
        <v>83</v>
      </c>
      <c r="BK116" s="222">
        <f>ROUND(I116*H116,2)</f>
        <v>0</v>
      </c>
      <c r="BL116" s="20" t="s">
        <v>144</v>
      </c>
      <c r="BM116" s="221" t="s">
        <v>1334</v>
      </c>
    </row>
    <row r="117" s="2" customFormat="1">
      <c r="A117" s="42"/>
      <c r="B117" s="43"/>
      <c r="C117" s="44"/>
      <c r="D117" s="223" t="s">
        <v>146</v>
      </c>
      <c r="E117" s="44"/>
      <c r="F117" s="224" t="s">
        <v>1335</v>
      </c>
      <c r="G117" s="44"/>
      <c r="H117" s="44"/>
      <c r="I117" s="225"/>
      <c r="J117" s="44"/>
      <c r="K117" s="44"/>
      <c r="L117" s="48"/>
      <c r="M117" s="226"/>
      <c r="N117" s="227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146</v>
      </c>
      <c r="AU117" s="20" t="s">
        <v>86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1336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1337</v>
      </c>
      <c r="G119" s="240"/>
      <c r="H119" s="243">
        <v>4.5839999999999996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1338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4" customFormat="1">
      <c r="A121" s="14"/>
      <c r="B121" s="239"/>
      <c r="C121" s="240"/>
      <c r="D121" s="230" t="s">
        <v>148</v>
      </c>
      <c r="E121" s="241" t="s">
        <v>21</v>
      </c>
      <c r="F121" s="242" t="s">
        <v>1339</v>
      </c>
      <c r="G121" s="240"/>
      <c r="H121" s="243">
        <v>3.718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148</v>
      </c>
      <c r="AU121" s="249" t="s">
        <v>86</v>
      </c>
      <c r="AV121" s="14" t="s">
        <v>86</v>
      </c>
      <c r="AW121" s="14" t="s">
        <v>36</v>
      </c>
      <c r="AX121" s="14" t="s">
        <v>75</v>
      </c>
      <c r="AY121" s="249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1340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1341</v>
      </c>
      <c r="G123" s="240"/>
      <c r="H123" s="243">
        <v>6.5709999999999997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3" customFormat="1">
      <c r="A124" s="13"/>
      <c r="B124" s="228"/>
      <c r="C124" s="229"/>
      <c r="D124" s="230" t="s">
        <v>148</v>
      </c>
      <c r="E124" s="231" t="s">
        <v>21</v>
      </c>
      <c r="F124" s="232" t="s">
        <v>1342</v>
      </c>
      <c r="G124" s="229"/>
      <c r="H124" s="231" t="s">
        <v>21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148</v>
      </c>
      <c r="AU124" s="238" t="s">
        <v>86</v>
      </c>
      <c r="AV124" s="13" t="s">
        <v>83</v>
      </c>
      <c r="AW124" s="13" t="s">
        <v>36</v>
      </c>
      <c r="AX124" s="13" t="s">
        <v>75</v>
      </c>
      <c r="AY124" s="238" t="s">
        <v>137</v>
      </c>
    </row>
    <row r="125" s="14" customFormat="1">
      <c r="A125" s="14"/>
      <c r="B125" s="239"/>
      <c r="C125" s="240"/>
      <c r="D125" s="230" t="s">
        <v>148</v>
      </c>
      <c r="E125" s="241" t="s">
        <v>21</v>
      </c>
      <c r="F125" s="242" t="s">
        <v>1343</v>
      </c>
      <c r="G125" s="240"/>
      <c r="H125" s="243">
        <v>5.7880000000000003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148</v>
      </c>
      <c r="AU125" s="249" t="s">
        <v>86</v>
      </c>
      <c r="AV125" s="14" t="s">
        <v>86</v>
      </c>
      <c r="AW125" s="14" t="s">
        <v>36</v>
      </c>
      <c r="AX125" s="14" t="s">
        <v>75</v>
      </c>
      <c r="AY125" s="249" t="s">
        <v>137</v>
      </c>
    </row>
    <row r="126" s="13" customFormat="1">
      <c r="A126" s="13"/>
      <c r="B126" s="228"/>
      <c r="C126" s="229"/>
      <c r="D126" s="230" t="s">
        <v>148</v>
      </c>
      <c r="E126" s="231" t="s">
        <v>21</v>
      </c>
      <c r="F126" s="232" t="s">
        <v>1344</v>
      </c>
      <c r="G126" s="229"/>
      <c r="H126" s="231" t="s">
        <v>21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148</v>
      </c>
      <c r="AU126" s="238" t="s">
        <v>86</v>
      </c>
      <c r="AV126" s="13" t="s">
        <v>83</v>
      </c>
      <c r="AW126" s="13" t="s">
        <v>36</v>
      </c>
      <c r="AX126" s="13" t="s">
        <v>75</v>
      </c>
      <c r="AY126" s="238" t="s">
        <v>137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1345</v>
      </c>
      <c r="G127" s="240"/>
      <c r="H127" s="243">
        <v>5.3449999999999998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75</v>
      </c>
      <c r="AY127" s="249" t="s">
        <v>137</v>
      </c>
    </row>
    <row r="128" s="13" customFormat="1">
      <c r="A128" s="13"/>
      <c r="B128" s="228"/>
      <c r="C128" s="229"/>
      <c r="D128" s="230" t="s">
        <v>148</v>
      </c>
      <c r="E128" s="231" t="s">
        <v>21</v>
      </c>
      <c r="F128" s="232" t="s">
        <v>1346</v>
      </c>
      <c r="G128" s="229"/>
      <c r="H128" s="231" t="s">
        <v>21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148</v>
      </c>
      <c r="AU128" s="238" t="s">
        <v>86</v>
      </c>
      <c r="AV128" s="13" t="s">
        <v>83</v>
      </c>
      <c r="AW128" s="13" t="s">
        <v>36</v>
      </c>
      <c r="AX128" s="13" t="s">
        <v>75</v>
      </c>
      <c r="AY128" s="238" t="s">
        <v>137</v>
      </c>
    </row>
    <row r="129" s="14" customFormat="1">
      <c r="A129" s="14"/>
      <c r="B129" s="239"/>
      <c r="C129" s="240"/>
      <c r="D129" s="230" t="s">
        <v>148</v>
      </c>
      <c r="E129" s="241" t="s">
        <v>21</v>
      </c>
      <c r="F129" s="242" t="s">
        <v>1347</v>
      </c>
      <c r="G129" s="240"/>
      <c r="H129" s="243">
        <v>3.5150000000000001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148</v>
      </c>
      <c r="AU129" s="249" t="s">
        <v>86</v>
      </c>
      <c r="AV129" s="14" t="s">
        <v>86</v>
      </c>
      <c r="AW129" s="14" t="s">
        <v>36</v>
      </c>
      <c r="AX129" s="14" t="s">
        <v>75</v>
      </c>
      <c r="AY129" s="249" t="s">
        <v>137</v>
      </c>
    </row>
    <row r="130" s="15" customFormat="1">
      <c r="A130" s="15"/>
      <c r="B130" s="250"/>
      <c r="C130" s="251"/>
      <c r="D130" s="230" t="s">
        <v>148</v>
      </c>
      <c r="E130" s="252" t="s">
        <v>21</v>
      </c>
      <c r="F130" s="253" t="s">
        <v>180</v>
      </c>
      <c r="G130" s="251"/>
      <c r="H130" s="254">
        <v>29.521000000000001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0" t="s">
        <v>148</v>
      </c>
      <c r="AU130" s="260" t="s">
        <v>86</v>
      </c>
      <c r="AV130" s="15" t="s">
        <v>144</v>
      </c>
      <c r="AW130" s="15" t="s">
        <v>36</v>
      </c>
      <c r="AX130" s="15" t="s">
        <v>83</v>
      </c>
      <c r="AY130" s="260" t="s">
        <v>137</v>
      </c>
    </row>
    <row r="131" s="2" customFormat="1" ht="37.8" customHeight="1">
      <c r="A131" s="42"/>
      <c r="B131" s="43"/>
      <c r="C131" s="210" t="s">
        <v>170</v>
      </c>
      <c r="D131" s="210" t="s">
        <v>139</v>
      </c>
      <c r="E131" s="211" t="s">
        <v>1348</v>
      </c>
      <c r="F131" s="212" t="s">
        <v>1349</v>
      </c>
      <c r="G131" s="213" t="s">
        <v>173</v>
      </c>
      <c r="H131" s="214">
        <v>237.77600000000001</v>
      </c>
      <c r="I131" s="215"/>
      <c r="J131" s="216">
        <f>ROUND(I131*H131,2)</f>
        <v>0</v>
      </c>
      <c r="K131" s="212" t="s">
        <v>143</v>
      </c>
      <c r="L131" s="48"/>
      <c r="M131" s="217" t="s">
        <v>21</v>
      </c>
      <c r="N131" s="218" t="s">
        <v>46</v>
      </c>
      <c r="O131" s="88"/>
      <c r="P131" s="219">
        <f>O131*H131</f>
        <v>0</v>
      </c>
      <c r="Q131" s="219">
        <v>0.00084999999999999995</v>
      </c>
      <c r="R131" s="219">
        <f>Q131*H131</f>
        <v>0.2021096</v>
      </c>
      <c r="S131" s="219">
        <v>0</v>
      </c>
      <c r="T131" s="220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1" t="s">
        <v>144</v>
      </c>
      <c r="AT131" s="221" t="s">
        <v>139</v>
      </c>
      <c r="AU131" s="221" t="s">
        <v>86</v>
      </c>
      <c r="AY131" s="20" t="s">
        <v>137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20" t="s">
        <v>83</v>
      </c>
      <c r="BK131" s="222">
        <f>ROUND(I131*H131,2)</f>
        <v>0</v>
      </c>
      <c r="BL131" s="20" t="s">
        <v>144</v>
      </c>
      <c r="BM131" s="221" t="s">
        <v>1350</v>
      </c>
    </row>
    <row r="132" s="2" customFormat="1">
      <c r="A132" s="42"/>
      <c r="B132" s="43"/>
      <c r="C132" s="44"/>
      <c r="D132" s="223" t="s">
        <v>146</v>
      </c>
      <c r="E132" s="44"/>
      <c r="F132" s="224" t="s">
        <v>1351</v>
      </c>
      <c r="G132" s="44"/>
      <c r="H132" s="44"/>
      <c r="I132" s="225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146</v>
      </c>
      <c r="AU132" s="20" t="s">
        <v>86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1352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1336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1353</v>
      </c>
      <c r="G135" s="240"/>
      <c r="H135" s="243">
        <v>16.559000000000001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1338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1354</v>
      </c>
      <c r="G137" s="240"/>
      <c r="H137" s="243">
        <v>16.463999999999999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1340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1355</v>
      </c>
      <c r="G139" s="240"/>
      <c r="H139" s="243">
        <v>22.533999999999999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3" customFormat="1">
      <c r="A140" s="13"/>
      <c r="B140" s="228"/>
      <c r="C140" s="229"/>
      <c r="D140" s="230" t="s">
        <v>148</v>
      </c>
      <c r="E140" s="231" t="s">
        <v>21</v>
      </c>
      <c r="F140" s="232" t="s">
        <v>1342</v>
      </c>
      <c r="G140" s="229"/>
      <c r="H140" s="231" t="s">
        <v>21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148</v>
      </c>
      <c r="AU140" s="238" t="s">
        <v>86</v>
      </c>
      <c r="AV140" s="13" t="s">
        <v>83</v>
      </c>
      <c r="AW140" s="13" t="s">
        <v>36</v>
      </c>
      <c r="AX140" s="13" t="s">
        <v>75</v>
      </c>
      <c r="AY140" s="238" t="s">
        <v>137</v>
      </c>
    </row>
    <row r="141" s="14" customFormat="1">
      <c r="A141" s="14"/>
      <c r="B141" s="239"/>
      <c r="C141" s="240"/>
      <c r="D141" s="230" t="s">
        <v>148</v>
      </c>
      <c r="E141" s="241" t="s">
        <v>21</v>
      </c>
      <c r="F141" s="242" t="s">
        <v>1356</v>
      </c>
      <c r="G141" s="240"/>
      <c r="H141" s="243">
        <v>20.216000000000001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9" t="s">
        <v>148</v>
      </c>
      <c r="AU141" s="249" t="s">
        <v>86</v>
      </c>
      <c r="AV141" s="14" t="s">
        <v>86</v>
      </c>
      <c r="AW141" s="14" t="s">
        <v>36</v>
      </c>
      <c r="AX141" s="14" t="s">
        <v>75</v>
      </c>
      <c r="AY141" s="249" t="s">
        <v>137</v>
      </c>
    </row>
    <row r="142" s="13" customFormat="1">
      <c r="A142" s="13"/>
      <c r="B142" s="228"/>
      <c r="C142" s="229"/>
      <c r="D142" s="230" t="s">
        <v>148</v>
      </c>
      <c r="E142" s="231" t="s">
        <v>21</v>
      </c>
      <c r="F142" s="232" t="s">
        <v>1344</v>
      </c>
      <c r="G142" s="229"/>
      <c r="H142" s="231" t="s">
        <v>21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148</v>
      </c>
      <c r="AU142" s="238" t="s">
        <v>86</v>
      </c>
      <c r="AV142" s="13" t="s">
        <v>83</v>
      </c>
      <c r="AW142" s="13" t="s">
        <v>36</v>
      </c>
      <c r="AX142" s="13" t="s">
        <v>75</v>
      </c>
      <c r="AY142" s="238" t="s">
        <v>137</v>
      </c>
    </row>
    <row r="143" s="14" customFormat="1">
      <c r="A143" s="14"/>
      <c r="B143" s="239"/>
      <c r="C143" s="240"/>
      <c r="D143" s="230" t="s">
        <v>148</v>
      </c>
      <c r="E143" s="241" t="s">
        <v>21</v>
      </c>
      <c r="F143" s="242" t="s">
        <v>1357</v>
      </c>
      <c r="G143" s="240"/>
      <c r="H143" s="243">
        <v>18.905000000000001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9" t="s">
        <v>148</v>
      </c>
      <c r="AU143" s="249" t="s">
        <v>86</v>
      </c>
      <c r="AV143" s="14" t="s">
        <v>86</v>
      </c>
      <c r="AW143" s="14" t="s">
        <v>36</v>
      </c>
      <c r="AX143" s="14" t="s">
        <v>75</v>
      </c>
      <c r="AY143" s="249" t="s">
        <v>137</v>
      </c>
    </row>
    <row r="144" s="13" customFormat="1">
      <c r="A144" s="13"/>
      <c r="B144" s="228"/>
      <c r="C144" s="229"/>
      <c r="D144" s="230" t="s">
        <v>148</v>
      </c>
      <c r="E144" s="231" t="s">
        <v>21</v>
      </c>
      <c r="F144" s="232" t="s">
        <v>1346</v>
      </c>
      <c r="G144" s="229"/>
      <c r="H144" s="231" t="s">
        <v>21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148</v>
      </c>
      <c r="AU144" s="238" t="s">
        <v>86</v>
      </c>
      <c r="AV144" s="13" t="s">
        <v>83</v>
      </c>
      <c r="AW144" s="13" t="s">
        <v>36</v>
      </c>
      <c r="AX144" s="13" t="s">
        <v>75</v>
      </c>
      <c r="AY144" s="238" t="s">
        <v>137</v>
      </c>
    </row>
    <row r="145" s="14" customFormat="1">
      <c r="A145" s="14"/>
      <c r="B145" s="239"/>
      <c r="C145" s="240"/>
      <c r="D145" s="230" t="s">
        <v>148</v>
      </c>
      <c r="E145" s="241" t="s">
        <v>21</v>
      </c>
      <c r="F145" s="242" t="s">
        <v>1358</v>
      </c>
      <c r="G145" s="240"/>
      <c r="H145" s="243">
        <v>15.686999999999999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148</v>
      </c>
      <c r="AU145" s="249" t="s">
        <v>86</v>
      </c>
      <c r="AV145" s="14" t="s">
        <v>86</v>
      </c>
      <c r="AW145" s="14" t="s">
        <v>36</v>
      </c>
      <c r="AX145" s="14" t="s">
        <v>75</v>
      </c>
      <c r="AY145" s="249" t="s">
        <v>137</v>
      </c>
    </row>
    <row r="146" s="16" customFormat="1">
      <c r="A146" s="16"/>
      <c r="B146" s="261"/>
      <c r="C146" s="262"/>
      <c r="D146" s="230" t="s">
        <v>148</v>
      </c>
      <c r="E146" s="263" t="s">
        <v>21</v>
      </c>
      <c r="F146" s="264" t="s">
        <v>194</v>
      </c>
      <c r="G146" s="262"/>
      <c r="H146" s="265">
        <v>110.365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1" t="s">
        <v>148</v>
      </c>
      <c r="AU146" s="271" t="s">
        <v>86</v>
      </c>
      <c r="AV146" s="16" t="s">
        <v>157</v>
      </c>
      <c r="AW146" s="16" t="s">
        <v>36</v>
      </c>
      <c r="AX146" s="16" t="s">
        <v>75</v>
      </c>
      <c r="AY146" s="271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1310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1359</v>
      </c>
      <c r="G148" s="240"/>
      <c r="H148" s="243">
        <v>19.239999999999998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1312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1360</v>
      </c>
      <c r="G150" s="240"/>
      <c r="H150" s="243">
        <v>23.800000000000001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1316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1361</v>
      </c>
      <c r="G152" s="240"/>
      <c r="H152" s="243">
        <v>20.992000000000001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1320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1362</v>
      </c>
      <c r="G154" s="240"/>
      <c r="H154" s="243">
        <v>19.617999999999999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1324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1363</v>
      </c>
      <c r="G156" s="240"/>
      <c r="H156" s="243">
        <v>18.117000000000001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1328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1364</v>
      </c>
      <c r="G158" s="240"/>
      <c r="H158" s="243">
        <v>16.384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3" customFormat="1">
      <c r="A159" s="13"/>
      <c r="B159" s="228"/>
      <c r="C159" s="229"/>
      <c r="D159" s="230" t="s">
        <v>148</v>
      </c>
      <c r="E159" s="231" t="s">
        <v>21</v>
      </c>
      <c r="F159" s="232" t="s">
        <v>1330</v>
      </c>
      <c r="G159" s="229"/>
      <c r="H159" s="231" t="s">
        <v>21</v>
      </c>
      <c r="I159" s="233"/>
      <c r="J159" s="229"/>
      <c r="K159" s="229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148</v>
      </c>
      <c r="AU159" s="238" t="s">
        <v>86</v>
      </c>
      <c r="AV159" s="13" t="s">
        <v>83</v>
      </c>
      <c r="AW159" s="13" t="s">
        <v>36</v>
      </c>
      <c r="AX159" s="13" t="s">
        <v>75</v>
      </c>
      <c r="AY159" s="238" t="s">
        <v>137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1365</v>
      </c>
      <c r="G160" s="240"/>
      <c r="H160" s="243">
        <v>9.2599999999999998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75</v>
      </c>
      <c r="AY160" s="249" t="s">
        <v>137</v>
      </c>
    </row>
    <row r="161" s="16" customFormat="1">
      <c r="A161" s="16"/>
      <c r="B161" s="261"/>
      <c r="C161" s="262"/>
      <c r="D161" s="230" t="s">
        <v>148</v>
      </c>
      <c r="E161" s="263" t="s">
        <v>21</v>
      </c>
      <c r="F161" s="264" t="s">
        <v>194</v>
      </c>
      <c r="G161" s="262"/>
      <c r="H161" s="265">
        <v>127.411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1" t="s">
        <v>148</v>
      </c>
      <c r="AU161" s="271" t="s">
        <v>86</v>
      </c>
      <c r="AV161" s="16" t="s">
        <v>157</v>
      </c>
      <c r="AW161" s="16" t="s">
        <v>36</v>
      </c>
      <c r="AX161" s="16" t="s">
        <v>75</v>
      </c>
      <c r="AY161" s="271" t="s">
        <v>137</v>
      </c>
    </row>
    <row r="162" s="15" customFormat="1">
      <c r="A162" s="15"/>
      <c r="B162" s="250"/>
      <c r="C162" s="251"/>
      <c r="D162" s="230" t="s">
        <v>148</v>
      </c>
      <c r="E162" s="252" t="s">
        <v>21</v>
      </c>
      <c r="F162" s="253" t="s">
        <v>180</v>
      </c>
      <c r="G162" s="251"/>
      <c r="H162" s="254">
        <v>237.77600000000001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0" t="s">
        <v>148</v>
      </c>
      <c r="AU162" s="260" t="s">
        <v>86</v>
      </c>
      <c r="AV162" s="15" t="s">
        <v>144</v>
      </c>
      <c r="AW162" s="15" t="s">
        <v>36</v>
      </c>
      <c r="AX162" s="15" t="s">
        <v>83</v>
      </c>
      <c r="AY162" s="260" t="s">
        <v>137</v>
      </c>
    </row>
    <row r="163" s="2" customFormat="1" ht="44.25" customHeight="1">
      <c r="A163" s="42"/>
      <c r="B163" s="43"/>
      <c r="C163" s="210" t="s">
        <v>181</v>
      </c>
      <c r="D163" s="210" t="s">
        <v>139</v>
      </c>
      <c r="E163" s="211" t="s">
        <v>1366</v>
      </c>
      <c r="F163" s="212" t="s">
        <v>1367</v>
      </c>
      <c r="G163" s="213" t="s">
        <v>173</v>
      </c>
      <c r="H163" s="214">
        <v>28.460999999999999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1368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1369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37.8" customHeight="1">
      <c r="A165" s="42"/>
      <c r="B165" s="43"/>
      <c r="C165" s="210" t="s">
        <v>196</v>
      </c>
      <c r="D165" s="210" t="s">
        <v>139</v>
      </c>
      <c r="E165" s="211" t="s">
        <v>632</v>
      </c>
      <c r="F165" s="212" t="s">
        <v>633</v>
      </c>
      <c r="G165" s="213" t="s">
        <v>173</v>
      </c>
      <c r="H165" s="214">
        <v>129.46100000000001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0.00059000000000000003</v>
      </c>
      <c r="R165" s="219">
        <f>Q165*H165</f>
        <v>0.076381990000000011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1370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635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1322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1371</v>
      </c>
      <c r="G168" s="240"/>
      <c r="H168" s="243">
        <v>66.655000000000001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75</v>
      </c>
      <c r="AY168" s="249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1326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1372</v>
      </c>
      <c r="G170" s="240"/>
      <c r="H170" s="243">
        <v>62.805999999999997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5" customFormat="1">
      <c r="A171" s="15"/>
      <c r="B171" s="250"/>
      <c r="C171" s="251"/>
      <c r="D171" s="230" t="s">
        <v>148</v>
      </c>
      <c r="E171" s="252" t="s">
        <v>21</v>
      </c>
      <c r="F171" s="253" t="s">
        <v>180</v>
      </c>
      <c r="G171" s="251"/>
      <c r="H171" s="254">
        <v>129.46100000000001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0" t="s">
        <v>148</v>
      </c>
      <c r="AU171" s="260" t="s">
        <v>86</v>
      </c>
      <c r="AV171" s="15" t="s">
        <v>144</v>
      </c>
      <c r="AW171" s="15" t="s">
        <v>36</v>
      </c>
      <c r="AX171" s="15" t="s">
        <v>83</v>
      </c>
      <c r="AY171" s="260" t="s">
        <v>137</v>
      </c>
    </row>
    <row r="172" s="2" customFormat="1" ht="37.8" customHeight="1">
      <c r="A172" s="42"/>
      <c r="B172" s="43"/>
      <c r="C172" s="210" t="s">
        <v>202</v>
      </c>
      <c r="D172" s="210" t="s">
        <v>139</v>
      </c>
      <c r="E172" s="211" t="s">
        <v>1373</v>
      </c>
      <c r="F172" s="212" t="s">
        <v>1374</v>
      </c>
      <c r="G172" s="213" t="s">
        <v>173</v>
      </c>
      <c r="H172" s="214">
        <v>145.607</v>
      </c>
      <c r="I172" s="215"/>
      <c r="J172" s="216">
        <f>ROUND(I172*H172,2)</f>
        <v>0</v>
      </c>
      <c r="K172" s="212" t="s">
        <v>143</v>
      </c>
      <c r="L172" s="48"/>
      <c r="M172" s="217" t="s">
        <v>21</v>
      </c>
      <c r="N172" s="218" t="s">
        <v>46</v>
      </c>
      <c r="O172" s="88"/>
      <c r="P172" s="219">
        <f>O172*H172</f>
        <v>0</v>
      </c>
      <c r="Q172" s="219">
        <v>0.00064000000000000005</v>
      </c>
      <c r="R172" s="219">
        <f>Q172*H172</f>
        <v>0.093188480000000004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144</v>
      </c>
      <c r="AT172" s="221" t="s">
        <v>139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1375</v>
      </c>
    </row>
    <row r="173" s="2" customFormat="1">
      <c r="A173" s="42"/>
      <c r="B173" s="43"/>
      <c r="C173" s="44"/>
      <c r="D173" s="223" t="s">
        <v>146</v>
      </c>
      <c r="E173" s="44"/>
      <c r="F173" s="224" t="s">
        <v>1376</v>
      </c>
      <c r="G173" s="44"/>
      <c r="H173" s="44"/>
      <c r="I173" s="225"/>
      <c r="J173" s="44"/>
      <c r="K173" s="44"/>
      <c r="L173" s="48"/>
      <c r="M173" s="226"/>
      <c r="N173" s="227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146</v>
      </c>
      <c r="AU173" s="20" t="s">
        <v>86</v>
      </c>
    </row>
    <row r="174" s="13" customFormat="1">
      <c r="A174" s="13"/>
      <c r="B174" s="228"/>
      <c r="C174" s="229"/>
      <c r="D174" s="230" t="s">
        <v>148</v>
      </c>
      <c r="E174" s="231" t="s">
        <v>21</v>
      </c>
      <c r="F174" s="232" t="s">
        <v>1314</v>
      </c>
      <c r="G174" s="229"/>
      <c r="H174" s="231" t="s">
        <v>21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148</v>
      </c>
      <c r="AU174" s="238" t="s">
        <v>86</v>
      </c>
      <c r="AV174" s="13" t="s">
        <v>83</v>
      </c>
      <c r="AW174" s="13" t="s">
        <v>36</v>
      </c>
      <c r="AX174" s="13" t="s">
        <v>75</v>
      </c>
      <c r="AY174" s="238" t="s">
        <v>137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1377</v>
      </c>
      <c r="G175" s="240"/>
      <c r="H175" s="243">
        <v>73.191999999999993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75</v>
      </c>
      <c r="AY175" s="249" t="s">
        <v>137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1318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1378</v>
      </c>
      <c r="G177" s="240"/>
      <c r="H177" s="243">
        <v>72.415000000000006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75</v>
      </c>
      <c r="AY177" s="249" t="s">
        <v>137</v>
      </c>
    </row>
    <row r="178" s="15" customFormat="1">
      <c r="A178" s="15"/>
      <c r="B178" s="250"/>
      <c r="C178" s="251"/>
      <c r="D178" s="230" t="s">
        <v>148</v>
      </c>
      <c r="E178" s="252" t="s">
        <v>21</v>
      </c>
      <c r="F178" s="253" t="s">
        <v>180</v>
      </c>
      <c r="G178" s="251"/>
      <c r="H178" s="254">
        <v>145.607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0" t="s">
        <v>148</v>
      </c>
      <c r="AU178" s="260" t="s">
        <v>86</v>
      </c>
      <c r="AV178" s="15" t="s">
        <v>144</v>
      </c>
      <c r="AW178" s="15" t="s">
        <v>36</v>
      </c>
      <c r="AX178" s="15" t="s">
        <v>83</v>
      </c>
      <c r="AY178" s="260" t="s">
        <v>137</v>
      </c>
    </row>
    <row r="179" s="2" customFormat="1" ht="37.8" customHeight="1">
      <c r="A179" s="42"/>
      <c r="B179" s="43"/>
      <c r="C179" s="210" t="s">
        <v>209</v>
      </c>
      <c r="D179" s="210" t="s">
        <v>139</v>
      </c>
      <c r="E179" s="211" t="s">
        <v>654</v>
      </c>
      <c r="F179" s="212" t="s">
        <v>655</v>
      </c>
      <c r="G179" s="213" t="s">
        <v>173</v>
      </c>
      <c r="H179" s="214">
        <v>129.46100000000001</v>
      </c>
      <c r="I179" s="215"/>
      <c r="J179" s="216">
        <f>ROUND(I179*H179,2)</f>
        <v>0</v>
      </c>
      <c r="K179" s="212" t="s">
        <v>143</v>
      </c>
      <c r="L179" s="48"/>
      <c r="M179" s="217" t="s">
        <v>21</v>
      </c>
      <c r="N179" s="218" t="s">
        <v>46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1" t="s">
        <v>144</v>
      </c>
      <c r="AT179" s="221" t="s">
        <v>139</v>
      </c>
      <c r="AU179" s="221" t="s">
        <v>86</v>
      </c>
      <c r="AY179" s="20" t="s">
        <v>137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20" t="s">
        <v>83</v>
      </c>
      <c r="BK179" s="222">
        <f>ROUND(I179*H179,2)</f>
        <v>0</v>
      </c>
      <c r="BL179" s="20" t="s">
        <v>144</v>
      </c>
      <c r="BM179" s="221" t="s">
        <v>1379</v>
      </c>
    </row>
    <row r="180" s="2" customFormat="1">
      <c r="A180" s="42"/>
      <c r="B180" s="43"/>
      <c r="C180" s="44"/>
      <c r="D180" s="223" t="s">
        <v>146</v>
      </c>
      <c r="E180" s="44"/>
      <c r="F180" s="224" t="s">
        <v>657</v>
      </c>
      <c r="G180" s="44"/>
      <c r="H180" s="44"/>
      <c r="I180" s="225"/>
      <c r="J180" s="44"/>
      <c r="K180" s="44"/>
      <c r="L180" s="48"/>
      <c r="M180" s="226"/>
      <c r="N180" s="227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146</v>
      </c>
      <c r="AU180" s="20" t="s">
        <v>86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1380</v>
      </c>
      <c r="G181" s="240"/>
      <c r="H181" s="243">
        <v>129.46100000000001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37.8" customHeight="1">
      <c r="A182" s="42"/>
      <c r="B182" s="43"/>
      <c r="C182" s="210" t="s">
        <v>218</v>
      </c>
      <c r="D182" s="210" t="s">
        <v>139</v>
      </c>
      <c r="E182" s="211" t="s">
        <v>1381</v>
      </c>
      <c r="F182" s="212" t="s">
        <v>1382</v>
      </c>
      <c r="G182" s="213" t="s">
        <v>173</v>
      </c>
      <c r="H182" s="214">
        <v>145.607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1383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1384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14" customFormat="1">
      <c r="A184" s="14"/>
      <c r="B184" s="239"/>
      <c r="C184" s="240"/>
      <c r="D184" s="230" t="s">
        <v>148</v>
      </c>
      <c r="E184" s="241" t="s">
        <v>21</v>
      </c>
      <c r="F184" s="242" t="s">
        <v>1385</v>
      </c>
      <c r="G184" s="240"/>
      <c r="H184" s="243">
        <v>145.607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36</v>
      </c>
      <c r="AX184" s="14" t="s">
        <v>83</v>
      </c>
      <c r="AY184" s="249" t="s">
        <v>137</v>
      </c>
    </row>
    <row r="185" s="2" customFormat="1" ht="62.7" customHeight="1">
      <c r="A185" s="42"/>
      <c r="B185" s="43"/>
      <c r="C185" s="210" t="s">
        <v>223</v>
      </c>
      <c r="D185" s="210" t="s">
        <v>139</v>
      </c>
      <c r="E185" s="211" t="s">
        <v>230</v>
      </c>
      <c r="F185" s="212" t="s">
        <v>231</v>
      </c>
      <c r="G185" s="213" t="s">
        <v>184</v>
      </c>
      <c r="H185" s="214">
        <v>204.84899999999999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1386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233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234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1387</v>
      </c>
      <c r="G188" s="240"/>
      <c r="H188" s="243">
        <v>204.84899999999999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83</v>
      </c>
      <c r="AY188" s="249" t="s">
        <v>137</v>
      </c>
    </row>
    <row r="189" s="2" customFormat="1" ht="66.75" customHeight="1">
      <c r="A189" s="42"/>
      <c r="B189" s="43"/>
      <c r="C189" s="210" t="s">
        <v>8</v>
      </c>
      <c r="D189" s="210" t="s">
        <v>139</v>
      </c>
      <c r="E189" s="211" t="s">
        <v>237</v>
      </c>
      <c r="F189" s="212" t="s">
        <v>238</v>
      </c>
      <c r="G189" s="213" t="s">
        <v>184</v>
      </c>
      <c r="H189" s="214">
        <v>819.39599999999996</v>
      </c>
      <c r="I189" s="215"/>
      <c r="J189" s="216">
        <f>ROUND(I189*H189,2)</f>
        <v>0</v>
      </c>
      <c r="K189" s="212" t="s">
        <v>143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1388</v>
      </c>
    </row>
    <row r="190" s="2" customFormat="1">
      <c r="A190" s="42"/>
      <c r="B190" s="43"/>
      <c r="C190" s="44"/>
      <c r="D190" s="223" t="s">
        <v>146</v>
      </c>
      <c r="E190" s="44"/>
      <c r="F190" s="224" t="s">
        <v>240</v>
      </c>
      <c r="G190" s="44"/>
      <c r="H190" s="44"/>
      <c r="I190" s="225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146</v>
      </c>
      <c r="AU190" s="20" t="s">
        <v>86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1389</v>
      </c>
      <c r="G191" s="240"/>
      <c r="H191" s="243">
        <v>819.39599999999996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44.25" customHeight="1">
      <c r="A192" s="42"/>
      <c r="B192" s="43"/>
      <c r="C192" s="210" t="s">
        <v>236</v>
      </c>
      <c r="D192" s="210" t="s">
        <v>139</v>
      </c>
      <c r="E192" s="211" t="s">
        <v>250</v>
      </c>
      <c r="F192" s="212" t="s">
        <v>251</v>
      </c>
      <c r="G192" s="213" t="s">
        <v>252</v>
      </c>
      <c r="H192" s="214">
        <v>348.243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1390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254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4" customFormat="1">
      <c r="A194" s="14"/>
      <c r="B194" s="239"/>
      <c r="C194" s="240"/>
      <c r="D194" s="230" t="s">
        <v>148</v>
      </c>
      <c r="E194" s="241" t="s">
        <v>21</v>
      </c>
      <c r="F194" s="242" t="s">
        <v>1391</v>
      </c>
      <c r="G194" s="240"/>
      <c r="H194" s="243">
        <v>348.243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9" t="s">
        <v>148</v>
      </c>
      <c r="AU194" s="249" t="s">
        <v>86</v>
      </c>
      <c r="AV194" s="14" t="s">
        <v>86</v>
      </c>
      <c r="AW194" s="14" t="s">
        <v>36</v>
      </c>
      <c r="AX194" s="14" t="s">
        <v>83</v>
      </c>
      <c r="AY194" s="249" t="s">
        <v>137</v>
      </c>
    </row>
    <row r="195" s="2" customFormat="1" ht="37.8" customHeight="1">
      <c r="A195" s="42"/>
      <c r="B195" s="43"/>
      <c r="C195" s="210" t="s">
        <v>242</v>
      </c>
      <c r="D195" s="210" t="s">
        <v>139</v>
      </c>
      <c r="E195" s="211" t="s">
        <v>260</v>
      </c>
      <c r="F195" s="212" t="s">
        <v>261</v>
      </c>
      <c r="G195" s="213" t="s">
        <v>184</v>
      </c>
      <c r="H195" s="214">
        <v>204.84899999999999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1392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263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4" customFormat="1">
      <c r="A197" s="14"/>
      <c r="B197" s="239"/>
      <c r="C197" s="240"/>
      <c r="D197" s="230" t="s">
        <v>148</v>
      </c>
      <c r="E197" s="241" t="s">
        <v>21</v>
      </c>
      <c r="F197" s="242" t="s">
        <v>1393</v>
      </c>
      <c r="G197" s="240"/>
      <c r="H197" s="243">
        <v>204.84899999999999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148</v>
      </c>
      <c r="AU197" s="249" t="s">
        <v>86</v>
      </c>
      <c r="AV197" s="14" t="s">
        <v>86</v>
      </c>
      <c r="AW197" s="14" t="s">
        <v>36</v>
      </c>
      <c r="AX197" s="14" t="s">
        <v>83</v>
      </c>
      <c r="AY197" s="249" t="s">
        <v>137</v>
      </c>
    </row>
    <row r="198" s="2" customFormat="1" ht="44.25" customHeight="1">
      <c r="A198" s="42"/>
      <c r="B198" s="43"/>
      <c r="C198" s="210" t="s">
        <v>249</v>
      </c>
      <c r="D198" s="210" t="s">
        <v>139</v>
      </c>
      <c r="E198" s="211" t="s">
        <v>266</v>
      </c>
      <c r="F198" s="212" t="s">
        <v>267</v>
      </c>
      <c r="G198" s="213" t="s">
        <v>184</v>
      </c>
      <c r="H198" s="214">
        <v>141.536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1394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269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4" customFormat="1">
      <c r="A200" s="14"/>
      <c r="B200" s="239"/>
      <c r="C200" s="240"/>
      <c r="D200" s="230" t="s">
        <v>148</v>
      </c>
      <c r="E200" s="241" t="s">
        <v>21</v>
      </c>
      <c r="F200" s="242" t="s">
        <v>1387</v>
      </c>
      <c r="G200" s="240"/>
      <c r="H200" s="243">
        <v>204.84899999999999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9" t="s">
        <v>148</v>
      </c>
      <c r="AU200" s="249" t="s">
        <v>86</v>
      </c>
      <c r="AV200" s="14" t="s">
        <v>86</v>
      </c>
      <c r="AW200" s="14" t="s">
        <v>36</v>
      </c>
      <c r="AX200" s="14" t="s">
        <v>75</v>
      </c>
      <c r="AY200" s="249" t="s">
        <v>137</v>
      </c>
    </row>
    <row r="201" s="13" customFormat="1">
      <c r="A201" s="13"/>
      <c r="B201" s="228"/>
      <c r="C201" s="229"/>
      <c r="D201" s="230" t="s">
        <v>148</v>
      </c>
      <c r="E201" s="231" t="s">
        <v>21</v>
      </c>
      <c r="F201" s="232" t="s">
        <v>1395</v>
      </c>
      <c r="G201" s="229"/>
      <c r="H201" s="231" t="s">
        <v>21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148</v>
      </c>
      <c r="AU201" s="238" t="s">
        <v>86</v>
      </c>
      <c r="AV201" s="13" t="s">
        <v>83</v>
      </c>
      <c r="AW201" s="13" t="s">
        <v>36</v>
      </c>
      <c r="AX201" s="13" t="s">
        <v>75</v>
      </c>
      <c r="AY201" s="238" t="s">
        <v>137</v>
      </c>
    </row>
    <row r="202" s="14" customFormat="1">
      <c r="A202" s="14"/>
      <c r="B202" s="239"/>
      <c r="C202" s="240"/>
      <c r="D202" s="230" t="s">
        <v>148</v>
      </c>
      <c r="E202" s="241" t="s">
        <v>21</v>
      </c>
      <c r="F202" s="242" t="s">
        <v>1396</v>
      </c>
      <c r="G202" s="240"/>
      <c r="H202" s="243">
        <v>-63.313000000000002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9" t="s">
        <v>148</v>
      </c>
      <c r="AU202" s="249" t="s">
        <v>86</v>
      </c>
      <c r="AV202" s="14" t="s">
        <v>86</v>
      </c>
      <c r="AW202" s="14" t="s">
        <v>36</v>
      </c>
      <c r="AX202" s="14" t="s">
        <v>75</v>
      </c>
      <c r="AY202" s="249" t="s">
        <v>137</v>
      </c>
    </row>
    <row r="203" s="15" customFormat="1">
      <c r="A203" s="15"/>
      <c r="B203" s="250"/>
      <c r="C203" s="251"/>
      <c r="D203" s="230" t="s">
        <v>148</v>
      </c>
      <c r="E203" s="252" t="s">
        <v>21</v>
      </c>
      <c r="F203" s="253" t="s">
        <v>180</v>
      </c>
      <c r="G203" s="251"/>
      <c r="H203" s="254">
        <v>141.536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0" t="s">
        <v>148</v>
      </c>
      <c r="AU203" s="260" t="s">
        <v>86</v>
      </c>
      <c r="AV203" s="15" t="s">
        <v>144</v>
      </c>
      <c r="AW203" s="15" t="s">
        <v>36</v>
      </c>
      <c r="AX203" s="15" t="s">
        <v>83</v>
      </c>
      <c r="AY203" s="260" t="s">
        <v>137</v>
      </c>
    </row>
    <row r="204" s="2" customFormat="1" ht="16.5" customHeight="1">
      <c r="A204" s="42"/>
      <c r="B204" s="43"/>
      <c r="C204" s="272" t="s">
        <v>256</v>
      </c>
      <c r="D204" s="272" t="s">
        <v>276</v>
      </c>
      <c r="E204" s="273" t="s">
        <v>1397</v>
      </c>
      <c r="F204" s="274" t="s">
        <v>1398</v>
      </c>
      <c r="G204" s="275" t="s">
        <v>252</v>
      </c>
      <c r="H204" s="276">
        <v>283.072</v>
      </c>
      <c r="I204" s="277"/>
      <c r="J204" s="278">
        <f>ROUND(I204*H204,2)</f>
        <v>0</v>
      </c>
      <c r="K204" s="274" t="s">
        <v>143</v>
      </c>
      <c r="L204" s="279"/>
      <c r="M204" s="280" t="s">
        <v>21</v>
      </c>
      <c r="N204" s="281" t="s">
        <v>46</v>
      </c>
      <c r="O204" s="88"/>
      <c r="P204" s="219">
        <f>O204*H204</f>
        <v>0</v>
      </c>
      <c r="Q204" s="219">
        <v>1</v>
      </c>
      <c r="R204" s="219">
        <f>Q204*H204</f>
        <v>283.072</v>
      </c>
      <c r="S204" s="219">
        <v>0</v>
      </c>
      <c r="T204" s="220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1" t="s">
        <v>202</v>
      </c>
      <c r="AT204" s="221" t="s">
        <v>276</v>
      </c>
      <c r="AU204" s="221" t="s">
        <v>86</v>
      </c>
      <c r="AY204" s="20" t="s">
        <v>137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20" t="s">
        <v>83</v>
      </c>
      <c r="BK204" s="222">
        <f>ROUND(I204*H204,2)</f>
        <v>0</v>
      </c>
      <c r="BL204" s="20" t="s">
        <v>144</v>
      </c>
      <c r="BM204" s="221" t="s">
        <v>1399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1400</v>
      </c>
      <c r="G205" s="240"/>
      <c r="H205" s="243">
        <v>283.072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2" customFormat="1" ht="66.75" customHeight="1">
      <c r="A206" s="42"/>
      <c r="B206" s="43"/>
      <c r="C206" s="210" t="s">
        <v>259</v>
      </c>
      <c r="D206" s="210" t="s">
        <v>139</v>
      </c>
      <c r="E206" s="211" t="s">
        <v>282</v>
      </c>
      <c r="F206" s="212" t="s">
        <v>283</v>
      </c>
      <c r="G206" s="213" t="s">
        <v>184</v>
      </c>
      <c r="H206" s="214">
        <v>60.255000000000003</v>
      </c>
      <c r="I206" s="215"/>
      <c r="J206" s="216">
        <f>ROUND(I206*H206,2)</f>
        <v>0</v>
      </c>
      <c r="K206" s="212" t="s">
        <v>143</v>
      </c>
      <c r="L206" s="48"/>
      <c r="M206" s="217" t="s">
        <v>21</v>
      </c>
      <c r="N206" s="218" t="s">
        <v>46</v>
      </c>
      <c r="O206" s="88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1" t="s">
        <v>144</v>
      </c>
      <c r="AT206" s="221" t="s">
        <v>139</v>
      </c>
      <c r="AU206" s="221" t="s">
        <v>86</v>
      </c>
      <c r="AY206" s="20" t="s">
        <v>137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20" t="s">
        <v>83</v>
      </c>
      <c r="BK206" s="222">
        <f>ROUND(I206*H206,2)</f>
        <v>0</v>
      </c>
      <c r="BL206" s="20" t="s">
        <v>144</v>
      </c>
      <c r="BM206" s="221" t="s">
        <v>1401</v>
      </c>
    </row>
    <row r="207" s="2" customFormat="1">
      <c r="A207" s="42"/>
      <c r="B207" s="43"/>
      <c r="C207" s="44"/>
      <c r="D207" s="223" t="s">
        <v>146</v>
      </c>
      <c r="E207" s="44"/>
      <c r="F207" s="224" t="s">
        <v>285</v>
      </c>
      <c r="G207" s="44"/>
      <c r="H207" s="44"/>
      <c r="I207" s="225"/>
      <c r="J207" s="44"/>
      <c r="K207" s="44"/>
      <c r="L207" s="48"/>
      <c r="M207" s="226"/>
      <c r="N207" s="227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146</v>
      </c>
      <c r="AU207" s="20" t="s">
        <v>86</v>
      </c>
    </row>
    <row r="208" s="13" customFormat="1">
      <c r="A208" s="13"/>
      <c r="B208" s="228"/>
      <c r="C208" s="229"/>
      <c r="D208" s="230" t="s">
        <v>148</v>
      </c>
      <c r="E208" s="231" t="s">
        <v>21</v>
      </c>
      <c r="F208" s="232" t="s">
        <v>1395</v>
      </c>
      <c r="G208" s="229"/>
      <c r="H208" s="231" t="s">
        <v>21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8" t="s">
        <v>148</v>
      </c>
      <c r="AU208" s="238" t="s">
        <v>86</v>
      </c>
      <c r="AV208" s="13" t="s">
        <v>83</v>
      </c>
      <c r="AW208" s="13" t="s">
        <v>36</v>
      </c>
      <c r="AX208" s="13" t="s">
        <v>75</v>
      </c>
      <c r="AY208" s="238" t="s">
        <v>137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1402</v>
      </c>
      <c r="G209" s="240"/>
      <c r="H209" s="243">
        <v>60.255000000000003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16.5" customHeight="1">
      <c r="A210" s="42"/>
      <c r="B210" s="43"/>
      <c r="C210" s="272" t="s">
        <v>265</v>
      </c>
      <c r="D210" s="272" t="s">
        <v>276</v>
      </c>
      <c r="E210" s="273" t="s">
        <v>288</v>
      </c>
      <c r="F210" s="274" t="s">
        <v>289</v>
      </c>
      <c r="G210" s="275" t="s">
        <v>252</v>
      </c>
      <c r="H210" s="276">
        <v>120.51000000000001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1</v>
      </c>
      <c r="R210" s="219">
        <f>Q210*H210</f>
        <v>120.51000000000001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1403</v>
      </c>
    </row>
    <row r="211" s="14" customFormat="1">
      <c r="A211" s="14"/>
      <c r="B211" s="239"/>
      <c r="C211" s="240"/>
      <c r="D211" s="230" t="s">
        <v>148</v>
      </c>
      <c r="E211" s="240"/>
      <c r="F211" s="242" t="s">
        <v>1404</v>
      </c>
      <c r="G211" s="240"/>
      <c r="H211" s="243">
        <v>120.51000000000001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4</v>
      </c>
      <c r="AX211" s="14" t="s">
        <v>83</v>
      </c>
      <c r="AY211" s="249" t="s">
        <v>137</v>
      </c>
    </row>
    <row r="212" s="12" customFormat="1" ht="22.8" customHeight="1">
      <c r="A212" s="12"/>
      <c r="B212" s="194"/>
      <c r="C212" s="195"/>
      <c r="D212" s="196" t="s">
        <v>74</v>
      </c>
      <c r="E212" s="208" t="s">
        <v>157</v>
      </c>
      <c r="F212" s="208" t="s">
        <v>721</v>
      </c>
      <c r="G212" s="195"/>
      <c r="H212" s="195"/>
      <c r="I212" s="198"/>
      <c r="J212" s="209">
        <f>BK212</f>
        <v>0</v>
      </c>
      <c r="K212" s="195"/>
      <c r="L212" s="200"/>
      <c r="M212" s="201"/>
      <c r="N212" s="202"/>
      <c r="O212" s="202"/>
      <c r="P212" s="203">
        <f>SUM(P213:P214)</f>
        <v>0</v>
      </c>
      <c r="Q212" s="202"/>
      <c r="R212" s="203">
        <f>SUM(R213:R214)</f>
        <v>0</v>
      </c>
      <c r="S212" s="202"/>
      <c r="T212" s="204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5" t="s">
        <v>83</v>
      </c>
      <c r="AT212" s="206" t="s">
        <v>74</v>
      </c>
      <c r="AU212" s="206" t="s">
        <v>83</v>
      </c>
      <c r="AY212" s="205" t="s">
        <v>137</v>
      </c>
      <c r="BK212" s="207">
        <f>SUM(BK213:BK214)</f>
        <v>0</v>
      </c>
    </row>
    <row r="213" s="2" customFormat="1" ht="24.15" customHeight="1">
      <c r="A213" s="42"/>
      <c r="B213" s="43"/>
      <c r="C213" s="210" t="s">
        <v>275</v>
      </c>
      <c r="D213" s="210" t="s">
        <v>139</v>
      </c>
      <c r="E213" s="211" t="s">
        <v>722</v>
      </c>
      <c r="F213" s="212" t="s">
        <v>723</v>
      </c>
      <c r="G213" s="213" t="s">
        <v>160</v>
      </c>
      <c r="H213" s="214">
        <v>88.549999999999997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1405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725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2" customFormat="1" ht="22.8" customHeight="1">
      <c r="A215" s="12"/>
      <c r="B215" s="194"/>
      <c r="C215" s="195"/>
      <c r="D215" s="196" t="s">
        <v>74</v>
      </c>
      <c r="E215" s="208" t="s">
        <v>202</v>
      </c>
      <c r="F215" s="208" t="s">
        <v>339</v>
      </c>
      <c r="G215" s="195"/>
      <c r="H215" s="195"/>
      <c r="I215" s="198"/>
      <c r="J215" s="209">
        <f>BK215</f>
        <v>0</v>
      </c>
      <c r="K215" s="195"/>
      <c r="L215" s="200"/>
      <c r="M215" s="201"/>
      <c r="N215" s="202"/>
      <c r="O215" s="202"/>
      <c r="P215" s="203">
        <f>SUM(P216:P260)</f>
        <v>0</v>
      </c>
      <c r="Q215" s="202"/>
      <c r="R215" s="203">
        <f>SUM(R216:R260)</f>
        <v>16.942701799999998</v>
      </c>
      <c r="S215" s="202"/>
      <c r="T215" s="204">
        <f>SUM(T216:T260)</f>
        <v>11.20008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5" t="s">
        <v>83</v>
      </c>
      <c r="AT215" s="206" t="s">
        <v>74</v>
      </c>
      <c r="AU215" s="206" t="s">
        <v>83</v>
      </c>
      <c r="AY215" s="205" t="s">
        <v>137</v>
      </c>
      <c r="BK215" s="207">
        <f>SUM(BK216:BK260)</f>
        <v>0</v>
      </c>
    </row>
    <row r="216" s="2" customFormat="1" ht="24.15" customHeight="1">
      <c r="A216" s="42"/>
      <c r="B216" s="43"/>
      <c r="C216" s="210" t="s">
        <v>281</v>
      </c>
      <c r="D216" s="210" t="s">
        <v>139</v>
      </c>
      <c r="E216" s="211" t="s">
        <v>1406</v>
      </c>
      <c r="F216" s="212" t="s">
        <v>1407</v>
      </c>
      <c r="G216" s="213" t="s">
        <v>160</v>
      </c>
      <c r="H216" s="214">
        <v>86.549999999999997</v>
      </c>
      <c r="I216" s="215"/>
      <c r="J216" s="216">
        <f>ROUND(I216*H216,2)</f>
        <v>0</v>
      </c>
      <c r="K216" s="212" t="s">
        <v>143</v>
      </c>
      <c r="L216" s="48"/>
      <c r="M216" s="217" t="s">
        <v>21</v>
      </c>
      <c r="N216" s="218" t="s">
        <v>46</v>
      </c>
      <c r="O216" s="88"/>
      <c r="P216" s="219">
        <f>O216*H216</f>
        <v>0</v>
      </c>
      <c r="Q216" s="219">
        <v>1.0000000000000001E-05</v>
      </c>
      <c r="R216" s="219">
        <f>Q216*H216</f>
        <v>0.00086550000000000006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144</v>
      </c>
      <c r="AT216" s="221" t="s">
        <v>139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1408</v>
      </c>
    </row>
    <row r="217" s="2" customFormat="1">
      <c r="A217" s="42"/>
      <c r="B217" s="43"/>
      <c r="C217" s="44"/>
      <c r="D217" s="223" t="s">
        <v>146</v>
      </c>
      <c r="E217" s="44"/>
      <c r="F217" s="224" t="s">
        <v>1409</v>
      </c>
      <c r="G217" s="44"/>
      <c r="H217" s="44"/>
      <c r="I217" s="225"/>
      <c r="J217" s="44"/>
      <c r="K217" s="44"/>
      <c r="L217" s="48"/>
      <c r="M217" s="226"/>
      <c r="N217" s="227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146</v>
      </c>
      <c r="AU217" s="20" t="s">
        <v>86</v>
      </c>
    </row>
    <row r="218" s="2" customFormat="1" ht="24.15" customHeight="1">
      <c r="A218" s="42"/>
      <c r="B218" s="43"/>
      <c r="C218" s="272" t="s">
        <v>7</v>
      </c>
      <c r="D218" s="272" t="s">
        <v>276</v>
      </c>
      <c r="E218" s="273" t="s">
        <v>1410</v>
      </c>
      <c r="F218" s="274" t="s">
        <v>1411</v>
      </c>
      <c r="G218" s="275" t="s">
        <v>160</v>
      </c>
      <c r="H218" s="276">
        <v>87.847999999999999</v>
      </c>
      <c r="I218" s="277"/>
      <c r="J218" s="278">
        <f>ROUND(I218*H218,2)</f>
        <v>0</v>
      </c>
      <c r="K218" s="274" t="s">
        <v>143</v>
      </c>
      <c r="L218" s="279"/>
      <c r="M218" s="280" t="s">
        <v>21</v>
      </c>
      <c r="N218" s="281" t="s">
        <v>46</v>
      </c>
      <c r="O218" s="88"/>
      <c r="P218" s="219">
        <f>O218*H218</f>
        <v>0</v>
      </c>
      <c r="Q218" s="219">
        <v>0.0051000000000000004</v>
      </c>
      <c r="R218" s="219">
        <f>Q218*H218</f>
        <v>0.4480248</v>
      </c>
      <c r="S218" s="219">
        <v>0</v>
      </c>
      <c r="T218" s="220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1" t="s">
        <v>202</v>
      </c>
      <c r="AT218" s="221" t="s">
        <v>276</v>
      </c>
      <c r="AU218" s="221" t="s">
        <v>86</v>
      </c>
      <c r="AY218" s="20" t="s">
        <v>137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20" t="s">
        <v>83</v>
      </c>
      <c r="BK218" s="222">
        <f>ROUND(I218*H218,2)</f>
        <v>0</v>
      </c>
      <c r="BL218" s="20" t="s">
        <v>144</v>
      </c>
      <c r="BM218" s="221" t="s">
        <v>1412</v>
      </c>
    </row>
    <row r="219" s="14" customFormat="1">
      <c r="A219" s="14"/>
      <c r="B219" s="239"/>
      <c r="C219" s="240"/>
      <c r="D219" s="230" t="s">
        <v>148</v>
      </c>
      <c r="E219" s="240"/>
      <c r="F219" s="242" t="s">
        <v>1413</v>
      </c>
      <c r="G219" s="240"/>
      <c r="H219" s="243">
        <v>87.847999999999999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4</v>
      </c>
      <c r="AX219" s="14" t="s">
        <v>83</v>
      </c>
      <c r="AY219" s="249" t="s">
        <v>137</v>
      </c>
    </row>
    <row r="220" s="2" customFormat="1" ht="24.15" customHeight="1">
      <c r="A220" s="42"/>
      <c r="B220" s="43"/>
      <c r="C220" s="210" t="s">
        <v>292</v>
      </c>
      <c r="D220" s="210" t="s">
        <v>139</v>
      </c>
      <c r="E220" s="211" t="s">
        <v>1263</v>
      </c>
      <c r="F220" s="212" t="s">
        <v>1264</v>
      </c>
      <c r="G220" s="213" t="s">
        <v>160</v>
      </c>
      <c r="H220" s="214">
        <v>2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2.0000000000000002E-05</v>
      </c>
      <c r="R220" s="219">
        <f>Q220*H220</f>
        <v>4.0000000000000003E-05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1414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1266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24.15" customHeight="1">
      <c r="A222" s="42"/>
      <c r="B222" s="43"/>
      <c r="C222" s="272" t="s">
        <v>297</v>
      </c>
      <c r="D222" s="272" t="s">
        <v>276</v>
      </c>
      <c r="E222" s="273" t="s">
        <v>1267</v>
      </c>
      <c r="F222" s="274" t="s">
        <v>1268</v>
      </c>
      <c r="G222" s="275" t="s">
        <v>160</v>
      </c>
      <c r="H222" s="276">
        <v>2.0299999999999998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0.0080000000000000002</v>
      </c>
      <c r="R222" s="219">
        <f>Q222*H222</f>
        <v>0.016239999999999997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1415</v>
      </c>
    </row>
    <row r="223" s="14" customFormat="1">
      <c r="A223" s="14"/>
      <c r="B223" s="239"/>
      <c r="C223" s="240"/>
      <c r="D223" s="230" t="s">
        <v>148</v>
      </c>
      <c r="E223" s="240"/>
      <c r="F223" s="242" t="s">
        <v>786</v>
      </c>
      <c r="G223" s="240"/>
      <c r="H223" s="243">
        <v>2.0299999999999998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9" t="s">
        <v>148</v>
      </c>
      <c r="AU223" s="249" t="s">
        <v>86</v>
      </c>
      <c r="AV223" s="14" t="s">
        <v>86</v>
      </c>
      <c r="AW223" s="14" t="s">
        <v>4</v>
      </c>
      <c r="AX223" s="14" t="s">
        <v>83</v>
      </c>
      <c r="AY223" s="249" t="s">
        <v>137</v>
      </c>
    </row>
    <row r="224" s="2" customFormat="1" ht="37.8" customHeight="1">
      <c r="A224" s="42"/>
      <c r="B224" s="43"/>
      <c r="C224" s="210" t="s">
        <v>302</v>
      </c>
      <c r="D224" s="210" t="s">
        <v>139</v>
      </c>
      <c r="E224" s="211" t="s">
        <v>1416</v>
      </c>
      <c r="F224" s="212" t="s">
        <v>1417</v>
      </c>
      <c r="G224" s="213" t="s">
        <v>321</v>
      </c>
      <c r="H224" s="214">
        <v>12</v>
      </c>
      <c r="I224" s="215"/>
      <c r="J224" s="216">
        <f>ROUND(I224*H224,2)</f>
        <v>0</v>
      </c>
      <c r="K224" s="212" t="s">
        <v>143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1418</v>
      </c>
    </row>
    <row r="225" s="2" customFormat="1">
      <c r="A225" s="42"/>
      <c r="B225" s="43"/>
      <c r="C225" s="44"/>
      <c r="D225" s="223" t="s">
        <v>146</v>
      </c>
      <c r="E225" s="44"/>
      <c r="F225" s="224" t="s">
        <v>1419</v>
      </c>
      <c r="G225" s="44"/>
      <c r="H225" s="44"/>
      <c r="I225" s="225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146</v>
      </c>
      <c r="AU225" s="20" t="s">
        <v>86</v>
      </c>
    </row>
    <row r="226" s="2" customFormat="1" ht="16.5" customHeight="1">
      <c r="A226" s="42"/>
      <c r="B226" s="43"/>
      <c r="C226" s="272" t="s">
        <v>308</v>
      </c>
      <c r="D226" s="272" t="s">
        <v>276</v>
      </c>
      <c r="E226" s="273" t="s">
        <v>1420</v>
      </c>
      <c r="F226" s="274" t="s">
        <v>1421</v>
      </c>
      <c r="G226" s="275" t="s">
        <v>321</v>
      </c>
      <c r="H226" s="276">
        <v>12</v>
      </c>
      <c r="I226" s="277"/>
      <c r="J226" s="278">
        <f>ROUND(I226*H226,2)</f>
        <v>0</v>
      </c>
      <c r="K226" s="274" t="s">
        <v>143</v>
      </c>
      <c r="L226" s="279"/>
      <c r="M226" s="280" t="s">
        <v>21</v>
      </c>
      <c r="N226" s="281" t="s">
        <v>46</v>
      </c>
      <c r="O226" s="88"/>
      <c r="P226" s="219">
        <f>O226*H226</f>
        <v>0</v>
      </c>
      <c r="Q226" s="219">
        <v>0.0018</v>
      </c>
      <c r="R226" s="219">
        <f>Q226*H226</f>
        <v>0.021600000000000001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202</v>
      </c>
      <c r="AT226" s="221" t="s">
        <v>276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1422</v>
      </c>
    </row>
    <row r="227" s="2" customFormat="1" ht="33" customHeight="1">
      <c r="A227" s="42"/>
      <c r="B227" s="43"/>
      <c r="C227" s="210" t="s">
        <v>313</v>
      </c>
      <c r="D227" s="210" t="s">
        <v>139</v>
      </c>
      <c r="E227" s="211" t="s">
        <v>1423</v>
      </c>
      <c r="F227" s="212" t="s">
        <v>1424</v>
      </c>
      <c r="G227" s="213" t="s">
        <v>184</v>
      </c>
      <c r="H227" s="214">
        <v>4.9740000000000002</v>
      </c>
      <c r="I227" s="215"/>
      <c r="J227" s="216">
        <f>ROUND(I227*H227,2)</f>
        <v>0</v>
      </c>
      <c r="K227" s="212" t="s">
        <v>143</v>
      </c>
      <c r="L227" s="48"/>
      <c r="M227" s="217" t="s">
        <v>21</v>
      </c>
      <c r="N227" s="218" t="s">
        <v>46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1.9199999999999999</v>
      </c>
      <c r="T227" s="220">
        <f>S227*H227</f>
        <v>9.5500799999999995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144</v>
      </c>
      <c r="AT227" s="221" t="s">
        <v>139</v>
      </c>
      <c r="AU227" s="221" t="s">
        <v>86</v>
      </c>
      <c r="AY227" s="20" t="s">
        <v>137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83</v>
      </c>
      <c r="BK227" s="222">
        <f>ROUND(I227*H227,2)</f>
        <v>0</v>
      </c>
      <c r="BL227" s="20" t="s">
        <v>144</v>
      </c>
      <c r="BM227" s="221" t="s">
        <v>1425</v>
      </c>
    </row>
    <row r="228" s="2" customFormat="1">
      <c r="A228" s="42"/>
      <c r="B228" s="43"/>
      <c r="C228" s="44"/>
      <c r="D228" s="223" t="s">
        <v>146</v>
      </c>
      <c r="E228" s="44"/>
      <c r="F228" s="224" t="s">
        <v>1426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146</v>
      </c>
      <c r="AU228" s="20" t="s">
        <v>86</v>
      </c>
    </row>
    <row r="229" s="13" customFormat="1">
      <c r="A229" s="13"/>
      <c r="B229" s="228"/>
      <c r="C229" s="229"/>
      <c r="D229" s="230" t="s">
        <v>148</v>
      </c>
      <c r="E229" s="231" t="s">
        <v>21</v>
      </c>
      <c r="F229" s="232" t="s">
        <v>1427</v>
      </c>
      <c r="G229" s="229"/>
      <c r="H229" s="231" t="s">
        <v>21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148</v>
      </c>
      <c r="AU229" s="238" t="s">
        <v>86</v>
      </c>
      <c r="AV229" s="13" t="s">
        <v>83</v>
      </c>
      <c r="AW229" s="13" t="s">
        <v>36</v>
      </c>
      <c r="AX229" s="13" t="s">
        <v>75</v>
      </c>
      <c r="AY229" s="238" t="s">
        <v>137</v>
      </c>
    </row>
    <row r="230" s="14" customFormat="1">
      <c r="A230" s="14"/>
      <c r="B230" s="239"/>
      <c r="C230" s="240"/>
      <c r="D230" s="230" t="s">
        <v>148</v>
      </c>
      <c r="E230" s="241" t="s">
        <v>21</v>
      </c>
      <c r="F230" s="242" t="s">
        <v>1428</v>
      </c>
      <c r="G230" s="240"/>
      <c r="H230" s="243">
        <v>4.9740000000000002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148</v>
      </c>
      <c r="AU230" s="249" t="s">
        <v>86</v>
      </c>
      <c r="AV230" s="14" t="s">
        <v>86</v>
      </c>
      <c r="AW230" s="14" t="s">
        <v>36</v>
      </c>
      <c r="AX230" s="14" t="s">
        <v>75</v>
      </c>
      <c r="AY230" s="249" t="s">
        <v>137</v>
      </c>
    </row>
    <row r="231" s="15" customFormat="1">
      <c r="A231" s="15"/>
      <c r="B231" s="250"/>
      <c r="C231" s="251"/>
      <c r="D231" s="230" t="s">
        <v>148</v>
      </c>
      <c r="E231" s="252" t="s">
        <v>21</v>
      </c>
      <c r="F231" s="253" t="s">
        <v>180</v>
      </c>
      <c r="G231" s="251"/>
      <c r="H231" s="254">
        <v>4.9740000000000002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0" t="s">
        <v>148</v>
      </c>
      <c r="AU231" s="260" t="s">
        <v>86</v>
      </c>
      <c r="AV231" s="15" t="s">
        <v>144</v>
      </c>
      <c r="AW231" s="15" t="s">
        <v>36</v>
      </c>
      <c r="AX231" s="15" t="s">
        <v>83</v>
      </c>
      <c r="AY231" s="260" t="s">
        <v>137</v>
      </c>
    </row>
    <row r="232" s="2" customFormat="1" ht="21.75" customHeight="1">
      <c r="A232" s="42"/>
      <c r="B232" s="43"/>
      <c r="C232" s="210" t="s">
        <v>318</v>
      </c>
      <c r="D232" s="210" t="s">
        <v>139</v>
      </c>
      <c r="E232" s="211" t="s">
        <v>1429</v>
      </c>
      <c r="F232" s="212" t="s">
        <v>1430</v>
      </c>
      <c r="G232" s="213" t="s">
        <v>160</v>
      </c>
      <c r="H232" s="214">
        <v>86.549999999999997</v>
      </c>
      <c r="I232" s="215"/>
      <c r="J232" s="216">
        <f>ROUND(I232*H232,2)</f>
        <v>0</v>
      </c>
      <c r="K232" s="212" t="s">
        <v>143</v>
      </c>
      <c r="L232" s="48"/>
      <c r="M232" s="217" t="s">
        <v>21</v>
      </c>
      <c r="N232" s="218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144</v>
      </c>
      <c r="AT232" s="221" t="s">
        <v>139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1431</v>
      </c>
    </row>
    <row r="233" s="2" customFormat="1">
      <c r="A233" s="42"/>
      <c r="B233" s="43"/>
      <c r="C233" s="44"/>
      <c r="D233" s="223" t="s">
        <v>146</v>
      </c>
      <c r="E233" s="44"/>
      <c r="F233" s="224" t="s">
        <v>1432</v>
      </c>
      <c r="G233" s="44"/>
      <c r="H233" s="44"/>
      <c r="I233" s="225"/>
      <c r="J233" s="44"/>
      <c r="K233" s="44"/>
      <c r="L233" s="48"/>
      <c r="M233" s="226"/>
      <c r="N233" s="227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T233" s="20" t="s">
        <v>146</v>
      </c>
      <c r="AU233" s="20" t="s">
        <v>86</v>
      </c>
    </row>
    <row r="234" s="2" customFormat="1" ht="24.15" customHeight="1">
      <c r="A234" s="42"/>
      <c r="B234" s="43"/>
      <c r="C234" s="210" t="s">
        <v>325</v>
      </c>
      <c r="D234" s="210" t="s">
        <v>139</v>
      </c>
      <c r="E234" s="211" t="s">
        <v>494</v>
      </c>
      <c r="F234" s="212" t="s">
        <v>495</v>
      </c>
      <c r="G234" s="213" t="s">
        <v>160</v>
      </c>
      <c r="H234" s="214">
        <v>2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1433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497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2" customFormat="1" ht="24.15" customHeight="1">
      <c r="A236" s="42"/>
      <c r="B236" s="43"/>
      <c r="C236" s="210" t="s">
        <v>333</v>
      </c>
      <c r="D236" s="210" t="s">
        <v>139</v>
      </c>
      <c r="E236" s="211" t="s">
        <v>1434</v>
      </c>
      <c r="F236" s="212" t="s">
        <v>1435</v>
      </c>
      <c r="G236" s="213" t="s">
        <v>321</v>
      </c>
      <c r="H236" s="214">
        <v>11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0.12526000000000001</v>
      </c>
      <c r="R236" s="219">
        <f>Q236*H236</f>
        <v>1.3778600000000001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1436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1437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21.75" customHeight="1">
      <c r="A238" s="42"/>
      <c r="B238" s="43"/>
      <c r="C238" s="272" t="s">
        <v>340</v>
      </c>
      <c r="D238" s="272" t="s">
        <v>276</v>
      </c>
      <c r="E238" s="273" t="s">
        <v>1438</v>
      </c>
      <c r="F238" s="274" t="s">
        <v>1439</v>
      </c>
      <c r="G238" s="275" t="s">
        <v>321</v>
      </c>
      <c r="H238" s="276">
        <v>11</v>
      </c>
      <c r="I238" s="277"/>
      <c r="J238" s="278">
        <f>ROUND(I238*H238,2)</f>
        <v>0</v>
      </c>
      <c r="K238" s="274" t="s">
        <v>143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0.10000000000000001</v>
      </c>
      <c r="R238" s="219">
        <f>Q238*H238</f>
        <v>1.1000000000000001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1440</v>
      </c>
    </row>
    <row r="239" s="2" customFormat="1" ht="24.15" customHeight="1">
      <c r="A239" s="42"/>
      <c r="B239" s="43"/>
      <c r="C239" s="210" t="s">
        <v>345</v>
      </c>
      <c r="D239" s="210" t="s">
        <v>139</v>
      </c>
      <c r="E239" s="211" t="s">
        <v>1441</v>
      </c>
      <c r="F239" s="212" t="s">
        <v>1442</v>
      </c>
      <c r="G239" s="213" t="s">
        <v>321</v>
      </c>
      <c r="H239" s="214">
        <v>11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0.030759999999999999</v>
      </c>
      <c r="R239" s="219">
        <f>Q239*H239</f>
        <v>0.33835999999999999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1443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1444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24.15" customHeight="1">
      <c r="A241" s="42"/>
      <c r="B241" s="43"/>
      <c r="C241" s="272" t="s">
        <v>350</v>
      </c>
      <c r="D241" s="272" t="s">
        <v>276</v>
      </c>
      <c r="E241" s="273" t="s">
        <v>1445</v>
      </c>
      <c r="F241" s="274" t="s">
        <v>1446</v>
      </c>
      <c r="G241" s="275" t="s">
        <v>321</v>
      </c>
      <c r="H241" s="276">
        <v>11</v>
      </c>
      <c r="I241" s="277"/>
      <c r="J241" s="278">
        <f>ROUND(I241*H241,2)</f>
        <v>0</v>
      </c>
      <c r="K241" s="274" t="s">
        <v>143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0.070000000000000007</v>
      </c>
      <c r="R241" s="219">
        <f>Q241*H241</f>
        <v>0.77000000000000002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1447</v>
      </c>
    </row>
    <row r="242" s="2" customFormat="1" ht="24.15" customHeight="1">
      <c r="A242" s="42"/>
      <c r="B242" s="43"/>
      <c r="C242" s="210" t="s">
        <v>355</v>
      </c>
      <c r="D242" s="210" t="s">
        <v>139</v>
      </c>
      <c r="E242" s="211" t="s">
        <v>1448</v>
      </c>
      <c r="F242" s="212" t="s">
        <v>1449</v>
      </c>
      <c r="G242" s="213" t="s">
        <v>321</v>
      </c>
      <c r="H242" s="214">
        <v>6</v>
      </c>
      <c r="I242" s="215"/>
      <c r="J242" s="216">
        <f>ROUND(I242*H242,2)</f>
        <v>0</v>
      </c>
      <c r="K242" s="212" t="s">
        <v>143</v>
      </c>
      <c r="L242" s="48"/>
      <c r="M242" s="217" t="s">
        <v>21</v>
      </c>
      <c r="N242" s="218" t="s">
        <v>46</v>
      </c>
      <c r="O242" s="88"/>
      <c r="P242" s="219">
        <f>O242*H242</f>
        <v>0</v>
      </c>
      <c r="Q242" s="219">
        <v>0.030759999999999999</v>
      </c>
      <c r="R242" s="219">
        <f>Q242*H242</f>
        <v>0.18456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144</v>
      </c>
      <c r="AT242" s="221" t="s">
        <v>139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1450</v>
      </c>
    </row>
    <row r="243" s="2" customFormat="1">
      <c r="A243" s="42"/>
      <c r="B243" s="43"/>
      <c r="C243" s="44"/>
      <c r="D243" s="223" t="s">
        <v>146</v>
      </c>
      <c r="E243" s="44"/>
      <c r="F243" s="224" t="s">
        <v>1451</v>
      </c>
      <c r="G243" s="44"/>
      <c r="H243" s="44"/>
      <c r="I243" s="225"/>
      <c r="J243" s="44"/>
      <c r="K243" s="44"/>
      <c r="L243" s="48"/>
      <c r="M243" s="226"/>
      <c r="N243" s="227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146</v>
      </c>
      <c r="AU243" s="20" t="s">
        <v>86</v>
      </c>
    </row>
    <row r="244" s="2" customFormat="1" ht="24.15" customHeight="1">
      <c r="A244" s="42"/>
      <c r="B244" s="43"/>
      <c r="C244" s="272" t="s">
        <v>360</v>
      </c>
      <c r="D244" s="272" t="s">
        <v>276</v>
      </c>
      <c r="E244" s="273" t="s">
        <v>1452</v>
      </c>
      <c r="F244" s="274" t="s">
        <v>1453</v>
      </c>
      <c r="G244" s="275" t="s">
        <v>321</v>
      </c>
      <c r="H244" s="276">
        <v>6</v>
      </c>
      <c r="I244" s="277"/>
      <c r="J244" s="278">
        <f>ROUND(I244*H244,2)</f>
        <v>0</v>
      </c>
      <c r="K244" s="274" t="s">
        <v>143</v>
      </c>
      <c r="L244" s="279"/>
      <c r="M244" s="280" t="s">
        <v>21</v>
      </c>
      <c r="N244" s="281" t="s">
        <v>46</v>
      </c>
      <c r="O244" s="88"/>
      <c r="P244" s="219">
        <f>O244*H244</f>
        <v>0</v>
      </c>
      <c r="Q244" s="219">
        <v>0.075999999999999998</v>
      </c>
      <c r="R244" s="219">
        <f>Q244*H244</f>
        <v>0.45599999999999996</v>
      </c>
      <c r="S244" s="219">
        <v>0</v>
      </c>
      <c r="T244" s="220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1" t="s">
        <v>202</v>
      </c>
      <c r="AT244" s="221" t="s">
        <v>276</v>
      </c>
      <c r="AU244" s="221" t="s">
        <v>86</v>
      </c>
      <c r="AY244" s="20" t="s">
        <v>137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20" t="s">
        <v>83</v>
      </c>
      <c r="BK244" s="222">
        <f>ROUND(I244*H244,2)</f>
        <v>0</v>
      </c>
      <c r="BL244" s="20" t="s">
        <v>144</v>
      </c>
      <c r="BM244" s="221" t="s">
        <v>1454</v>
      </c>
    </row>
    <row r="245" s="2" customFormat="1" ht="24.15" customHeight="1">
      <c r="A245" s="42"/>
      <c r="B245" s="43"/>
      <c r="C245" s="210" t="s">
        <v>371</v>
      </c>
      <c r="D245" s="210" t="s">
        <v>139</v>
      </c>
      <c r="E245" s="211" t="s">
        <v>1455</v>
      </c>
      <c r="F245" s="212" t="s">
        <v>1456</v>
      </c>
      <c r="G245" s="213" t="s">
        <v>321</v>
      </c>
      <c r="H245" s="214">
        <v>30</v>
      </c>
      <c r="I245" s="215"/>
      <c r="J245" s="216">
        <f>ROUND(I245*H245,2)</f>
        <v>0</v>
      </c>
      <c r="K245" s="212" t="s">
        <v>143</v>
      </c>
      <c r="L245" s="48"/>
      <c r="M245" s="217" t="s">
        <v>21</v>
      </c>
      <c r="N245" s="218" t="s">
        <v>46</v>
      </c>
      <c r="O245" s="88"/>
      <c r="P245" s="219">
        <f>O245*H245</f>
        <v>0</v>
      </c>
      <c r="Q245" s="219">
        <v>0.030759999999999999</v>
      </c>
      <c r="R245" s="219">
        <f>Q245*H245</f>
        <v>0.92279999999999995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144</v>
      </c>
      <c r="AT245" s="221" t="s">
        <v>139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1457</v>
      </c>
    </row>
    <row r="246" s="2" customFormat="1">
      <c r="A246" s="42"/>
      <c r="B246" s="43"/>
      <c r="C246" s="44"/>
      <c r="D246" s="223" t="s">
        <v>146</v>
      </c>
      <c r="E246" s="44"/>
      <c r="F246" s="224" t="s">
        <v>1458</v>
      </c>
      <c r="G246" s="44"/>
      <c r="H246" s="44"/>
      <c r="I246" s="225"/>
      <c r="J246" s="44"/>
      <c r="K246" s="44"/>
      <c r="L246" s="48"/>
      <c r="M246" s="226"/>
      <c r="N246" s="227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146</v>
      </c>
      <c r="AU246" s="20" t="s">
        <v>86</v>
      </c>
    </row>
    <row r="247" s="2" customFormat="1" ht="24.15" customHeight="1">
      <c r="A247" s="42"/>
      <c r="B247" s="43"/>
      <c r="C247" s="272" t="s">
        <v>376</v>
      </c>
      <c r="D247" s="272" t="s">
        <v>276</v>
      </c>
      <c r="E247" s="273" t="s">
        <v>1459</v>
      </c>
      <c r="F247" s="274" t="s">
        <v>1460</v>
      </c>
      <c r="G247" s="275" t="s">
        <v>321</v>
      </c>
      <c r="H247" s="276">
        <v>30</v>
      </c>
      <c r="I247" s="277"/>
      <c r="J247" s="278">
        <f>ROUND(I247*H247,2)</f>
        <v>0</v>
      </c>
      <c r="K247" s="274" t="s">
        <v>143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0.155</v>
      </c>
      <c r="R247" s="219">
        <f>Q247*H247</f>
        <v>4.6500000000000004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1461</v>
      </c>
    </row>
    <row r="248" s="2" customFormat="1" ht="24.15" customHeight="1">
      <c r="A248" s="42"/>
      <c r="B248" s="43"/>
      <c r="C248" s="210" t="s">
        <v>381</v>
      </c>
      <c r="D248" s="210" t="s">
        <v>139</v>
      </c>
      <c r="E248" s="211" t="s">
        <v>1462</v>
      </c>
      <c r="F248" s="212" t="s">
        <v>1463</v>
      </c>
      <c r="G248" s="213" t="s">
        <v>321</v>
      </c>
      <c r="H248" s="214">
        <v>11</v>
      </c>
      <c r="I248" s="215"/>
      <c r="J248" s="216">
        <f>ROUND(I248*H248,2)</f>
        <v>0</v>
      </c>
      <c r="K248" s="212" t="s">
        <v>143</v>
      </c>
      <c r="L248" s="48"/>
      <c r="M248" s="217" t="s">
        <v>21</v>
      </c>
      <c r="N248" s="218" t="s">
        <v>46</v>
      </c>
      <c r="O248" s="88"/>
      <c r="P248" s="219">
        <f>O248*H248</f>
        <v>0</v>
      </c>
      <c r="Q248" s="219">
        <v>0.030759999999999999</v>
      </c>
      <c r="R248" s="219">
        <f>Q248*H248</f>
        <v>0.33835999999999999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144</v>
      </c>
      <c r="AT248" s="221" t="s">
        <v>139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1464</v>
      </c>
    </row>
    <row r="249" s="2" customFormat="1">
      <c r="A249" s="42"/>
      <c r="B249" s="43"/>
      <c r="C249" s="44"/>
      <c r="D249" s="223" t="s">
        <v>146</v>
      </c>
      <c r="E249" s="44"/>
      <c r="F249" s="224" t="s">
        <v>1465</v>
      </c>
      <c r="G249" s="44"/>
      <c r="H249" s="44"/>
      <c r="I249" s="225"/>
      <c r="J249" s="44"/>
      <c r="K249" s="44"/>
      <c r="L249" s="48"/>
      <c r="M249" s="226"/>
      <c r="N249" s="227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146</v>
      </c>
      <c r="AU249" s="20" t="s">
        <v>86</v>
      </c>
    </row>
    <row r="250" s="2" customFormat="1" ht="33" customHeight="1">
      <c r="A250" s="42"/>
      <c r="B250" s="43"/>
      <c r="C250" s="272" t="s">
        <v>385</v>
      </c>
      <c r="D250" s="272" t="s">
        <v>276</v>
      </c>
      <c r="E250" s="273" t="s">
        <v>1466</v>
      </c>
      <c r="F250" s="274" t="s">
        <v>1467</v>
      </c>
      <c r="G250" s="275" t="s">
        <v>321</v>
      </c>
      <c r="H250" s="276">
        <v>11</v>
      </c>
      <c r="I250" s="277"/>
      <c r="J250" s="278">
        <f>ROUND(I250*H250,2)</f>
        <v>0</v>
      </c>
      <c r="K250" s="274" t="s">
        <v>143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0.34999999999999998</v>
      </c>
      <c r="R250" s="219">
        <f>Q250*H250</f>
        <v>3.8499999999999996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1468</v>
      </c>
    </row>
    <row r="251" s="2" customFormat="1" ht="24.15" customHeight="1">
      <c r="A251" s="42"/>
      <c r="B251" s="43"/>
      <c r="C251" s="210" t="s">
        <v>389</v>
      </c>
      <c r="D251" s="210" t="s">
        <v>139</v>
      </c>
      <c r="E251" s="211" t="s">
        <v>1469</v>
      </c>
      <c r="F251" s="212" t="s">
        <v>1470</v>
      </c>
      <c r="G251" s="213" t="s">
        <v>321</v>
      </c>
      <c r="H251" s="214">
        <v>2</v>
      </c>
      <c r="I251" s="215"/>
      <c r="J251" s="216">
        <f>ROUND(I251*H251,2)</f>
        <v>0</v>
      </c>
      <c r="K251" s="212" t="s">
        <v>374</v>
      </c>
      <c r="L251" s="48"/>
      <c r="M251" s="217" t="s">
        <v>21</v>
      </c>
      <c r="N251" s="218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144</v>
      </c>
      <c r="AT251" s="221" t="s">
        <v>139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1471</v>
      </c>
    </row>
    <row r="252" s="2" customFormat="1" ht="24.15" customHeight="1">
      <c r="A252" s="42"/>
      <c r="B252" s="43"/>
      <c r="C252" s="210" t="s">
        <v>393</v>
      </c>
      <c r="D252" s="210" t="s">
        <v>139</v>
      </c>
      <c r="E252" s="211" t="s">
        <v>1472</v>
      </c>
      <c r="F252" s="212" t="s">
        <v>1473</v>
      </c>
      <c r="G252" s="213" t="s">
        <v>379</v>
      </c>
      <c r="H252" s="214">
        <v>12</v>
      </c>
      <c r="I252" s="215"/>
      <c r="J252" s="216">
        <f>ROUND(I252*H252,2)</f>
        <v>0</v>
      </c>
      <c r="K252" s="212" t="s">
        <v>374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</v>
      </c>
      <c r="R252" s="219">
        <f>Q252*H252</f>
        <v>0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1474</v>
      </c>
    </row>
    <row r="253" s="2" customFormat="1" ht="24.15" customHeight="1">
      <c r="A253" s="42"/>
      <c r="B253" s="43"/>
      <c r="C253" s="210" t="s">
        <v>397</v>
      </c>
      <c r="D253" s="210" t="s">
        <v>139</v>
      </c>
      <c r="E253" s="211" t="s">
        <v>1475</v>
      </c>
      <c r="F253" s="212" t="s">
        <v>1476</v>
      </c>
      <c r="G253" s="213" t="s">
        <v>321</v>
      </c>
      <c r="H253" s="214">
        <v>11</v>
      </c>
      <c r="I253" s="215"/>
      <c r="J253" s="216">
        <f>ROUND(I253*H253,2)</f>
        <v>0</v>
      </c>
      <c r="K253" s="212" t="s">
        <v>143</v>
      </c>
      <c r="L253" s="48"/>
      <c r="M253" s="217" t="s">
        <v>21</v>
      </c>
      <c r="N253" s="218" t="s">
        <v>46</v>
      </c>
      <c r="O253" s="88"/>
      <c r="P253" s="219">
        <f>O253*H253</f>
        <v>0</v>
      </c>
      <c r="Q253" s="219">
        <v>0</v>
      </c>
      <c r="R253" s="219">
        <f>Q253*H253</f>
        <v>0</v>
      </c>
      <c r="S253" s="219">
        <v>0.14999999999999999</v>
      </c>
      <c r="T253" s="220">
        <f>S253*H253</f>
        <v>1.6499999999999999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21" t="s">
        <v>144</v>
      </c>
      <c r="AT253" s="221" t="s">
        <v>139</v>
      </c>
      <c r="AU253" s="221" t="s">
        <v>86</v>
      </c>
      <c r="AY253" s="20" t="s">
        <v>137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20" t="s">
        <v>83</v>
      </c>
      <c r="BK253" s="222">
        <f>ROUND(I253*H253,2)</f>
        <v>0</v>
      </c>
      <c r="BL253" s="20" t="s">
        <v>144</v>
      </c>
      <c r="BM253" s="221" t="s">
        <v>1477</v>
      </c>
    </row>
    <row r="254" s="2" customFormat="1">
      <c r="A254" s="42"/>
      <c r="B254" s="43"/>
      <c r="C254" s="44"/>
      <c r="D254" s="223" t="s">
        <v>146</v>
      </c>
      <c r="E254" s="44"/>
      <c r="F254" s="224" t="s">
        <v>1478</v>
      </c>
      <c r="G254" s="44"/>
      <c r="H254" s="44"/>
      <c r="I254" s="225"/>
      <c r="J254" s="44"/>
      <c r="K254" s="44"/>
      <c r="L254" s="48"/>
      <c r="M254" s="226"/>
      <c r="N254" s="227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0" t="s">
        <v>146</v>
      </c>
      <c r="AU254" s="20" t="s">
        <v>86</v>
      </c>
    </row>
    <row r="255" s="2" customFormat="1" ht="24.15" customHeight="1">
      <c r="A255" s="42"/>
      <c r="B255" s="43"/>
      <c r="C255" s="210" t="s">
        <v>402</v>
      </c>
      <c r="D255" s="210" t="s">
        <v>139</v>
      </c>
      <c r="E255" s="211" t="s">
        <v>1479</v>
      </c>
      <c r="F255" s="212" t="s">
        <v>1480</v>
      </c>
      <c r="G255" s="213" t="s">
        <v>321</v>
      </c>
      <c r="H255" s="214">
        <v>11</v>
      </c>
      <c r="I255" s="215"/>
      <c r="J255" s="216">
        <f>ROUND(I255*H255,2)</f>
        <v>0</v>
      </c>
      <c r="K255" s="212" t="s">
        <v>143</v>
      </c>
      <c r="L255" s="48"/>
      <c r="M255" s="217" t="s">
        <v>21</v>
      </c>
      <c r="N255" s="218" t="s">
        <v>46</v>
      </c>
      <c r="O255" s="88"/>
      <c r="P255" s="219">
        <f>O255*H255</f>
        <v>0</v>
      </c>
      <c r="Q255" s="219">
        <v>0.21734000000000001</v>
      </c>
      <c r="R255" s="219">
        <f>Q255*H255</f>
        <v>2.3907400000000001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144</v>
      </c>
      <c r="AT255" s="221" t="s">
        <v>139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1481</v>
      </c>
    </row>
    <row r="256" s="2" customFormat="1">
      <c r="A256" s="42"/>
      <c r="B256" s="43"/>
      <c r="C256" s="44"/>
      <c r="D256" s="223" t="s">
        <v>146</v>
      </c>
      <c r="E256" s="44"/>
      <c r="F256" s="224" t="s">
        <v>1482</v>
      </c>
      <c r="G256" s="44"/>
      <c r="H256" s="44"/>
      <c r="I256" s="225"/>
      <c r="J256" s="44"/>
      <c r="K256" s="44"/>
      <c r="L256" s="48"/>
      <c r="M256" s="226"/>
      <c r="N256" s="227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146</v>
      </c>
      <c r="AU256" s="20" t="s">
        <v>86</v>
      </c>
    </row>
    <row r="257" s="2" customFormat="1" ht="24.15" customHeight="1">
      <c r="A257" s="42"/>
      <c r="B257" s="43"/>
      <c r="C257" s="272" t="s">
        <v>406</v>
      </c>
      <c r="D257" s="272" t="s">
        <v>276</v>
      </c>
      <c r="E257" s="273" t="s">
        <v>1483</v>
      </c>
      <c r="F257" s="274" t="s">
        <v>1484</v>
      </c>
      <c r="G257" s="275" t="s">
        <v>321</v>
      </c>
      <c r="H257" s="276">
        <v>11</v>
      </c>
      <c r="I257" s="277"/>
      <c r="J257" s="278">
        <f>ROUND(I257*H257,2)</f>
        <v>0</v>
      </c>
      <c r="K257" s="274" t="s">
        <v>143</v>
      </c>
      <c r="L257" s="279"/>
      <c r="M257" s="280" t="s">
        <v>21</v>
      </c>
      <c r="N257" s="281" t="s">
        <v>46</v>
      </c>
      <c r="O257" s="88"/>
      <c r="P257" s="219">
        <f>O257*H257</f>
        <v>0</v>
      </c>
      <c r="Q257" s="219">
        <v>0.0060000000000000001</v>
      </c>
      <c r="R257" s="219">
        <f>Q257*H257</f>
        <v>0.066000000000000003</v>
      </c>
      <c r="S257" s="219">
        <v>0</v>
      </c>
      <c r="T257" s="220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21" t="s">
        <v>202</v>
      </c>
      <c r="AT257" s="221" t="s">
        <v>276</v>
      </c>
      <c r="AU257" s="221" t="s">
        <v>86</v>
      </c>
      <c r="AY257" s="20" t="s">
        <v>137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20" t="s">
        <v>83</v>
      </c>
      <c r="BK257" s="222">
        <f>ROUND(I257*H257,2)</f>
        <v>0</v>
      </c>
      <c r="BL257" s="20" t="s">
        <v>144</v>
      </c>
      <c r="BM257" s="221" t="s">
        <v>1485</v>
      </c>
    </row>
    <row r="258" s="2" customFormat="1" ht="24.15" customHeight="1">
      <c r="A258" s="42"/>
      <c r="B258" s="43"/>
      <c r="C258" s="272" t="s">
        <v>411</v>
      </c>
      <c r="D258" s="272" t="s">
        <v>276</v>
      </c>
      <c r="E258" s="273" t="s">
        <v>1486</v>
      </c>
      <c r="F258" s="274" t="s">
        <v>1487</v>
      </c>
      <c r="G258" s="275" t="s">
        <v>379</v>
      </c>
      <c r="H258" s="276">
        <v>11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1488</v>
      </c>
    </row>
    <row r="259" s="2" customFormat="1" ht="24.15" customHeight="1">
      <c r="A259" s="42"/>
      <c r="B259" s="43"/>
      <c r="C259" s="210" t="s">
        <v>415</v>
      </c>
      <c r="D259" s="210" t="s">
        <v>139</v>
      </c>
      <c r="E259" s="211" t="s">
        <v>1108</v>
      </c>
      <c r="F259" s="212" t="s">
        <v>1109</v>
      </c>
      <c r="G259" s="213" t="s">
        <v>160</v>
      </c>
      <c r="H259" s="214">
        <v>86.549999999999997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0.00012999999999999999</v>
      </c>
      <c r="R259" s="219">
        <f>Q259*H259</f>
        <v>0.011251499999999999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1489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1111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12" customFormat="1" ht="22.8" customHeight="1">
      <c r="A261" s="12"/>
      <c r="B261" s="194"/>
      <c r="C261" s="195"/>
      <c r="D261" s="196" t="s">
        <v>74</v>
      </c>
      <c r="E261" s="208" t="s">
        <v>1490</v>
      </c>
      <c r="F261" s="208" t="s">
        <v>1491</v>
      </c>
      <c r="G261" s="195"/>
      <c r="H261" s="195"/>
      <c r="I261" s="198"/>
      <c r="J261" s="209">
        <f>BK261</f>
        <v>0</v>
      </c>
      <c r="K261" s="195"/>
      <c r="L261" s="200"/>
      <c r="M261" s="201"/>
      <c r="N261" s="202"/>
      <c r="O261" s="202"/>
      <c r="P261" s="203">
        <f>SUM(P262:P268)</f>
        <v>0</v>
      </c>
      <c r="Q261" s="202"/>
      <c r="R261" s="203">
        <f>SUM(R262:R268)</f>
        <v>0</v>
      </c>
      <c r="S261" s="202"/>
      <c r="T261" s="204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5" t="s">
        <v>83</v>
      </c>
      <c r="AT261" s="206" t="s">
        <v>74</v>
      </c>
      <c r="AU261" s="206" t="s">
        <v>83</v>
      </c>
      <c r="AY261" s="205" t="s">
        <v>137</v>
      </c>
      <c r="BK261" s="207">
        <f>SUM(BK262:BK268)</f>
        <v>0</v>
      </c>
    </row>
    <row r="262" s="2" customFormat="1" ht="33" customHeight="1">
      <c r="A262" s="42"/>
      <c r="B262" s="43"/>
      <c r="C262" s="210" t="s">
        <v>419</v>
      </c>
      <c r="D262" s="210" t="s">
        <v>139</v>
      </c>
      <c r="E262" s="211" t="s">
        <v>1492</v>
      </c>
      <c r="F262" s="212" t="s">
        <v>1493</v>
      </c>
      <c r="G262" s="213" t="s">
        <v>252</v>
      </c>
      <c r="H262" s="214">
        <v>11.199999999999999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1494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1495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44.25" customHeight="1">
      <c r="A264" s="42"/>
      <c r="B264" s="43"/>
      <c r="C264" s="210" t="s">
        <v>424</v>
      </c>
      <c r="D264" s="210" t="s">
        <v>139</v>
      </c>
      <c r="E264" s="211" t="s">
        <v>1496</v>
      </c>
      <c r="F264" s="212" t="s">
        <v>1497</v>
      </c>
      <c r="G264" s="213" t="s">
        <v>252</v>
      </c>
      <c r="H264" s="214">
        <v>44.799999999999997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1498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1499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14" customFormat="1">
      <c r="A266" s="14"/>
      <c r="B266" s="239"/>
      <c r="C266" s="240"/>
      <c r="D266" s="230" t="s">
        <v>148</v>
      </c>
      <c r="E266" s="241" t="s">
        <v>21</v>
      </c>
      <c r="F266" s="242" t="s">
        <v>1500</v>
      </c>
      <c r="G266" s="240"/>
      <c r="H266" s="243">
        <v>44.799999999999997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148</v>
      </c>
      <c r="AU266" s="249" t="s">
        <v>86</v>
      </c>
      <c r="AV266" s="14" t="s">
        <v>86</v>
      </c>
      <c r="AW266" s="14" t="s">
        <v>36</v>
      </c>
      <c r="AX266" s="14" t="s">
        <v>83</v>
      </c>
      <c r="AY266" s="249" t="s">
        <v>137</v>
      </c>
    </row>
    <row r="267" s="2" customFormat="1" ht="44.25" customHeight="1">
      <c r="A267" s="42"/>
      <c r="B267" s="43"/>
      <c r="C267" s="210" t="s">
        <v>428</v>
      </c>
      <c r="D267" s="210" t="s">
        <v>139</v>
      </c>
      <c r="E267" s="211" t="s">
        <v>1501</v>
      </c>
      <c r="F267" s="212" t="s">
        <v>1502</v>
      </c>
      <c r="G267" s="213" t="s">
        <v>252</v>
      </c>
      <c r="H267" s="214">
        <v>9.5500000000000007</v>
      </c>
      <c r="I267" s="215"/>
      <c r="J267" s="216">
        <f>ROUND(I267*H267,2)</f>
        <v>0</v>
      </c>
      <c r="K267" s="212" t="s">
        <v>143</v>
      </c>
      <c r="L267" s="48"/>
      <c r="M267" s="217" t="s">
        <v>21</v>
      </c>
      <c r="N267" s="218" t="s">
        <v>46</v>
      </c>
      <c r="O267" s="88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20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1" t="s">
        <v>144</v>
      </c>
      <c r="AT267" s="221" t="s">
        <v>139</v>
      </c>
      <c r="AU267" s="221" t="s">
        <v>86</v>
      </c>
      <c r="AY267" s="20" t="s">
        <v>137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20" t="s">
        <v>83</v>
      </c>
      <c r="BK267" s="222">
        <f>ROUND(I267*H267,2)</f>
        <v>0</v>
      </c>
      <c r="BL267" s="20" t="s">
        <v>144</v>
      </c>
      <c r="BM267" s="221" t="s">
        <v>1503</v>
      </c>
    </row>
    <row r="268" s="2" customFormat="1">
      <c r="A268" s="42"/>
      <c r="B268" s="43"/>
      <c r="C268" s="44"/>
      <c r="D268" s="223" t="s">
        <v>146</v>
      </c>
      <c r="E268" s="44"/>
      <c r="F268" s="224" t="s">
        <v>1504</v>
      </c>
      <c r="G268" s="44"/>
      <c r="H268" s="44"/>
      <c r="I268" s="225"/>
      <c r="J268" s="44"/>
      <c r="K268" s="44"/>
      <c r="L268" s="48"/>
      <c r="M268" s="282"/>
      <c r="N268" s="283"/>
      <c r="O268" s="284"/>
      <c r="P268" s="284"/>
      <c r="Q268" s="284"/>
      <c r="R268" s="284"/>
      <c r="S268" s="284"/>
      <c r="T268" s="28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146</v>
      </c>
      <c r="AU268" s="20" t="s">
        <v>86</v>
      </c>
    </row>
    <row r="269" s="2" customFormat="1" ht="6.96" customHeight="1">
      <c r="A269" s="42"/>
      <c r="B269" s="63"/>
      <c r="C269" s="64"/>
      <c r="D269" s="64"/>
      <c r="E269" s="64"/>
      <c r="F269" s="64"/>
      <c r="G269" s="64"/>
      <c r="H269" s="64"/>
      <c r="I269" s="64"/>
      <c r="J269" s="64"/>
      <c r="K269" s="64"/>
      <c r="L269" s="48"/>
      <c r="M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</row>
  </sheetData>
  <sheetProtection sheet="1" autoFilter="0" formatColumns="0" formatRows="0" objects="1" scenarios="1" spinCount="100000" saltValue="57M+cV/owKr0bOUv2GQdzrdNOXnXVkmplKJLhYHwylUu0DUWEEJrBy0vhwaC4OtrEMJl/dygewRchJuAJ5HF8Q==" hashValue="zxFxvDwShAM3VHYjbao9oatUhM9/DKvET0tgWeSanjsow5CpMlldIWYkNWef54DNoaxr2/WYc00LU5wHP6SGXw==" algorithmName="SHA-512" password="CC35"/>
  <autoFilter ref="C83:K26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15101201"/>
    <hyperlink ref="F90" r:id="rId2" display="https://podminky.urs.cz/item/CS_URS_2025_02/115101301"/>
    <hyperlink ref="F92" r:id="rId3" display="https://podminky.urs.cz/item/CS_URS_2025_02/132251251"/>
    <hyperlink ref="F117" r:id="rId4" display="https://podminky.urs.cz/item/CS_URS_2025_02/133251101"/>
    <hyperlink ref="F132" r:id="rId5" display="https://podminky.urs.cz/item/CS_URS_2025_02/151101102"/>
    <hyperlink ref="F164" r:id="rId6" display="https://podminky.urs.cz/item/CS_URS_2025_02/151101112"/>
    <hyperlink ref="F166" r:id="rId7" display="https://podminky.urs.cz/item/CS_URS_2025_02/151811132"/>
    <hyperlink ref="F173" r:id="rId8" display="https://podminky.urs.cz/item/CS_URS_2025_02/151811133"/>
    <hyperlink ref="F180" r:id="rId9" display="https://podminky.urs.cz/item/CS_URS_2025_02/151811232"/>
    <hyperlink ref="F183" r:id="rId10" display="https://podminky.urs.cz/item/CS_URS_2025_02/151811233"/>
    <hyperlink ref="F186" r:id="rId11" display="https://podminky.urs.cz/item/CS_URS_2025_02/162751117"/>
    <hyperlink ref="F190" r:id="rId12" display="https://podminky.urs.cz/item/CS_URS_2025_02/162751119"/>
    <hyperlink ref="F193" r:id="rId13" display="https://podminky.urs.cz/item/CS_URS_2025_02/171201231"/>
    <hyperlink ref="F196" r:id="rId14" display="https://podminky.urs.cz/item/CS_URS_2025_02/171251201"/>
    <hyperlink ref="F199" r:id="rId15" display="https://podminky.urs.cz/item/CS_URS_2025_02/174151101"/>
    <hyperlink ref="F207" r:id="rId16" display="https://podminky.urs.cz/item/CS_URS_2025_02/175151101"/>
    <hyperlink ref="F214" r:id="rId17" display="https://podminky.urs.cz/item/CS_URS_2025_02/359901211"/>
    <hyperlink ref="F217" r:id="rId18" display="https://podminky.urs.cz/item/CS_URS_2025_02/871350320"/>
    <hyperlink ref="F221" r:id="rId19" display="https://podminky.urs.cz/item/CS_URS_2025_02/871360320"/>
    <hyperlink ref="F225" r:id="rId20" display="https://podminky.urs.cz/item/CS_URS_2025_02/877350330"/>
    <hyperlink ref="F228" r:id="rId21" display="https://podminky.urs.cz/item/CS_URS_2025_02/890411851"/>
    <hyperlink ref="F233" r:id="rId22" display="https://podminky.urs.cz/item/CS_URS_2025_02/892351111"/>
    <hyperlink ref="F235" r:id="rId23" display="https://podminky.urs.cz/item/CS_URS_2025_02/892381111"/>
    <hyperlink ref="F237" r:id="rId24" display="https://podminky.urs.cz/item/CS_URS_2025_02/895941342"/>
    <hyperlink ref="F240" r:id="rId25" display="https://podminky.urs.cz/item/CS_URS_2025_02/895941351"/>
    <hyperlink ref="F243" r:id="rId26" display="https://podminky.urs.cz/item/CS_URS_2025_02/895941361"/>
    <hyperlink ref="F246" r:id="rId27" display="https://podminky.urs.cz/item/CS_URS_2025_02/895941362"/>
    <hyperlink ref="F249" r:id="rId28" display="https://podminky.urs.cz/item/CS_URS_2025_02/895941367"/>
    <hyperlink ref="F254" r:id="rId29" display="https://podminky.urs.cz/item/CS_URS_2025_02/899203211"/>
    <hyperlink ref="F256" r:id="rId30" display="https://podminky.urs.cz/item/CS_URS_2025_02/899204112"/>
    <hyperlink ref="F260" r:id="rId31" display="https://podminky.urs.cz/item/CS_URS_2025_02/899722114"/>
    <hyperlink ref="F263" r:id="rId32" display="https://podminky.urs.cz/item/CS_URS_2025_02/997013501"/>
    <hyperlink ref="F265" r:id="rId33" display="https://podminky.urs.cz/item/CS_URS_2025_02/997013509"/>
    <hyperlink ref="F268" r:id="rId34" display="https://podminky.urs.cz/item/CS_URS_2025_02/99701386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1505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1506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ROUND((SUM(BE85:BE238)),  2)</f>
        <v>0</v>
      </c>
      <c r="G33" s="42"/>
      <c r="H33" s="42"/>
      <c r="I33" s="154">
        <v>0.20999999999999999</v>
      </c>
      <c r="J33" s="153">
        <f>ROUND(((SUM(BE85:BE238))*I33),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ROUND((SUM(BF85:BF238)),  2)</f>
        <v>0</v>
      </c>
      <c r="G34" s="42"/>
      <c r="H34" s="42"/>
      <c r="I34" s="154">
        <v>0.12</v>
      </c>
      <c r="J34" s="153">
        <f>ROUND(((SUM(BF85:BF238))*I34),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ROUND((SUM(BG85:BG238)),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ROUND((SUM(BH85:BH238)),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ROUND((SUM(BI85:BI238)),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2504005 - IO 03 Oprava komunikace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J154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1507</v>
      </c>
      <c r="E63" s="180"/>
      <c r="F63" s="180"/>
      <c r="G63" s="180"/>
      <c r="H63" s="180"/>
      <c r="I63" s="180"/>
      <c r="J63" s="181">
        <f>J169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120</v>
      </c>
      <c r="E64" s="180"/>
      <c r="F64" s="180"/>
      <c r="G64" s="180"/>
      <c r="H64" s="180"/>
      <c r="I64" s="180"/>
      <c r="J64" s="181">
        <f>J204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1303</v>
      </c>
      <c r="E65" s="180"/>
      <c r="F65" s="180"/>
      <c r="G65" s="180"/>
      <c r="H65" s="180"/>
      <c r="I65" s="180"/>
      <c r="J65" s="181">
        <f>J225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2504005 - IO 03 Oprava komunikace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1356.5170066999999</v>
      </c>
      <c r="S85" s="100"/>
      <c r="T85" s="192">
        <f>T86</f>
        <v>1599.0782999999999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P87+P154+P169+P204+P225</f>
        <v>0</v>
      </c>
      <c r="Q86" s="202"/>
      <c r="R86" s="203">
        <f>R87+R154+R169+R204+R225</f>
        <v>1356.5170066999999</v>
      </c>
      <c r="S86" s="202"/>
      <c r="T86" s="204">
        <f>T87+T154+T169+T204+T225</f>
        <v>1599.0782999999999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BK87+BK154+BK169+BK204+BK225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SUM(P88:P153)</f>
        <v>0</v>
      </c>
      <c r="Q87" s="202"/>
      <c r="R87" s="203">
        <f>SUM(R88:R153)</f>
        <v>1241.1671459999998</v>
      </c>
      <c r="S87" s="202"/>
      <c r="T87" s="204">
        <f>SUM(T88:T153)</f>
        <v>1599.0782999999999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SUM(BK88:BK153)</f>
        <v>0</v>
      </c>
    </row>
    <row r="88" s="2" customFormat="1" ht="66.75" customHeight="1">
      <c r="A88" s="42"/>
      <c r="B88" s="43"/>
      <c r="C88" s="210" t="s">
        <v>83</v>
      </c>
      <c r="D88" s="210" t="s">
        <v>139</v>
      </c>
      <c r="E88" s="211" t="s">
        <v>1508</v>
      </c>
      <c r="F88" s="212" t="s">
        <v>1509</v>
      </c>
      <c r="G88" s="213" t="s">
        <v>173</v>
      </c>
      <c r="H88" s="214">
        <v>1387.8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0.75</v>
      </c>
      <c r="T88" s="220">
        <f>S88*H88</f>
        <v>1040.8499999999999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1510</v>
      </c>
    </row>
    <row r="89" s="2" customFormat="1">
      <c r="A89" s="42"/>
      <c r="B89" s="43"/>
      <c r="C89" s="44"/>
      <c r="D89" s="223" t="s">
        <v>146</v>
      </c>
      <c r="E89" s="44"/>
      <c r="F89" s="224" t="s">
        <v>1511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55.5" customHeight="1">
      <c r="A90" s="42"/>
      <c r="B90" s="43"/>
      <c r="C90" s="210" t="s">
        <v>86</v>
      </c>
      <c r="D90" s="210" t="s">
        <v>139</v>
      </c>
      <c r="E90" s="211" t="s">
        <v>1512</v>
      </c>
      <c r="F90" s="212" t="s">
        <v>1513</v>
      </c>
      <c r="G90" s="213" t="s">
        <v>173</v>
      </c>
      <c r="H90" s="214">
        <v>1387.8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0.22</v>
      </c>
      <c r="T90" s="220">
        <f>S90*H90</f>
        <v>305.31599999999997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1514</v>
      </c>
    </row>
    <row r="91" s="2" customFormat="1">
      <c r="A91" s="42"/>
      <c r="B91" s="43"/>
      <c r="C91" s="44"/>
      <c r="D91" s="223" t="s">
        <v>146</v>
      </c>
      <c r="E91" s="44"/>
      <c r="F91" s="224" t="s">
        <v>1515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44.25" customHeight="1">
      <c r="A92" s="42"/>
      <c r="B92" s="43"/>
      <c r="C92" s="210" t="s">
        <v>157</v>
      </c>
      <c r="D92" s="210" t="s">
        <v>139</v>
      </c>
      <c r="E92" s="211" t="s">
        <v>1516</v>
      </c>
      <c r="F92" s="212" t="s">
        <v>1517</v>
      </c>
      <c r="G92" s="213" t="s">
        <v>173</v>
      </c>
      <c r="H92" s="214">
        <v>1536.4000000000001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1.0000000000000001E-05</v>
      </c>
      <c r="R92" s="219">
        <f>Q92*H92</f>
        <v>0.015364000000000003</v>
      </c>
      <c r="S92" s="219">
        <v>0.091999999999999998</v>
      </c>
      <c r="T92" s="220">
        <f>S92*H92</f>
        <v>141.34880000000001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1518</v>
      </c>
    </row>
    <row r="93" s="2" customFormat="1">
      <c r="A93" s="42"/>
      <c r="B93" s="43"/>
      <c r="C93" s="44"/>
      <c r="D93" s="223" t="s">
        <v>146</v>
      </c>
      <c r="E93" s="44"/>
      <c r="F93" s="224" t="s">
        <v>1519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44.25" customHeight="1">
      <c r="A94" s="42"/>
      <c r="B94" s="43"/>
      <c r="C94" s="210" t="s">
        <v>144</v>
      </c>
      <c r="D94" s="210" t="s">
        <v>139</v>
      </c>
      <c r="E94" s="211" t="s">
        <v>1520</v>
      </c>
      <c r="F94" s="212" t="s">
        <v>1521</v>
      </c>
      <c r="G94" s="213" t="s">
        <v>160</v>
      </c>
      <c r="H94" s="214">
        <v>233.09999999999999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0.28999999999999998</v>
      </c>
      <c r="T94" s="220">
        <f>S94*H94</f>
        <v>67.59899999999999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1522</v>
      </c>
    </row>
    <row r="95" s="2" customFormat="1">
      <c r="A95" s="42"/>
      <c r="B95" s="43"/>
      <c r="C95" s="44"/>
      <c r="D95" s="223" t="s">
        <v>146</v>
      </c>
      <c r="E95" s="44"/>
      <c r="F95" s="224" t="s">
        <v>1523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2" customFormat="1" ht="44.25" customHeight="1">
      <c r="A96" s="42"/>
      <c r="B96" s="43"/>
      <c r="C96" s="210" t="s">
        <v>170</v>
      </c>
      <c r="D96" s="210" t="s">
        <v>139</v>
      </c>
      <c r="E96" s="211" t="s">
        <v>1524</v>
      </c>
      <c r="F96" s="212" t="s">
        <v>1525</v>
      </c>
      <c r="G96" s="213" t="s">
        <v>160</v>
      </c>
      <c r="H96" s="214">
        <v>382.30000000000001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0.11500000000000001</v>
      </c>
      <c r="T96" s="220">
        <f>S96*H96</f>
        <v>43.964500000000001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1526</v>
      </c>
    </row>
    <row r="97" s="2" customFormat="1">
      <c r="A97" s="42"/>
      <c r="B97" s="43"/>
      <c r="C97" s="44"/>
      <c r="D97" s="223" t="s">
        <v>146</v>
      </c>
      <c r="E97" s="44"/>
      <c r="F97" s="224" t="s">
        <v>1527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1528</v>
      </c>
      <c r="G98" s="240"/>
      <c r="H98" s="243">
        <v>382.30000000000001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83</v>
      </c>
      <c r="AY98" s="249" t="s">
        <v>137</v>
      </c>
    </row>
    <row r="99" s="2" customFormat="1" ht="24.15" customHeight="1">
      <c r="A99" s="42"/>
      <c r="B99" s="43"/>
      <c r="C99" s="210" t="s">
        <v>181</v>
      </c>
      <c r="D99" s="210" t="s">
        <v>139</v>
      </c>
      <c r="E99" s="211" t="s">
        <v>171</v>
      </c>
      <c r="F99" s="212" t="s">
        <v>172</v>
      </c>
      <c r="G99" s="213" t="s">
        <v>173</v>
      </c>
      <c r="H99" s="214">
        <v>116.59999999999999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1529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175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1530</v>
      </c>
      <c r="G101" s="240"/>
      <c r="H101" s="243">
        <v>116.59999999999999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37.8" customHeight="1">
      <c r="A102" s="42"/>
      <c r="B102" s="43"/>
      <c r="C102" s="210" t="s">
        <v>196</v>
      </c>
      <c r="D102" s="210" t="s">
        <v>139</v>
      </c>
      <c r="E102" s="211" t="s">
        <v>1531</v>
      </c>
      <c r="F102" s="212" t="s">
        <v>1532</v>
      </c>
      <c r="G102" s="213" t="s">
        <v>184</v>
      </c>
      <c r="H102" s="214">
        <v>620.5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1533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1534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3" customFormat="1">
      <c r="A104" s="13"/>
      <c r="B104" s="228"/>
      <c r="C104" s="229"/>
      <c r="D104" s="230" t="s">
        <v>148</v>
      </c>
      <c r="E104" s="231" t="s">
        <v>21</v>
      </c>
      <c r="F104" s="232" t="s">
        <v>1535</v>
      </c>
      <c r="G104" s="229"/>
      <c r="H104" s="231" t="s">
        <v>21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148</v>
      </c>
      <c r="AU104" s="238" t="s">
        <v>86</v>
      </c>
      <c r="AV104" s="13" t="s">
        <v>83</v>
      </c>
      <c r="AW104" s="13" t="s">
        <v>36</v>
      </c>
      <c r="AX104" s="13" t="s">
        <v>75</v>
      </c>
      <c r="AY104" s="238" t="s">
        <v>137</v>
      </c>
    </row>
    <row r="105" s="14" customFormat="1">
      <c r="A105" s="14"/>
      <c r="B105" s="239"/>
      <c r="C105" s="240"/>
      <c r="D105" s="230" t="s">
        <v>148</v>
      </c>
      <c r="E105" s="241" t="s">
        <v>21</v>
      </c>
      <c r="F105" s="242" t="s">
        <v>1536</v>
      </c>
      <c r="G105" s="240"/>
      <c r="H105" s="243">
        <v>620.5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9" t="s">
        <v>148</v>
      </c>
      <c r="AU105" s="249" t="s">
        <v>86</v>
      </c>
      <c r="AV105" s="14" t="s">
        <v>86</v>
      </c>
      <c r="AW105" s="14" t="s">
        <v>36</v>
      </c>
      <c r="AX105" s="14" t="s">
        <v>83</v>
      </c>
      <c r="AY105" s="249" t="s">
        <v>137</v>
      </c>
    </row>
    <row r="106" s="2" customFormat="1" ht="44.25" customHeight="1">
      <c r="A106" s="42"/>
      <c r="B106" s="43"/>
      <c r="C106" s="210" t="s">
        <v>202</v>
      </c>
      <c r="D106" s="210" t="s">
        <v>139</v>
      </c>
      <c r="E106" s="211" t="s">
        <v>1537</v>
      </c>
      <c r="F106" s="212" t="s">
        <v>1538</v>
      </c>
      <c r="G106" s="213" t="s">
        <v>184</v>
      </c>
      <c r="H106" s="214">
        <v>46.600000000000001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144</v>
      </c>
      <c r="AT106" s="221" t="s">
        <v>139</v>
      </c>
      <c r="AU106" s="221" t="s">
        <v>86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144</v>
      </c>
      <c r="BM106" s="221" t="s">
        <v>1539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1540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86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1541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1542</v>
      </c>
      <c r="G109" s="240"/>
      <c r="H109" s="243">
        <v>46.600000000000001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83</v>
      </c>
      <c r="AY109" s="249" t="s">
        <v>137</v>
      </c>
    </row>
    <row r="110" s="2" customFormat="1" ht="62.7" customHeight="1">
      <c r="A110" s="42"/>
      <c r="B110" s="43"/>
      <c r="C110" s="210" t="s">
        <v>209</v>
      </c>
      <c r="D110" s="210" t="s">
        <v>139</v>
      </c>
      <c r="E110" s="211" t="s">
        <v>224</v>
      </c>
      <c r="F110" s="212" t="s">
        <v>225</v>
      </c>
      <c r="G110" s="213" t="s">
        <v>184</v>
      </c>
      <c r="H110" s="214">
        <v>34.979999999999997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1543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227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1544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1545</v>
      </c>
      <c r="G113" s="240"/>
      <c r="H113" s="243">
        <v>34.979999999999997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83</v>
      </c>
      <c r="AY113" s="249" t="s">
        <v>137</v>
      </c>
    </row>
    <row r="114" s="2" customFormat="1" ht="62.7" customHeight="1">
      <c r="A114" s="42"/>
      <c r="B114" s="43"/>
      <c r="C114" s="210" t="s">
        <v>218</v>
      </c>
      <c r="D114" s="210" t="s">
        <v>139</v>
      </c>
      <c r="E114" s="211" t="s">
        <v>230</v>
      </c>
      <c r="F114" s="212" t="s">
        <v>231</v>
      </c>
      <c r="G114" s="213" t="s">
        <v>184</v>
      </c>
      <c r="H114" s="214">
        <v>32.600000000000001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0</v>
      </c>
      <c r="R114" s="219">
        <f>Q114*H114</f>
        <v>0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1546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233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1547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1548</v>
      </c>
      <c r="G117" s="240"/>
      <c r="H117" s="243">
        <v>32.600000000000001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83</v>
      </c>
      <c r="AY117" s="249" t="s">
        <v>137</v>
      </c>
    </row>
    <row r="118" s="2" customFormat="1" ht="66.75" customHeight="1">
      <c r="A118" s="42"/>
      <c r="B118" s="43"/>
      <c r="C118" s="210" t="s">
        <v>223</v>
      </c>
      <c r="D118" s="210" t="s">
        <v>139</v>
      </c>
      <c r="E118" s="211" t="s">
        <v>237</v>
      </c>
      <c r="F118" s="212" t="s">
        <v>238</v>
      </c>
      <c r="G118" s="213" t="s">
        <v>184</v>
      </c>
      <c r="H118" s="214">
        <v>130.40000000000001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1549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240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1550</v>
      </c>
      <c r="G120" s="240"/>
      <c r="H120" s="243">
        <v>130.40000000000001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83</v>
      </c>
      <c r="AY120" s="249" t="s">
        <v>137</v>
      </c>
    </row>
    <row r="121" s="2" customFormat="1" ht="49.05" customHeight="1">
      <c r="A121" s="42"/>
      <c r="B121" s="43"/>
      <c r="C121" s="210" t="s">
        <v>8</v>
      </c>
      <c r="D121" s="210" t="s">
        <v>139</v>
      </c>
      <c r="E121" s="211" t="s">
        <v>1551</v>
      </c>
      <c r="F121" s="212" t="s">
        <v>1552</v>
      </c>
      <c r="G121" s="213" t="s">
        <v>184</v>
      </c>
      <c r="H121" s="214">
        <v>620.5</v>
      </c>
      <c r="I121" s="215"/>
      <c r="J121" s="216">
        <f>ROUND(I121*H121,2)</f>
        <v>0</v>
      </c>
      <c r="K121" s="212" t="s">
        <v>143</v>
      </c>
      <c r="L121" s="48"/>
      <c r="M121" s="217" t="s">
        <v>21</v>
      </c>
      <c r="N121" s="218" t="s">
        <v>46</v>
      </c>
      <c r="O121" s="88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1" t="s">
        <v>144</v>
      </c>
      <c r="AT121" s="221" t="s">
        <v>139</v>
      </c>
      <c r="AU121" s="221" t="s">
        <v>86</v>
      </c>
      <c r="AY121" s="20" t="s">
        <v>137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20" t="s">
        <v>83</v>
      </c>
      <c r="BK121" s="222">
        <f>ROUND(I121*H121,2)</f>
        <v>0</v>
      </c>
      <c r="BL121" s="20" t="s">
        <v>144</v>
      </c>
      <c r="BM121" s="221" t="s">
        <v>1553</v>
      </c>
    </row>
    <row r="122" s="2" customFormat="1">
      <c r="A122" s="42"/>
      <c r="B122" s="43"/>
      <c r="C122" s="44"/>
      <c r="D122" s="223" t="s">
        <v>146</v>
      </c>
      <c r="E122" s="44"/>
      <c r="F122" s="224" t="s">
        <v>1554</v>
      </c>
      <c r="G122" s="44"/>
      <c r="H122" s="44"/>
      <c r="I122" s="225"/>
      <c r="J122" s="44"/>
      <c r="K122" s="44"/>
      <c r="L122" s="48"/>
      <c r="M122" s="226"/>
      <c r="N122" s="227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146</v>
      </c>
      <c r="AU122" s="20" t="s">
        <v>86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1555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1536</v>
      </c>
      <c r="G124" s="240"/>
      <c r="H124" s="243">
        <v>620.5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44.25" customHeight="1">
      <c r="A125" s="42"/>
      <c r="B125" s="43"/>
      <c r="C125" s="210" t="s">
        <v>236</v>
      </c>
      <c r="D125" s="210" t="s">
        <v>139</v>
      </c>
      <c r="E125" s="211" t="s">
        <v>250</v>
      </c>
      <c r="F125" s="212" t="s">
        <v>251</v>
      </c>
      <c r="G125" s="213" t="s">
        <v>252</v>
      </c>
      <c r="H125" s="214">
        <v>55.420000000000002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1556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254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1557</v>
      </c>
      <c r="G127" s="240"/>
      <c r="H127" s="243">
        <v>55.420000000000002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37.8" customHeight="1">
      <c r="A128" s="42"/>
      <c r="B128" s="43"/>
      <c r="C128" s="210" t="s">
        <v>242</v>
      </c>
      <c r="D128" s="210" t="s">
        <v>139</v>
      </c>
      <c r="E128" s="211" t="s">
        <v>260</v>
      </c>
      <c r="F128" s="212" t="s">
        <v>261</v>
      </c>
      <c r="G128" s="213" t="s">
        <v>184</v>
      </c>
      <c r="H128" s="214">
        <v>17.489999999999998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1558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263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682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1559</v>
      </c>
      <c r="G131" s="240"/>
      <c r="H131" s="243">
        <v>17.489999999999998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37.8" customHeight="1">
      <c r="A132" s="42"/>
      <c r="B132" s="43"/>
      <c r="C132" s="210" t="s">
        <v>249</v>
      </c>
      <c r="D132" s="210" t="s">
        <v>139</v>
      </c>
      <c r="E132" s="211" t="s">
        <v>260</v>
      </c>
      <c r="F132" s="212" t="s">
        <v>261</v>
      </c>
      <c r="G132" s="213" t="s">
        <v>184</v>
      </c>
      <c r="H132" s="214">
        <v>32.600000000000001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1560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263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1561</v>
      </c>
      <c r="G134" s="240"/>
      <c r="H134" s="243">
        <v>32.600000000000001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83</v>
      </c>
      <c r="AY134" s="249" t="s">
        <v>137</v>
      </c>
    </row>
    <row r="135" s="2" customFormat="1" ht="44.25" customHeight="1">
      <c r="A135" s="42"/>
      <c r="B135" s="43"/>
      <c r="C135" s="210" t="s">
        <v>256</v>
      </c>
      <c r="D135" s="210" t="s">
        <v>139</v>
      </c>
      <c r="E135" s="211" t="s">
        <v>1562</v>
      </c>
      <c r="F135" s="212" t="s">
        <v>1563</v>
      </c>
      <c r="G135" s="213" t="s">
        <v>184</v>
      </c>
      <c r="H135" s="214">
        <v>14</v>
      </c>
      <c r="I135" s="215"/>
      <c r="J135" s="216">
        <f>ROUND(I135*H135,2)</f>
        <v>0</v>
      </c>
      <c r="K135" s="212" t="s">
        <v>143</v>
      </c>
      <c r="L135" s="48"/>
      <c r="M135" s="217" t="s">
        <v>21</v>
      </c>
      <c r="N135" s="218" t="s">
        <v>46</v>
      </c>
      <c r="O135" s="88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1" t="s">
        <v>144</v>
      </c>
      <c r="AT135" s="221" t="s">
        <v>139</v>
      </c>
      <c r="AU135" s="221" t="s">
        <v>86</v>
      </c>
      <c r="AY135" s="20" t="s">
        <v>137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20" t="s">
        <v>83</v>
      </c>
      <c r="BK135" s="222">
        <f>ROUND(I135*H135,2)</f>
        <v>0</v>
      </c>
      <c r="BL135" s="20" t="s">
        <v>144</v>
      </c>
      <c r="BM135" s="221" t="s">
        <v>1564</v>
      </c>
    </row>
    <row r="136" s="2" customFormat="1">
      <c r="A136" s="42"/>
      <c r="B136" s="43"/>
      <c r="C136" s="44"/>
      <c r="D136" s="223" t="s">
        <v>146</v>
      </c>
      <c r="E136" s="44"/>
      <c r="F136" s="224" t="s">
        <v>1565</v>
      </c>
      <c r="G136" s="44"/>
      <c r="H136" s="44"/>
      <c r="I136" s="225"/>
      <c r="J136" s="44"/>
      <c r="K136" s="44"/>
      <c r="L136" s="48"/>
      <c r="M136" s="226"/>
      <c r="N136" s="227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146</v>
      </c>
      <c r="AU136" s="20" t="s">
        <v>86</v>
      </c>
    </row>
    <row r="137" s="13" customFormat="1">
      <c r="A137" s="13"/>
      <c r="B137" s="228"/>
      <c r="C137" s="229"/>
      <c r="D137" s="230" t="s">
        <v>148</v>
      </c>
      <c r="E137" s="231" t="s">
        <v>21</v>
      </c>
      <c r="F137" s="232" t="s">
        <v>1566</v>
      </c>
      <c r="G137" s="229"/>
      <c r="H137" s="231" t="s">
        <v>21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148</v>
      </c>
      <c r="AU137" s="238" t="s">
        <v>86</v>
      </c>
      <c r="AV137" s="13" t="s">
        <v>83</v>
      </c>
      <c r="AW137" s="13" t="s">
        <v>36</v>
      </c>
      <c r="AX137" s="13" t="s">
        <v>75</v>
      </c>
      <c r="AY137" s="238" t="s">
        <v>137</v>
      </c>
    </row>
    <row r="138" s="14" customFormat="1">
      <c r="A138" s="14"/>
      <c r="B138" s="239"/>
      <c r="C138" s="240"/>
      <c r="D138" s="230" t="s">
        <v>148</v>
      </c>
      <c r="E138" s="241" t="s">
        <v>21</v>
      </c>
      <c r="F138" s="242" t="s">
        <v>1567</v>
      </c>
      <c r="G138" s="240"/>
      <c r="H138" s="243">
        <v>14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148</v>
      </c>
      <c r="AU138" s="249" t="s">
        <v>86</v>
      </c>
      <c r="AV138" s="14" t="s">
        <v>86</v>
      </c>
      <c r="AW138" s="14" t="s">
        <v>36</v>
      </c>
      <c r="AX138" s="14" t="s">
        <v>83</v>
      </c>
      <c r="AY138" s="249" t="s">
        <v>137</v>
      </c>
    </row>
    <row r="139" s="2" customFormat="1" ht="37.8" customHeight="1">
      <c r="A139" s="42"/>
      <c r="B139" s="43"/>
      <c r="C139" s="210" t="s">
        <v>259</v>
      </c>
      <c r="D139" s="210" t="s">
        <v>139</v>
      </c>
      <c r="E139" s="211" t="s">
        <v>293</v>
      </c>
      <c r="F139" s="212" t="s">
        <v>294</v>
      </c>
      <c r="G139" s="213" t="s">
        <v>173</v>
      </c>
      <c r="H139" s="214">
        <v>116.59999999999999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1568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296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2" customFormat="1" ht="37.8" customHeight="1">
      <c r="A141" s="42"/>
      <c r="B141" s="43"/>
      <c r="C141" s="210" t="s">
        <v>265</v>
      </c>
      <c r="D141" s="210" t="s">
        <v>139</v>
      </c>
      <c r="E141" s="211" t="s">
        <v>298</v>
      </c>
      <c r="F141" s="212" t="s">
        <v>299</v>
      </c>
      <c r="G141" s="213" t="s">
        <v>173</v>
      </c>
      <c r="H141" s="214">
        <v>116.59999999999999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1569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301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16.5" customHeight="1">
      <c r="A143" s="42"/>
      <c r="B143" s="43"/>
      <c r="C143" s="272" t="s">
        <v>275</v>
      </c>
      <c r="D143" s="272" t="s">
        <v>276</v>
      </c>
      <c r="E143" s="273" t="s">
        <v>303</v>
      </c>
      <c r="F143" s="274" t="s">
        <v>304</v>
      </c>
      <c r="G143" s="275" t="s">
        <v>305</v>
      </c>
      <c r="H143" s="276">
        <v>2.3319999999999999</v>
      </c>
      <c r="I143" s="277"/>
      <c r="J143" s="278">
        <f>ROUND(I143*H143,2)</f>
        <v>0</v>
      </c>
      <c r="K143" s="274" t="s">
        <v>143</v>
      </c>
      <c r="L143" s="279"/>
      <c r="M143" s="280" t="s">
        <v>21</v>
      </c>
      <c r="N143" s="281" t="s">
        <v>46</v>
      </c>
      <c r="O143" s="88"/>
      <c r="P143" s="219">
        <f>O143*H143</f>
        <v>0</v>
      </c>
      <c r="Q143" s="219">
        <v>0.001</v>
      </c>
      <c r="R143" s="219">
        <f>Q143*H143</f>
        <v>0.0023319999999999999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202</v>
      </c>
      <c r="AT143" s="221" t="s">
        <v>276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1570</v>
      </c>
    </row>
    <row r="144" s="14" customFormat="1">
      <c r="A144" s="14"/>
      <c r="B144" s="239"/>
      <c r="C144" s="240"/>
      <c r="D144" s="230" t="s">
        <v>148</v>
      </c>
      <c r="E144" s="240"/>
      <c r="F144" s="242" t="s">
        <v>1571</v>
      </c>
      <c r="G144" s="240"/>
      <c r="H144" s="243">
        <v>2.3319999999999999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4</v>
      </c>
      <c r="AX144" s="14" t="s">
        <v>83</v>
      </c>
      <c r="AY144" s="249" t="s">
        <v>137</v>
      </c>
    </row>
    <row r="145" s="2" customFormat="1" ht="33" customHeight="1">
      <c r="A145" s="42"/>
      <c r="B145" s="43"/>
      <c r="C145" s="210" t="s">
        <v>281</v>
      </c>
      <c r="D145" s="210" t="s">
        <v>139</v>
      </c>
      <c r="E145" s="211" t="s">
        <v>1572</v>
      </c>
      <c r="F145" s="212" t="s">
        <v>1573</v>
      </c>
      <c r="G145" s="213" t="s">
        <v>173</v>
      </c>
      <c r="H145" s="214">
        <v>116.59999999999999</v>
      </c>
      <c r="I145" s="215"/>
      <c r="J145" s="216">
        <f>ROUND(I145*H145,2)</f>
        <v>0</v>
      </c>
      <c r="K145" s="212" t="s">
        <v>143</v>
      </c>
      <c r="L145" s="48"/>
      <c r="M145" s="217" t="s">
        <v>21</v>
      </c>
      <c r="N145" s="218" t="s">
        <v>46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1" t="s">
        <v>144</v>
      </c>
      <c r="AT145" s="221" t="s">
        <v>139</v>
      </c>
      <c r="AU145" s="221" t="s">
        <v>86</v>
      </c>
      <c r="AY145" s="20" t="s">
        <v>137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20" t="s">
        <v>83</v>
      </c>
      <c r="BK145" s="222">
        <f>ROUND(I145*H145,2)</f>
        <v>0</v>
      </c>
      <c r="BL145" s="20" t="s">
        <v>144</v>
      </c>
      <c r="BM145" s="221" t="s">
        <v>1574</v>
      </c>
    </row>
    <row r="146" s="2" customFormat="1">
      <c r="A146" s="42"/>
      <c r="B146" s="43"/>
      <c r="C146" s="44"/>
      <c r="D146" s="223" t="s">
        <v>146</v>
      </c>
      <c r="E146" s="44"/>
      <c r="F146" s="224" t="s">
        <v>1575</v>
      </c>
      <c r="G146" s="44"/>
      <c r="H146" s="44"/>
      <c r="I146" s="225"/>
      <c r="J146" s="44"/>
      <c r="K146" s="44"/>
      <c r="L146" s="48"/>
      <c r="M146" s="226"/>
      <c r="N146" s="227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146</v>
      </c>
      <c r="AU146" s="20" t="s">
        <v>86</v>
      </c>
    </row>
    <row r="147" s="2" customFormat="1" ht="33" customHeight="1">
      <c r="A147" s="42"/>
      <c r="B147" s="43"/>
      <c r="C147" s="210" t="s">
        <v>7</v>
      </c>
      <c r="D147" s="210" t="s">
        <v>139</v>
      </c>
      <c r="E147" s="211" t="s">
        <v>1576</v>
      </c>
      <c r="F147" s="212" t="s">
        <v>1577</v>
      </c>
      <c r="G147" s="213" t="s">
        <v>173</v>
      </c>
      <c r="H147" s="214">
        <v>1504.4000000000001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1578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1579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4" customFormat="1">
      <c r="A149" s="14"/>
      <c r="B149" s="239"/>
      <c r="C149" s="240"/>
      <c r="D149" s="230" t="s">
        <v>148</v>
      </c>
      <c r="E149" s="241" t="s">
        <v>21</v>
      </c>
      <c r="F149" s="242" t="s">
        <v>1580</v>
      </c>
      <c r="G149" s="240"/>
      <c r="H149" s="243">
        <v>1504.4000000000001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9" t="s">
        <v>148</v>
      </c>
      <c r="AU149" s="249" t="s">
        <v>86</v>
      </c>
      <c r="AV149" s="14" t="s">
        <v>86</v>
      </c>
      <c r="AW149" s="14" t="s">
        <v>36</v>
      </c>
      <c r="AX149" s="14" t="s">
        <v>83</v>
      </c>
      <c r="AY149" s="249" t="s">
        <v>137</v>
      </c>
    </row>
    <row r="150" s="2" customFormat="1" ht="44.25" customHeight="1">
      <c r="A150" s="42"/>
      <c r="B150" s="43"/>
      <c r="C150" s="210" t="s">
        <v>292</v>
      </c>
      <c r="D150" s="210" t="s">
        <v>139</v>
      </c>
      <c r="E150" s="211" t="s">
        <v>319</v>
      </c>
      <c r="F150" s="212" t="s">
        <v>320</v>
      </c>
      <c r="G150" s="213" t="s">
        <v>321</v>
      </c>
      <c r="H150" s="214">
        <v>7</v>
      </c>
      <c r="I150" s="215"/>
      <c r="J150" s="216">
        <f>ROUND(I150*H150,2)</f>
        <v>0</v>
      </c>
      <c r="K150" s="212" t="s">
        <v>143</v>
      </c>
      <c r="L150" s="48"/>
      <c r="M150" s="217" t="s">
        <v>21</v>
      </c>
      <c r="N150" s="218" t="s">
        <v>46</v>
      </c>
      <c r="O150" s="88"/>
      <c r="P150" s="219">
        <f>O150*H150</f>
        <v>0</v>
      </c>
      <c r="Q150" s="219">
        <v>0.021350000000000001</v>
      </c>
      <c r="R150" s="219">
        <f>Q150*H150</f>
        <v>0.14945</v>
      </c>
      <c r="S150" s="219">
        <v>0</v>
      </c>
      <c r="T150" s="220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1" t="s">
        <v>144</v>
      </c>
      <c r="AT150" s="221" t="s">
        <v>139</v>
      </c>
      <c r="AU150" s="221" t="s">
        <v>86</v>
      </c>
      <c r="AY150" s="20" t="s">
        <v>137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20" t="s">
        <v>83</v>
      </c>
      <c r="BK150" s="222">
        <f>ROUND(I150*H150,2)</f>
        <v>0</v>
      </c>
      <c r="BL150" s="20" t="s">
        <v>144</v>
      </c>
      <c r="BM150" s="221" t="s">
        <v>1581</v>
      </c>
    </row>
    <row r="151" s="2" customFormat="1">
      <c r="A151" s="42"/>
      <c r="B151" s="43"/>
      <c r="C151" s="44"/>
      <c r="D151" s="223" t="s">
        <v>146</v>
      </c>
      <c r="E151" s="44"/>
      <c r="F151" s="224" t="s">
        <v>323</v>
      </c>
      <c r="G151" s="44"/>
      <c r="H151" s="44"/>
      <c r="I151" s="225"/>
      <c r="J151" s="44"/>
      <c r="K151" s="44"/>
      <c r="L151" s="48"/>
      <c r="M151" s="226"/>
      <c r="N151" s="227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146</v>
      </c>
      <c r="AU151" s="20" t="s">
        <v>86</v>
      </c>
    </row>
    <row r="152" s="2" customFormat="1" ht="16.5" customHeight="1">
      <c r="A152" s="42"/>
      <c r="B152" s="43"/>
      <c r="C152" s="272" t="s">
        <v>297</v>
      </c>
      <c r="D152" s="272" t="s">
        <v>276</v>
      </c>
      <c r="E152" s="273" t="s">
        <v>1582</v>
      </c>
      <c r="F152" s="274" t="s">
        <v>1583</v>
      </c>
      <c r="G152" s="275" t="s">
        <v>252</v>
      </c>
      <c r="H152" s="276">
        <v>1241</v>
      </c>
      <c r="I152" s="277"/>
      <c r="J152" s="278">
        <f>ROUND(I152*H152,2)</f>
        <v>0</v>
      </c>
      <c r="K152" s="274" t="s">
        <v>143</v>
      </c>
      <c r="L152" s="279"/>
      <c r="M152" s="280" t="s">
        <v>21</v>
      </c>
      <c r="N152" s="281" t="s">
        <v>46</v>
      </c>
      <c r="O152" s="88"/>
      <c r="P152" s="219">
        <f>O152*H152</f>
        <v>0</v>
      </c>
      <c r="Q152" s="219">
        <v>1</v>
      </c>
      <c r="R152" s="219">
        <f>Q152*H152</f>
        <v>1241</v>
      </c>
      <c r="S152" s="219">
        <v>0</v>
      </c>
      <c r="T152" s="220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1" t="s">
        <v>202</v>
      </c>
      <c r="AT152" s="221" t="s">
        <v>276</v>
      </c>
      <c r="AU152" s="221" t="s">
        <v>86</v>
      </c>
      <c r="AY152" s="20" t="s">
        <v>137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20" t="s">
        <v>83</v>
      </c>
      <c r="BK152" s="222">
        <f>ROUND(I152*H152,2)</f>
        <v>0</v>
      </c>
      <c r="BL152" s="20" t="s">
        <v>144</v>
      </c>
      <c r="BM152" s="221" t="s">
        <v>1584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1585</v>
      </c>
      <c r="G153" s="240"/>
      <c r="H153" s="243">
        <v>1241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12" customFormat="1" ht="22.8" customHeight="1">
      <c r="A154" s="12"/>
      <c r="B154" s="194"/>
      <c r="C154" s="195"/>
      <c r="D154" s="196" t="s">
        <v>74</v>
      </c>
      <c r="E154" s="208" t="s">
        <v>86</v>
      </c>
      <c r="F154" s="208" t="s">
        <v>324</v>
      </c>
      <c r="G154" s="195"/>
      <c r="H154" s="195"/>
      <c r="I154" s="198"/>
      <c r="J154" s="209">
        <f>BK154</f>
        <v>0</v>
      </c>
      <c r="K154" s="195"/>
      <c r="L154" s="200"/>
      <c r="M154" s="201"/>
      <c r="N154" s="202"/>
      <c r="O154" s="202"/>
      <c r="P154" s="203">
        <f>SUM(P155:P168)</f>
        <v>0</v>
      </c>
      <c r="Q154" s="202"/>
      <c r="R154" s="203">
        <f>SUM(R155:R168)</f>
        <v>0.31993769999999999</v>
      </c>
      <c r="S154" s="202"/>
      <c r="T154" s="204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5" t="s">
        <v>83</v>
      </c>
      <c r="AT154" s="206" t="s">
        <v>74</v>
      </c>
      <c r="AU154" s="206" t="s">
        <v>83</v>
      </c>
      <c r="AY154" s="205" t="s">
        <v>137</v>
      </c>
      <c r="BK154" s="207">
        <f>SUM(BK155:BK168)</f>
        <v>0</v>
      </c>
    </row>
    <row r="155" s="2" customFormat="1" ht="44.25" customHeight="1">
      <c r="A155" s="42"/>
      <c r="B155" s="43"/>
      <c r="C155" s="210" t="s">
        <v>302</v>
      </c>
      <c r="D155" s="210" t="s">
        <v>139</v>
      </c>
      <c r="E155" s="211" t="s">
        <v>1586</v>
      </c>
      <c r="F155" s="212" t="s">
        <v>1587</v>
      </c>
      <c r="G155" s="213" t="s">
        <v>184</v>
      </c>
      <c r="H155" s="214">
        <v>38.274999999999999</v>
      </c>
      <c r="I155" s="215"/>
      <c r="J155" s="216">
        <f>ROUND(I155*H155,2)</f>
        <v>0</v>
      </c>
      <c r="K155" s="212" t="s">
        <v>143</v>
      </c>
      <c r="L155" s="48"/>
      <c r="M155" s="217" t="s">
        <v>21</v>
      </c>
      <c r="N155" s="218" t="s">
        <v>46</v>
      </c>
      <c r="O155" s="88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1" t="s">
        <v>144</v>
      </c>
      <c r="AT155" s="221" t="s">
        <v>139</v>
      </c>
      <c r="AU155" s="221" t="s">
        <v>86</v>
      </c>
      <c r="AY155" s="20" t="s">
        <v>137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20" t="s">
        <v>83</v>
      </c>
      <c r="BK155" s="222">
        <f>ROUND(I155*H155,2)</f>
        <v>0</v>
      </c>
      <c r="BL155" s="20" t="s">
        <v>144</v>
      </c>
      <c r="BM155" s="221" t="s">
        <v>1588</v>
      </c>
    </row>
    <row r="156" s="2" customFormat="1">
      <c r="A156" s="42"/>
      <c r="B156" s="43"/>
      <c r="C156" s="44"/>
      <c r="D156" s="223" t="s">
        <v>146</v>
      </c>
      <c r="E156" s="44"/>
      <c r="F156" s="224" t="s">
        <v>1589</v>
      </c>
      <c r="G156" s="44"/>
      <c r="H156" s="44"/>
      <c r="I156" s="225"/>
      <c r="J156" s="44"/>
      <c r="K156" s="44"/>
      <c r="L156" s="48"/>
      <c r="M156" s="226"/>
      <c r="N156" s="227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146</v>
      </c>
      <c r="AU156" s="20" t="s">
        <v>86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1590</v>
      </c>
      <c r="G157" s="240"/>
      <c r="H157" s="243">
        <v>38.274999999999999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55.5" customHeight="1">
      <c r="A158" s="42"/>
      <c r="B158" s="43"/>
      <c r="C158" s="210" t="s">
        <v>308</v>
      </c>
      <c r="D158" s="210" t="s">
        <v>139</v>
      </c>
      <c r="E158" s="211" t="s">
        <v>1591</v>
      </c>
      <c r="F158" s="212" t="s">
        <v>1592</v>
      </c>
      <c r="G158" s="213" t="s">
        <v>173</v>
      </c>
      <c r="H158" s="214">
        <v>260.26999999999998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0.00031</v>
      </c>
      <c r="R158" s="219">
        <f>Q158*H158</f>
        <v>0.080683699999999997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1593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1594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1595</v>
      </c>
      <c r="G160" s="240"/>
      <c r="H160" s="243">
        <v>260.26999999999998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24.15" customHeight="1">
      <c r="A161" s="42"/>
      <c r="B161" s="43"/>
      <c r="C161" s="272" t="s">
        <v>313</v>
      </c>
      <c r="D161" s="272" t="s">
        <v>276</v>
      </c>
      <c r="E161" s="273" t="s">
        <v>1596</v>
      </c>
      <c r="F161" s="274" t="s">
        <v>1597</v>
      </c>
      <c r="G161" s="275" t="s">
        <v>173</v>
      </c>
      <c r="H161" s="276">
        <v>308.29000000000002</v>
      </c>
      <c r="I161" s="277"/>
      <c r="J161" s="278">
        <f>ROUND(I161*H161,2)</f>
        <v>0</v>
      </c>
      <c r="K161" s="274" t="s">
        <v>143</v>
      </c>
      <c r="L161" s="279"/>
      <c r="M161" s="280" t="s">
        <v>21</v>
      </c>
      <c r="N161" s="281" t="s">
        <v>46</v>
      </c>
      <c r="O161" s="88"/>
      <c r="P161" s="219">
        <f>O161*H161</f>
        <v>0</v>
      </c>
      <c r="Q161" s="219">
        <v>0.00020000000000000001</v>
      </c>
      <c r="R161" s="219">
        <f>Q161*H161</f>
        <v>0.061658000000000004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202</v>
      </c>
      <c r="AT161" s="221" t="s">
        <v>276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1598</v>
      </c>
    </row>
    <row r="162" s="14" customFormat="1">
      <c r="A162" s="14"/>
      <c r="B162" s="239"/>
      <c r="C162" s="240"/>
      <c r="D162" s="230" t="s">
        <v>148</v>
      </c>
      <c r="E162" s="240"/>
      <c r="F162" s="242" t="s">
        <v>1599</v>
      </c>
      <c r="G162" s="240"/>
      <c r="H162" s="243">
        <v>308.29000000000002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148</v>
      </c>
      <c r="AU162" s="249" t="s">
        <v>86</v>
      </c>
      <c r="AV162" s="14" t="s">
        <v>86</v>
      </c>
      <c r="AW162" s="14" t="s">
        <v>4</v>
      </c>
      <c r="AX162" s="14" t="s">
        <v>83</v>
      </c>
      <c r="AY162" s="249" t="s">
        <v>137</v>
      </c>
    </row>
    <row r="163" s="2" customFormat="1" ht="24.15" customHeight="1">
      <c r="A163" s="42"/>
      <c r="B163" s="43"/>
      <c r="C163" s="210" t="s">
        <v>318</v>
      </c>
      <c r="D163" s="210" t="s">
        <v>139</v>
      </c>
      <c r="E163" s="211" t="s">
        <v>1600</v>
      </c>
      <c r="F163" s="212" t="s">
        <v>1601</v>
      </c>
      <c r="G163" s="213" t="s">
        <v>160</v>
      </c>
      <c r="H163" s="214">
        <v>153.09999999999999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0.00116</v>
      </c>
      <c r="R163" s="219">
        <f>Q163*H163</f>
        <v>0.177596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1602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1603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24.15" customHeight="1">
      <c r="A165" s="42"/>
      <c r="B165" s="43"/>
      <c r="C165" s="210" t="s">
        <v>325</v>
      </c>
      <c r="D165" s="210" t="s">
        <v>139</v>
      </c>
      <c r="E165" s="211" t="s">
        <v>1604</v>
      </c>
      <c r="F165" s="212" t="s">
        <v>1605</v>
      </c>
      <c r="G165" s="213" t="s">
        <v>184</v>
      </c>
      <c r="H165" s="214">
        <v>3.8279999999999998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1606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1607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1608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1609</v>
      </c>
      <c r="G168" s="240"/>
      <c r="H168" s="243">
        <v>3.8279999999999998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83</v>
      </c>
      <c r="AY168" s="249" t="s">
        <v>137</v>
      </c>
    </row>
    <row r="169" s="12" customFormat="1" ht="22.8" customHeight="1">
      <c r="A169" s="12"/>
      <c r="B169" s="194"/>
      <c r="C169" s="195"/>
      <c r="D169" s="196" t="s">
        <v>74</v>
      </c>
      <c r="E169" s="208" t="s">
        <v>170</v>
      </c>
      <c r="F169" s="208" t="s">
        <v>1610</v>
      </c>
      <c r="G169" s="195"/>
      <c r="H169" s="195"/>
      <c r="I169" s="198"/>
      <c r="J169" s="209">
        <f>BK169</f>
        <v>0</v>
      </c>
      <c r="K169" s="195"/>
      <c r="L169" s="200"/>
      <c r="M169" s="201"/>
      <c r="N169" s="202"/>
      <c r="O169" s="202"/>
      <c r="P169" s="203">
        <f>SUM(P170:P203)</f>
        <v>0</v>
      </c>
      <c r="Q169" s="202"/>
      <c r="R169" s="203">
        <f>SUM(R170:R203)</f>
        <v>0</v>
      </c>
      <c r="S169" s="202"/>
      <c r="T169" s="204">
        <f>SUM(T170:T203)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5" t="s">
        <v>83</v>
      </c>
      <c r="AT169" s="206" t="s">
        <v>74</v>
      </c>
      <c r="AU169" s="206" t="s">
        <v>83</v>
      </c>
      <c r="AY169" s="205" t="s">
        <v>137</v>
      </c>
      <c r="BK169" s="207">
        <f>SUM(BK170:BK203)</f>
        <v>0</v>
      </c>
    </row>
    <row r="170" s="2" customFormat="1" ht="44.25" customHeight="1">
      <c r="A170" s="42"/>
      <c r="B170" s="43"/>
      <c r="C170" s="210" t="s">
        <v>333</v>
      </c>
      <c r="D170" s="210" t="s">
        <v>139</v>
      </c>
      <c r="E170" s="211" t="s">
        <v>1611</v>
      </c>
      <c r="F170" s="212" t="s">
        <v>1612</v>
      </c>
      <c r="G170" s="213" t="s">
        <v>173</v>
      </c>
      <c r="H170" s="214">
        <v>158.667</v>
      </c>
      <c r="I170" s="215"/>
      <c r="J170" s="216">
        <f>ROUND(I170*H170,2)</f>
        <v>0</v>
      </c>
      <c r="K170" s="212" t="s">
        <v>143</v>
      </c>
      <c r="L170" s="48"/>
      <c r="M170" s="217" t="s">
        <v>21</v>
      </c>
      <c r="N170" s="218" t="s">
        <v>46</v>
      </c>
      <c r="O170" s="88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1" t="s">
        <v>144</v>
      </c>
      <c r="AT170" s="221" t="s">
        <v>139</v>
      </c>
      <c r="AU170" s="221" t="s">
        <v>86</v>
      </c>
      <c r="AY170" s="20" t="s">
        <v>137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20" t="s">
        <v>83</v>
      </c>
      <c r="BK170" s="222">
        <f>ROUND(I170*H170,2)</f>
        <v>0</v>
      </c>
      <c r="BL170" s="20" t="s">
        <v>144</v>
      </c>
      <c r="BM170" s="221" t="s">
        <v>1613</v>
      </c>
    </row>
    <row r="171" s="2" customFormat="1">
      <c r="A171" s="42"/>
      <c r="B171" s="43"/>
      <c r="C171" s="44"/>
      <c r="D171" s="223" t="s">
        <v>146</v>
      </c>
      <c r="E171" s="44"/>
      <c r="F171" s="224" t="s">
        <v>1614</v>
      </c>
      <c r="G171" s="44"/>
      <c r="H171" s="44"/>
      <c r="I171" s="225"/>
      <c r="J171" s="44"/>
      <c r="K171" s="44"/>
      <c r="L171" s="48"/>
      <c r="M171" s="226"/>
      <c r="N171" s="227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146</v>
      </c>
      <c r="AU171" s="20" t="s">
        <v>86</v>
      </c>
    </row>
    <row r="172" s="14" customFormat="1">
      <c r="A172" s="14"/>
      <c r="B172" s="239"/>
      <c r="C172" s="240"/>
      <c r="D172" s="230" t="s">
        <v>148</v>
      </c>
      <c r="E172" s="241" t="s">
        <v>21</v>
      </c>
      <c r="F172" s="242" t="s">
        <v>1615</v>
      </c>
      <c r="G172" s="240"/>
      <c r="H172" s="243">
        <v>158.667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148</v>
      </c>
      <c r="AU172" s="249" t="s">
        <v>86</v>
      </c>
      <c r="AV172" s="14" t="s">
        <v>86</v>
      </c>
      <c r="AW172" s="14" t="s">
        <v>36</v>
      </c>
      <c r="AX172" s="14" t="s">
        <v>83</v>
      </c>
      <c r="AY172" s="249" t="s">
        <v>137</v>
      </c>
    </row>
    <row r="173" s="2" customFormat="1" ht="44.25" customHeight="1">
      <c r="A173" s="42"/>
      <c r="B173" s="43"/>
      <c r="C173" s="210" t="s">
        <v>340</v>
      </c>
      <c r="D173" s="210" t="s">
        <v>139</v>
      </c>
      <c r="E173" s="211" t="s">
        <v>1616</v>
      </c>
      <c r="F173" s="212" t="s">
        <v>1617</v>
      </c>
      <c r="G173" s="213" t="s">
        <v>173</v>
      </c>
      <c r="H173" s="214">
        <v>1340.6669999999999</v>
      </c>
      <c r="I173" s="215"/>
      <c r="J173" s="216">
        <f>ROUND(I173*H173,2)</f>
        <v>0</v>
      </c>
      <c r="K173" s="212" t="s">
        <v>143</v>
      </c>
      <c r="L173" s="48"/>
      <c r="M173" s="217" t="s">
        <v>21</v>
      </c>
      <c r="N173" s="218" t="s">
        <v>46</v>
      </c>
      <c r="O173" s="88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1" t="s">
        <v>144</v>
      </c>
      <c r="AT173" s="221" t="s">
        <v>139</v>
      </c>
      <c r="AU173" s="221" t="s">
        <v>86</v>
      </c>
      <c r="AY173" s="20" t="s">
        <v>137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20" t="s">
        <v>83</v>
      </c>
      <c r="BK173" s="222">
        <f>ROUND(I173*H173,2)</f>
        <v>0</v>
      </c>
      <c r="BL173" s="20" t="s">
        <v>144</v>
      </c>
      <c r="BM173" s="221" t="s">
        <v>1618</v>
      </c>
    </row>
    <row r="174" s="2" customFormat="1">
      <c r="A174" s="42"/>
      <c r="B174" s="43"/>
      <c r="C174" s="44"/>
      <c r="D174" s="223" t="s">
        <v>146</v>
      </c>
      <c r="E174" s="44"/>
      <c r="F174" s="224" t="s">
        <v>1619</v>
      </c>
      <c r="G174" s="44"/>
      <c r="H174" s="44"/>
      <c r="I174" s="225"/>
      <c r="J174" s="44"/>
      <c r="K174" s="44"/>
      <c r="L174" s="48"/>
      <c r="M174" s="226"/>
      <c r="N174" s="227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146</v>
      </c>
      <c r="AU174" s="20" t="s">
        <v>86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1620</v>
      </c>
      <c r="G175" s="240"/>
      <c r="H175" s="243">
        <v>1340.6669999999999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83</v>
      </c>
      <c r="AY175" s="249" t="s">
        <v>137</v>
      </c>
    </row>
    <row r="176" s="2" customFormat="1" ht="44.25" customHeight="1">
      <c r="A176" s="42"/>
      <c r="B176" s="43"/>
      <c r="C176" s="210" t="s">
        <v>345</v>
      </c>
      <c r="D176" s="210" t="s">
        <v>139</v>
      </c>
      <c r="E176" s="211" t="s">
        <v>1621</v>
      </c>
      <c r="F176" s="212" t="s">
        <v>1622</v>
      </c>
      <c r="G176" s="213" t="s">
        <v>173</v>
      </c>
      <c r="H176" s="214">
        <v>146.5</v>
      </c>
      <c r="I176" s="215"/>
      <c r="J176" s="216">
        <f>ROUND(I176*H176,2)</f>
        <v>0</v>
      </c>
      <c r="K176" s="212" t="s">
        <v>143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1623</v>
      </c>
    </row>
    <row r="177" s="2" customFormat="1">
      <c r="A177" s="42"/>
      <c r="B177" s="43"/>
      <c r="C177" s="44"/>
      <c r="D177" s="223" t="s">
        <v>146</v>
      </c>
      <c r="E177" s="44"/>
      <c r="F177" s="224" t="s">
        <v>1624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146</v>
      </c>
      <c r="AU177" s="20" t="s">
        <v>86</v>
      </c>
    </row>
    <row r="178" s="14" customFormat="1">
      <c r="A178" s="14"/>
      <c r="B178" s="239"/>
      <c r="C178" s="240"/>
      <c r="D178" s="230" t="s">
        <v>148</v>
      </c>
      <c r="E178" s="241" t="s">
        <v>21</v>
      </c>
      <c r="F178" s="242" t="s">
        <v>1625</v>
      </c>
      <c r="G178" s="240"/>
      <c r="H178" s="243">
        <v>146.5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148</v>
      </c>
      <c r="AU178" s="249" t="s">
        <v>86</v>
      </c>
      <c r="AV178" s="14" t="s">
        <v>86</v>
      </c>
      <c r="AW178" s="14" t="s">
        <v>36</v>
      </c>
      <c r="AX178" s="14" t="s">
        <v>83</v>
      </c>
      <c r="AY178" s="249" t="s">
        <v>137</v>
      </c>
    </row>
    <row r="179" s="2" customFormat="1" ht="44.25" customHeight="1">
      <c r="A179" s="42"/>
      <c r="B179" s="43"/>
      <c r="C179" s="210" t="s">
        <v>350</v>
      </c>
      <c r="D179" s="210" t="s">
        <v>139</v>
      </c>
      <c r="E179" s="211" t="s">
        <v>1626</v>
      </c>
      <c r="F179" s="212" t="s">
        <v>1627</v>
      </c>
      <c r="G179" s="213" t="s">
        <v>173</v>
      </c>
      <c r="H179" s="214">
        <v>1241</v>
      </c>
      <c r="I179" s="215"/>
      <c r="J179" s="216">
        <f>ROUND(I179*H179,2)</f>
        <v>0</v>
      </c>
      <c r="K179" s="212" t="s">
        <v>143</v>
      </c>
      <c r="L179" s="48"/>
      <c r="M179" s="217" t="s">
        <v>21</v>
      </c>
      <c r="N179" s="218" t="s">
        <v>46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1" t="s">
        <v>144</v>
      </c>
      <c r="AT179" s="221" t="s">
        <v>139</v>
      </c>
      <c r="AU179" s="221" t="s">
        <v>86</v>
      </c>
      <c r="AY179" s="20" t="s">
        <v>137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20" t="s">
        <v>83</v>
      </c>
      <c r="BK179" s="222">
        <f>ROUND(I179*H179,2)</f>
        <v>0</v>
      </c>
      <c r="BL179" s="20" t="s">
        <v>144</v>
      </c>
      <c r="BM179" s="221" t="s">
        <v>1628</v>
      </c>
    </row>
    <row r="180" s="2" customFormat="1">
      <c r="A180" s="42"/>
      <c r="B180" s="43"/>
      <c r="C180" s="44"/>
      <c r="D180" s="223" t="s">
        <v>146</v>
      </c>
      <c r="E180" s="44"/>
      <c r="F180" s="224" t="s">
        <v>1629</v>
      </c>
      <c r="G180" s="44"/>
      <c r="H180" s="44"/>
      <c r="I180" s="225"/>
      <c r="J180" s="44"/>
      <c r="K180" s="44"/>
      <c r="L180" s="48"/>
      <c r="M180" s="226"/>
      <c r="N180" s="227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146</v>
      </c>
      <c r="AU180" s="20" t="s">
        <v>86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1630</v>
      </c>
      <c r="G181" s="240"/>
      <c r="H181" s="243">
        <v>1241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49.05" customHeight="1">
      <c r="A182" s="42"/>
      <c r="B182" s="43"/>
      <c r="C182" s="210" t="s">
        <v>355</v>
      </c>
      <c r="D182" s="210" t="s">
        <v>139</v>
      </c>
      <c r="E182" s="211" t="s">
        <v>1631</v>
      </c>
      <c r="F182" s="212" t="s">
        <v>1632</v>
      </c>
      <c r="G182" s="213" t="s">
        <v>173</v>
      </c>
      <c r="H182" s="214">
        <v>146.69999999999999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1633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1634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2" customFormat="1" ht="49.05" customHeight="1">
      <c r="A184" s="42"/>
      <c r="B184" s="43"/>
      <c r="C184" s="210" t="s">
        <v>360</v>
      </c>
      <c r="D184" s="210" t="s">
        <v>139</v>
      </c>
      <c r="E184" s="211" t="s">
        <v>1635</v>
      </c>
      <c r="F184" s="212" t="s">
        <v>1636</v>
      </c>
      <c r="G184" s="213" t="s">
        <v>173</v>
      </c>
      <c r="H184" s="214">
        <v>1241.0999999999999</v>
      </c>
      <c r="I184" s="215"/>
      <c r="J184" s="216">
        <f>ROUND(I184*H184,2)</f>
        <v>0</v>
      </c>
      <c r="K184" s="212" t="s">
        <v>143</v>
      </c>
      <c r="L184" s="48"/>
      <c r="M184" s="217" t="s">
        <v>21</v>
      </c>
      <c r="N184" s="218" t="s">
        <v>46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1" t="s">
        <v>144</v>
      </c>
      <c r="AT184" s="221" t="s">
        <v>139</v>
      </c>
      <c r="AU184" s="221" t="s">
        <v>86</v>
      </c>
      <c r="AY184" s="20" t="s">
        <v>137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20" t="s">
        <v>83</v>
      </c>
      <c r="BK184" s="222">
        <f>ROUND(I184*H184,2)</f>
        <v>0</v>
      </c>
      <c r="BL184" s="20" t="s">
        <v>144</v>
      </c>
      <c r="BM184" s="221" t="s">
        <v>1637</v>
      </c>
    </row>
    <row r="185" s="2" customFormat="1">
      <c r="A185" s="42"/>
      <c r="B185" s="43"/>
      <c r="C185" s="44"/>
      <c r="D185" s="223" t="s">
        <v>146</v>
      </c>
      <c r="E185" s="44"/>
      <c r="F185" s="224" t="s">
        <v>1638</v>
      </c>
      <c r="G185" s="44"/>
      <c r="H185" s="44"/>
      <c r="I185" s="225"/>
      <c r="J185" s="44"/>
      <c r="K185" s="44"/>
      <c r="L185" s="48"/>
      <c r="M185" s="226"/>
      <c r="N185" s="227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0" t="s">
        <v>146</v>
      </c>
      <c r="AU185" s="20" t="s">
        <v>86</v>
      </c>
    </row>
    <row r="186" s="2" customFormat="1" ht="24.15" customHeight="1">
      <c r="A186" s="42"/>
      <c r="B186" s="43"/>
      <c r="C186" s="210" t="s">
        <v>371</v>
      </c>
      <c r="D186" s="210" t="s">
        <v>139</v>
      </c>
      <c r="E186" s="211" t="s">
        <v>1639</v>
      </c>
      <c r="F186" s="212" t="s">
        <v>1640</v>
      </c>
      <c r="G186" s="213" t="s">
        <v>173</v>
      </c>
      <c r="H186" s="214">
        <v>1387.8</v>
      </c>
      <c r="I186" s="215"/>
      <c r="J186" s="216">
        <f>ROUND(I186*H186,2)</f>
        <v>0</v>
      </c>
      <c r="K186" s="212" t="s">
        <v>143</v>
      </c>
      <c r="L186" s="48"/>
      <c r="M186" s="217" t="s">
        <v>21</v>
      </c>
      <c r="N186" s="218" t="s">
        <v>46</v>
      </c>
      <c r="O186" s="88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1" t="s">
        <v>144</v>
      </c>
      <c r="AT186" s="221" t="s">
        <v>139</v>
      </c>
      <c r="AU186" s="221" t="s">
        <v>86</v>
      </c>
      <c r="AY186" s="20" t="s">
        <v>137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20" t="s">
        <v>83</v>
      </c>
      <c r="BK186" s="222">
        <f>ROUND(I186*H186,2)</f>
        <v>0</v>
      </c>
      <c r="BL186" s="20" t="s">
        <v>144</v>
      </c>
      <c r="BM186" s="221" t="s">
        <v>1641</v>
      </c>
    </row>
    <row r="187" s="2" customFormat="1">
      <c r="A187" s="42"/>
      <c r="B187" s="43"/>
      <c r="C187" s="44"/>
      <c r="D187" s="223" t="s">
        <v>146</v>
      </c>
      <c r="E187" s="44"/>
      <c r="F187" s="224" t="s">
        <v>1642</v>
      </c>
      <c r="G187" s="44"/>
      <c r="H187" s="44"/>
      <c r="I187" s="225"/>
      <c r="J187" s="44"/>
      <c r="K187" s="44"/>
      <c r="L187" s="48"/>
      <c r="M187" s="226"/>
      <c r="N187" s="227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146</v>
      </c>
      <c r="AU187" s="20" t="s">
        <v>86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1643</v>
      </c>
      <c r="G188" s="240"/>
      <c r="H188" s="243">
        <v>1387.8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83</v>
      </c>
      <c r="AY188" s="249" t="s">
        <v>137</v>
      </c>
    </row>
    <row r="189" s="2" customFormat="1" ht="24.15" customHeight="1">
      <c r="A189" s="42"/>
      <c r="B189" s="43"/>
      <c r="C189" s="210" t="s">
        <v>376</v>
      </c>
      <c r="D189" s="210" t="s">
        <v>139</v>
      </c>
      <c r="E189" s="211" t="s">
        <v>1644</v>
      </c>
      <c r="F189" s="212" t="s">
        <v>1645</v>
      </c>
      <c r="G189" s="213" t="s">
        <v>173</v>
      </c>
      <c r="H189" s="214">
        <v>2925.6999999999998</v>
      </c>
      <c r="I189" s="215"/>
      <c r="J189" s="216">
        <f>ROUND(I189*H189,2)</f>
        <v>0</v>
      </c>
      <c r="K189" s="212" t="s">
        <v>143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1646</v>
      </c>
    </row>
    <row r="190" s="2" customFormat="1">
      <c r="A190" s="42"/>
      <c r="B190" s="43"/>
      <c r="C190" s="44"/>
      <c r="D190" s="223" t="s">
        <v>146</v>
      </c>
      <c r="E190" s="44"/>
      <c r="F190" s="224" t="s">
        <v>1647</v>
      </c>
      <c r="G190" s="44"/>
      <c r="H190" s="44"/>
      <c r="I190" s="225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146</v>
      </c>
      <c r="AU190" s="20" t="s">
        <v>86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1648</v>
      </c>
      <c r="G191" s="240"/>
      <c r="H191" s="243">
        <v>2925.6999999999998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44.25" customHeight="1">
      <c r="A192" s="42"/>
      <c r="B192" s="43"/>
      <c r="C192" s="210" t="s">
        <v>381</v>
      </c>
      <c r="D192" s="210" t="s">
        <v>139</v>
      </c>
      <c r="E192" s="211" t="s">
        <v>1649</v>
      </c>
      <c r="F192" s="212" t="s">
        <v>1650</v>
      </c>
      <c r="G192" s="213" t="s">
        <v>173</v>
      </c>
      <c r="H192" s="214">
        <v>296.80000000000001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1651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1652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1653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1654</v>
      </c>
      <c r="G195" s="240"/>
      <c r="H195" s="243">
        <v>296.80000000000001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83</v>
      </c>
      <c r="AY195" s="249" t="s">
        <v>137</v>
      </c>
    </row>
    <row r="196" s="2" customFormat="1" ht="44.25" customHeight="1">
      <c r="A196" s="42"/>
      <c r="B196" s="43"/>
      <c r="C196" s="210" t="s">
        <v>385</v>
      </c>
      <c r="D196" s="210" t="s">
        <v>139</v>
      </c>
      <c r="E196" s="211" t="s">
        <v>1655</v>
      </c>
      <c r="F196" s="212" t="s">
        <v>1656</v>
      </c>
      <c r="G196" s="213" t="s">
        <v>173</v>
      </c>
      <c r="H196" s="214">
        <v>1241.0999999999999</v>
      </c>
      <c r="I196" s="215"/>
      <c r="J196" s="216">
        <f>ROUND(I196*H196,2)</f>
        <v>0</v>
      </c>
      <c r="K196" s="212" t="s">
        <v>143</v>
      </c>
      <c r="L196" s="48"/>
      <c r="M196" s="217" t="s">
        <v>21</v>
      </c>
      <c r="N196" s="218" t="s">
        <v>46</v>
      </c>
      <c r="O196" s="88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1" t="s">
        <v>144</v>
      </c>
      <c r="AT196" s="221" t="s">
        <v>139</v>
      </c>
      <c r="AU196" s="221" t="s">
        <v>86</v>
      </c>
      <c r="AY196" s="20" t="s">
        <v>137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20" t="s">
        <v>83</v>
      </c>
      <c r="BK196" s="222">
        <f>ROUND(I196*H196,2)</f>
        <v>0</v>
      </c>
      <c r="BL196" s="20" t="s">
        <v>144</v>
      </c>
      <c r="BM196" s="221" t="s">
        <v>1657</v>
      </c>
    </row>
    <row r="197" s="2" customFormat="1">
      <c r="A197" s="42"/>
      <c r="B197" s="43"/>
      <c r="C197" s="44"/>
      <c r="D197" s="223" t="s">
        <v>146</v>
      </c>
      <c r="E197" s="44"/>
      <c r="F197" s="224" t="s">
        <v>1658</v>
      </c>
      <c r="G197" s="44"/>
      <c r="H197" s="44"/>
      <c r="I197" s="225"/>
      <c r="J197" s="44"/>
      <c r="K197" s="44"/>
      <c r="L197" s="48"/>
      <c r="M197" s="226"/>
      <c r="N197" s="227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146</v>
      </c>
      <c r="AU197" s="20" t="s">
        <v>86</v>
      </c>
    </row>
    <row r="198" s="13" customFormat="1">
      <c r="A198" s="13"/>
      <c r="B198" s="228"/>
      <c r="C198" s="229"/>
      <c r="D198" s="230" t="s">
        <v>148</v>
      </c>
      <c r="E198" s="231" t="s">
        <v>21</v>
      </c>
      <c r="F198" s="232" t="s">
        <v>1659</v>
      </c>
      <c r="G198" s="229"/>
      <c r="H198" s="231" t="s">
        <v>21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148</v>
      </c>
      <c r="AU198" s="238" t="s">
        <v>86</v>
      </c>
      <c r="AV198" s="13" t="s">
        <v>83</v>
      </c>
      <c r="AW198" s="13" t="s">
        <v>36</v>
      </c>
      <c r="AX198" s="13" t="s">
        <v>75</v>
      </c>
      <c r="AY198" s="238" t="s">
        <v>137</v>
      </c>
    </row>
    <row r="199" s="14" customFormat="1">
      <c r="A199" s="14"/>
      <c r="B199" s="239"/>
      <c r="C199" s="240"/>
      <c r="D199" s="230" t="s">
        <v>148</v>
      </c>
      <c r="E199" s="241" t="s">
        <v>21</v>
      </c>
      <c r="F199" s="242" t="s">
        <v>1660</v>
      </c>
      <c r="G199" s="240"/>
      <c r="H199" s="243">
        <v>1241.0999999999999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9" t="s">
        <v>148</v>
      </c>
      <c r="AU199" s="249" t="s">
        <v>86</v>
      </c>
      <c r="AV199" s="14" t="s">
        <v>86</v>
      </c>
      <c r="AW199" s="14" t="s">
        <v>36</v>
      </c>
      <c r="AX199" s="14" t="s">
        <v>83</v>
      </c>
      <c r="AY199" s="249" t="s">
        <v>137</v>
      </c>
    </row>
    <row r="200" s="2" customFormat="1" ht="44.25" customHeight="1">
      <c r="A200" s="42"/>
      <c r="B200" s="43"/>
      <c r="C200" s="210" t="s">
        <v>389</v>
      </c>
      <c r="D200" s="210" t="s">
        <v>139</v>
      </c>
      <c r="E200" s="211" t="s">
        <v>1661</v>
      </c>
      <c r="F200" s="212" t="s">
        <v>1662</v>
      </c>
      <c r="G200" s="213" t="s">
        <v>173</v>
      </c>
      <c r="H200" s="214">
        <v>146.69999999999999</v>
      </c>
      <c r="I200" s="215"/>
      <c r="J200" s="216">
        <f>ROUND(I200*H200,2)</f>
        <v>0</v>
      </c>
      <c r="K200" s="212" t="s">
        <v>143</v>
      </c>
      <c r="L200" s="48"/>
      <c r="M200" s="217" t="s">
        <v>21</v>
      </c>
      <c r="N200" s="218" t="s">
        <v>46</v>
      </c>
      <c r="O200" s="88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1" t="s">
        <v>144</v>
      </c>
      <c r="AT200" s="221" t="s">
        <v>139</v>
      </c>
      <c r="AU200" s="221" t="s">
        <v>86</v>
      </c>
      <c r="AY200" s="20" t="s">
        <v>137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20" t="s">
        <v>83</v>
      </c>
      <c r="BK200" s="222">
        <f>ROUND(I200*H200,2)</f>
        <v>0</v>
      </c>
      <c r="BL200" s="20" t="s">
        <v>144</v>
      </c>
      <c r="BM200" s="221" t="s">
        <v>1663</v>
      </c>
    </row>
    <row r="201" s="2" customFormat="1">
      <c r="A201" s="42"/>
      <c r="B201" s="43"/>
      <c r="C201" s="44"/>
      <c r="D201" s="223" t="s">
        <v>146</v>
      </c>
      <c r="E201" s="44"/>
      <c r="F201" s="224" t="s">
        <v>1664</v>
      </c>
      <c r="G201" s="44"/>
      <c r="H201" s="44"/>
      <c r="I201" s="225"/>
      <c r="J201" s="44"/>
      <c r="K201" s="44"/>
      <c r="L201" s="48"/>
      <c r="M201" s="226"/>
      <c r="N201" s="227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146</v>
      </c>
      <c r="AU201" s="20" t="s">
        <v>86</v>
      </c>
    </row>
    <row r="202" s="2" customFormat="1" ht="44.25" customHeight="1">
      <c r="A202" s="42"/>
      <c r="B202" s="43"/>
      <c r="C202" s="210" t="s">
        <v>393</v>
      </c>
      <c r="D202" s="210" t="s">
        <v>139</v>
      </c>
      <c r="E202" s="211" t="s">
        <v>1665</v>
      </c>
      <c r="F202" s="212" t="s">
        <v>1666</v>
      </c>
      <c r="G202" s="213" t="s">
        <v>173</v>
      </c>
      <c r="H202" s="214">
        <v>1241.0999999999999</v>
      </c>
      <c r="I202" s="215"/>
      <c r="J202" s="216">
        <f>ROUND(I202*H202,2)</f>
        <v>0</v>
      </c>
      <c r="K202" s="212" t="s">
        <v>143</v>
      </c>
      <c r="L202" s="48"/>
      <c r="M202" s="217" t="s">
        <v>21</v>
      </c>
      <c r="N202" s="218" t="s">
        <v>46</v>
      </c>
      <c r="O202" s="8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1" t="s">
        <v>144</v>
      </c>
      <c r="AT202" s="221" t="s">
        <v>139</v>
      </c>
      <c r="AU202" s="221" t="s">
        <v>86</v>
      </c>
      <c r="AY202" s="20" t="s">
        <v>137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20" t="s">
        <v>83</v>
      </c>
      <c r="BK202" s="222">
        <f>ROUND(I202*H202,2)</f>
        <v>0</v>
      </c>
      <c r="BL202" s="20" t="s">
        <v>144</v>
      </c>
      <c r="BM202" s="221" t="s">
        <v>1667</v>
      </c>
    </row>
    <row r="203" s="2" customFormat="1">
      <c r="A203" s="42"/>
      <c r="B203" s="43"/>
      <c r="C203" s="44"/>
      <c r="D203" s="223" t="s">
        <v>146</v>
      </c>
      <c r="E203" s="44"/>
      <c r="F203" s="224" t="s">
        <v>1668</v>
      </c>
      <c r="G203" s="44"/>
      <c r="H203" s="44"/>
      <c r="I203" s="225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146</v>
      </c>
      <c r="AU203" s="20" t="s">
        <v>86</v>
      </c>
    </row>
    <row r="204" s="12" customFormat="1" ht="22.8" customHeight="1">
      <c r="A204" s="12"/>
      <c r="B204" s="194"/>
      <c r="C204" s="195"/>
      <c r="D204" s="196" t="s">
        <v>74</v>
      </c>
      <c r="E204" s="208" t="s">
        <v>209</v>
      </c>
      <c r="F204" s="208" t="s">
        <v>527</v>
      </c>
      <c r="G204" s="195"/>
      <c r="H204" s="195"/>
      <c r="I204" s="198"/>
      <c r="J204" s="209">
        <f>BK204</f>
        <v>0</v>
      </c>
      <c r="K204" s="195"/>
      <c r="L204" s="200"/>
      <c r="M204" s="201"/>
      <c r="N204" s="202"/>
      <c r="O204" s="202"/>
      <c r="P204" s="203">
        <f>SUM(P205:P224)</f>
        <v>0</v>
      </c>
      <c r="Q204" s="202"/>
      <c r="R204" s="203">
        <f>SUM(R205:R224)</f>
        <v>115.02992300000001</v>
      </c>
      <c r="S204" s="202"/>
      <c r="T204" s="204">
        <f>SUM(T205:T224)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5" t="s">
        <v>83</v>
      </c>
      <c r="AT204" s="206" t="s">
        <v>74</v>
      </c>
      <c r="AU204" s="206" t="s">
        <v>83</v>
      </c>
      <c r="AY204" s="205" t="s">
        <v>137</v>
      </c>
      <c r="BK204" s="207">
        <f>SUM(BK205:BK224)</f>
        <v>0</v>
      </c>
    </row>
    <row r="205" s="2" customFormat="1" ht="66.75" customHeight="1">
      <c r="A205" s="42"/>
      <c r="B205" s="43"/>
      <c r="C205" s="210" t="s">
        <v>397</v>
      </c>
      <c r="D205" s="210" t="s">
        <v>139</v>
      </c>
      <c r="E205" s="211" t="s">
        <v>1669</v>
      </c>
      <c r="F205" s="212" t="s">
        <v>1670</v>
      </c>
      <c r="G205" s="213" t="s">
        <v>160</v>
      </c>
      <c r="H205" s="214">
        <v>382.30000000000001</v>
      </c>
      <c r="I205" s="215"/>
      <c r="J205" s="216">
        <f>ROUND(I205*H205,2)</f>
        <v>0</v>
      </c>
      <c r="K205" s="212" t="s">
        <v>143</v>
      </c>
      <c r="L205" s="48"/>
      <c r="M205" s="217" t="s">
        <v>21</v>
      </c>
      <c r="N205" s="218" t="s">
        <v>46</v>
      </c>
      <c r="O205" s="88"/>
      <c r="P205" s="219">
        <f>O205*H205</f>
        <v>0</v>
      </c>
      <c r="Q205" s="219">
        <v>0.10988000000000001</v>
      </c>
      <c r="R205" s="219">
        <f>Q205*H205</f>
        <v>42.007124000000005</v>
      </c>
      <c r="S205" s="219">
        <v>0</v>
      </c>
      <c r="T205" s="220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1" t="s">
        <v>144</v>
      </c>
      <c r="AT205" s="221" t="s">
        <v>139</v>
      </c>
      <c r="AU205" s="221" t="s">
        <v>86</v>
      </c>
      <c r="AY205" s="20" t="s">
        <v>137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20" t="s">
        <v>83</v>
      </c>
      <c r="BK205" s="222">
        <f>ROUND(I205*H205,2)</f>
        <v>0</v>
      </c>
      <c r="BL205" s="20" t="s">
        <v>144</v>
      </c>
      <c r="BM205" s="221" t="s">
        <v>1671</v>
      </c>
    </row>
    <row r="206" s="2" customFormat="1">
      <c r="A206" s="42"/>
      <c r="B206" s="43"/>
      <c r="C206" s="44"/>
      <c r="D206" s="223" t="s">
        <v>146</v>
      </c>
      <c r="E206" s="44"/>
      <c r="F206" s="224" t="s">
        <v>1672</v>
      </c>
      <c r="G206" s="44"/>
      <c r="H206" s="44"/>
      <c r="I206" s="225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146</v>
      </c>
      <c r="AU206" s="20" t="s">
        <v>86</v>
      </c>
    </row>
    <row r="207" s="14" customFormat="1">
      <c r="A207" s="14"/>
      <c r="B207" s="239"/>
      <c r="C207" s="240"/>
      <c r="D207" s="230" t="s">
        <v>148</v>
      </c>
      <c r="E207" s="241" t="s">
        <v>21</v>
      </c>
      <c r="F207" s="242" t="s">
        <v>1673</v>
      </c>
      <c r="G207" s="240"/>
      <c r="H207" s="243">
        <v>382.30000000000001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148</v>
      </c>
      <c r="AU207" s="249" t="s">
        <v>86</v>
      </c>
      <c r="AV207" s="14" t="s">
        <v>86</v>
      </c>
      <c r="AW207" s="14" t="s">
        <v>36</v>
      </c>
      <c r="AX207" s="14" t="s">
        <v>83</v>
      </c>
      <c r="AY207" s="249" t="s">
        <v>137</v>
      </c>
    </row>
    <row r="208" s="2" customFormat="1" ht="21.75" customHeight="1">
      <c r="A208" s="42"/>
      <c r="B208" s="43"/>
      <c r="C208" s="272" t="s">
        <v>402</v>
      </c>
      <c r="D208" s="272" t="s">
        <v>276</v>
      </c>
      <c r="E208" s="273" t="s">
        <v>1674</v>
      </c>
      <c r="F208" s="274" t="s">
        <v>1675</v>
      </c>
      <c r="G208" s="275" t="s">
        <v>173</v>
      </c>
      <c r="H208" s="276">
        <v>4.0620000000000003</v>
      </c>
      <c r="I208" s="277"/>
      <c r="J208" s="278">
        <f>ROUND(I208*H208,2)</f>
        <v>0</v>
      </c>
      <c r="K208" s="274" t="s">
        <v>374</v>
      </c>
      <c r="L208" s="279"/>
      <c r="M208" s="280" t="s">
        <v>21</v>
      </c>
      <c r="N208" s="281" t="s">
        <v>46</v>
      </c>
      <c r="O208" s="88"/>
      <c r="P208" s="219">
        <f>O208*H208</f>
        <v>0</v>
      </c>
      <c r="Q208" s="219">
        <v>0.22800000000000001</v>
      </c>
      <c r="R208" s="219">
        <f>Q208*H208</f>
        <v>0.92613600000000007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202</v>
      </c>
      <c r="AT208" s="221" t="s">
        <v>276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1676</v>
      </c>
    </row>
    <row r="209" s="13" customFormat="1">
      <c r="A209" s="13"/>
      <c r="B209" s="228"/>
      <c r="C209" s="229"/>
      <c r="D209" s="230" t="s">
        <v>148</v>
      </c>
      <c r="E209" s="231" t="s">
        <v>21</v>
      </c>
      <c r="F209" s="232" t="s">
        <v>1677</v>
      </c>
      <c r="G209" s="229"/>
      <c r="H209" s="231" t="s">
        <v>21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148</v>
      </c>
      <c r="AU209" s="238" t="s">
        <v>86</v>
      </c>
      <c r="AV209" s="13" t="s">
        <v>83</v>
      </c>
      <c r="AW209" s="13" t="s">
        <v>36</v>
      </c>
      <c r="AX209" s="13" t="s">
        <v>75</v>
      </c>
      <c r="AY209" s="238" t="s">
        <v>137</v>
      </c>
    </row>
    <row r="210" s="14" customFormat="1">
      <c r="A210" s="14"/>
      <c r="B210" s="239"/>
      <c r="C210" s="240"/>
      <c r="D210" s="230" t="s">
        <v>148</v>
      </c>
      <c r="E210" s="241" t="s">
        <v>21</v>
      </c>
      <c r="F210" s="242" t="s">
        <v>1678</v>
      </c>
      <c r="G210" s="240"/>
      <c r="H210" s="243">
        <v>23.893999999999998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148</v>
      </c>
      <c r="AU210" s="249" t="s">
        <v>86</v>
      </c>
      <c r="AV210" s="14" t="s">
        <v>86</v>
      </c>
      <c r="AW210" s="14" t="s">
        <v>36</v>
      </c>
      <c r="AX210" s="14" t="s">
        <v>83</v>
      </c>
      <c r="AY210" s="249" t="s">
        <v>137</v>
      </c>
    </row>
    <row r="211" s="14" customFormat="1">
      <c r="A211" s="14"/>
      <c r="B211" s="239"/>
      <c r="C211" s="240"/>
      <c r="D211" s="230" t="s">
        <v>148</v>
      </c>
      <c r="E211" s="240"/>
      <c r="F211" s="242" t="s">
        <v>1679</v>
      </c>
      <c r="G211" s="240"/>
      <c r="H211" s="243">
        <v>4.0620000000000003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4</v>
      </c>
      <c r="AX211" s="14" t="s">
        <v>83</v>
      </c>
      <c r="AY211" s="249" t="s">
        <v>137</v>
      </c>
    </row>
    <row r="212" s="2" customFormat="1" ht="49.05" customHeight="1">
      <c r="A212" s="42"/>
      <c r="B212" s="43"/>
      <c r="C212" s="210" t="s">
        <v>406</v>
      </c>
      <c r="D212" s="210" t="s">
        <v>139</v>
      </c>
      <c r="E212" s="211" t="s">
        <v>1680</v>
      </c>
      <c r="F212" s="212" t="s">
        <v>1681</v>
      </c>
      <c r="G212" s="213" t="s">
        <v>160</v>
      </c>
      <c r="H212" s="214">
        <v>233.09999999999999</v>
      </c>
      <c r="I212" s="215"/>
      <c r="J212" s="216">
        <f>ROUND(I212*H212,2)</f>
        <v>0</v>
      </c>
      <c r="K212" s="212" t="s">
        <v>143</v>
      </c>
      <c r="L212" s="48"/>
      <c r="M212" s="217" t="s">
        <v>21</v>
      </c>
      <c r="N212" s="218" t="s">
        <v>46</v>
      </c>
      <c r="O212" s="88"/>
      <c r="P212" s="219">
        <f>O212*H212</f>
        <v>0</v>
      </c>
      <c r="Q212" s="219">
        <v>0.16849</v>
      </c>
      <c r="R212" s="219">
        <f>Q212*H212</f>
        <v>39.275019</v>
      </c>
      <c r="S212" s="219">
        <v>0</v>
      </c>
      <c r="T212" s="220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1" t="s">
        <v>144</v>
      </c>
      <c r="AT212" s="221" t="s">
        <v>139</v>
      </c>
      <c r="AU212" s="221" t="s">
        <v>86</v>
      </c>
      <c r="AY212" s="20" t="s">
        <v>137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20" t="s">
        <v>83</v>
      </c>
      <c r="BK212" s="222">
        <f>ROUND(I212*H212,2)</f>
        <v>0</v>
      </c>
      <c r="BL212" s="20" t="s">
        <v>144</v>
      </c>
      <c r="BM212" s="221" t="s">
        <v>1682</v>
      </c>
    </row>
    <row r="213" s="2" customFormat="1">
      <c r="A213" s="42"/>
      <c r="B213" s="43"/>
      <c r="C213" s="44"/>
      <c r="D213" s="223" t="s">
        <v>146</v>
      </c>
      <c r="E213" s="44"/>
      <c r="F213" s="224" t="s">
        <v>1683</v>
      </c>
      <c r="G213" s="44"/>
      <c r="H213" s="44"/>
      <c r="I213" s="225"/>
      <c r="J213" s="44"/>
      <c r="K213" s="44"/>
      <c r="L213" s="48"/>
      <c r="M213" s="226"/>
      <c r="N213" s="227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146</v>
      </c>
      <c r="AU213" s="20" t="s">
        <v>86</v>
      </c>
    </row>
    <row r="214" s="2" customFormat="1" ht="16.5" customHeight="1">
      <c r="A214" s="42"/>
      <c r="B214" s="43"/>
      <c r="C214" s="272" t="s">
        <v>411</v>
      </c>
      <c r="D214" s="272" t="s">
        <v>276</v>
      </c>
      <c r="E214" s="273" t="s">
        <v>1684</v>
      </c>
      <c r="F214" s="274" t="s">
        <v>1685</v>
      </c>
      <c r="G214" s="275" t="s">
        <v>160</v>
      </c>
      <c r="H214" s="276">
        <v>237.762</v>
      </c>
      <c r="I214" s="277"/>
      <c r="J214" s="278">
        <f>ROUND(I214*H214,2)</f>
        <v>0</v>
      </c>
      <c r="K214" s="274" t="s">
        <v>143</v>
      </c>
      <c r="L214" s="279"/>
      <c r="M214" s="280" t="s">
        <v>21</v>
      </c>
      <c r="N214" s="281" t="s">
        <v>46</v>
      </c>
      <c r="O214" s="88"/>
      <c r="P214" s="219">
        <f>O214*H214</f>
        <v>0</v>
      </c>
      <c r="Q214" s="219">
        <v>0.125</v>
      </c>
      <c r="R214" s="219">
        <f>Q214*H214</f>
        <v>29.72025</v>
      </c>
      <c r="S214" s="219">
        <v>0</v>
      </c>
      <c r="T214" s="220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1" t="s">
        <v>202</v>
      </c>
      <c r="AT214" s="221" t="s">
        <v>276</v>
      </c>
      <c r="AU214" s="221" t="s">
        <v>86</v>
      </c>
      <c r="AY214" s="20" t="s">
        <v>137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20" t="s">
        <v>83</v>
      </c>
      <c r="BK214" s="222">
        <f>ROUND(I214*H214,2)</f>
        <v>0</v>
      </c>
      <c r="BL214" s="20" t="s">
        <v>144</v>
      </c>
      <c r="BM214" s="221" t="s">
        <v>1686</v>
      </c>
    </row>
    <row r="215" s="14" customFormat="1">
      <c r="A215" s="14"/>
      <c r="B215" s="239"/>
      <c r="C215" s="240"/>
      <c r="D215" s="230" t="s">
        <v>148</v>
      </c>
      <c r="E215" s="241" t="s">
        <v>21</v>
      </c>
      <c r="F215" s="242" t="s">
        <v>1687</v>
      </c>
      <c r="G215" s="240"/>
      <c r="H215" s="243">
        <v>233.09999999999999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9" t="s">
        <v>148</v>
      </c>
      <c r="AU215" s="249" t="s">
        <v>86</v>
      </c>
      <c r="AV215" s="14" t="s">
        <v>86</v>
      </c>
      <c r="AW215" s="14" t="s">
        <v>36</v>
      </c>
      <c r="AX215" s="14" t="s">
        <v>83</v>
      </c>
      <c r="AY215" s="249" t="s">
        <v>137</v>
      </c>
    </row>
    <row r="216" s="14" customFormat="1">
      <c r="A216" s="14"/>
      <c r="B216" s="239"/>
      <c r="C216" s="240"/>
      <c r="D216" s="230" t="s">
        <v>148</v>
      </c>
      <c r="E216" s="240"/>
      <c r="F216" s="242" t="s">
        <v>1688</v>
      </c>
      <c r="G216" s="240"/>
      <c r="H216" s="243">
        <v>237.762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148</v>
      </c>
      <c r="AU216" s="249" t="s">
        <v>86</v>
      </c>
      <c r="AV216" s="14" t="s">
        <v>86</v>
      </c>
      <c r="AW216" s="14" t="s">
        <v>4</v>
      </c>
      <c r="AX216" s="14" t="s">
        <v>83</v>
      </c>
      <c r="AY216" s="249" t="s">
        <v>137</v>
      </c>
    </row>
    <row r="217" s="2" customFormat="1" ht="49.05" customHeight="1">
      <c r="A217" s="42"/>
      <c r="B217" s="43"/>
      <c r="C217" s="210" t="s">
        <v>415</v>
      </c>
      <c r="D217" s="210" t="s">
        <v>139</v>
      </c>
      <c r="E217" s="211" t="s">
        <v>1689</v>
      </c>
      <c r="F217" s="212" t="s">
        <v>1690</v>
      </c>
      <c r="G217" s="213" t="s">
        <v>160</v>
      </c>
      <c r="H217" s="214">
        <v>800.20000000000005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0.00011</v>
      </c>
      <c r="R217" s="219">
        <f>Q217*H217</f>
        <v>0.088022000000000003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1691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1692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24.15" customHeight="1">
      <c r="A219" s="42"/>
      <c r="B219" s="43"/>
      <c r="C219" s="210" t="s">
        <v>419</v>
      </c>
      <c r="D219" s="210" t="s">
        <v>139</v>
      </c>
      <c r="E219" s="211" t="s">
        <v>1693</v>
      </c>
      <c r="F219" s="212" t="s">
        <v>1694</v>
      </c>
      <c r="G219" s="213" t="s">
        <v>173</v>
      </c>
      <c r="H219" s="214">
        <v>1241.0999999999999</v>
      </c>
      <c r="I219" s="215"/>
      <c r="J219" s="216">
        <f>ROUND(I219*H219,2)</f>
        <v>0</v>
      </c>
      <c r="K219" s="212" t="s">
        <v>143</v>
      </c>
      <c r="L219" s="48"/>
      <c r="M219" s="217" t="s">
        <v>21</v>
      </c>
      <c r="N219" s="218" t="s">
        <v>46</v>
      </c>
      <c r="O219" s="88"/>
      <c r="P219" s="219">
        <f>O219*H219</f>
        <v>0</v>
      </c>
      <c r="Q219" s="219">
        <v>0.0019499999999999999</v>
      </c>
      <c r="R219" s="219">
        <f>Q219*H219</f>
        <v>2.4201449999999998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144</v>
      </c>
      <c r="AT219" s="221" t="s">
        <v>139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1695</v>
      </c>
    </row>
    <row r="220" s="2" customFormat="1">
      <c r="A220" s="42"/>
      <c r="B220" s="43"/>
      <c r="C220" s="44"/>
      <c r="D220" s="223" t="s">
        <v>146</v>
      </c>
      <c r="E220" s="44"/>
      <c r="F220" s="224" t="s">
        <v>1696</v>
      </c>
      <c r="G220" s="44"/>
      <c r="H220" s="44"/>
      <c r="I220" s="225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146</v>
      </c>
      <c r="AU220" s="20" t="s">
        <v>86</v>
      </c>
    </row>
    <row r="221" s="2" customFormat="1" ht="24.15" customHeight="1">
      <c r="A221" s="42"/>
      <c r="B221" s="43"/>
      <c r="C221" s="210" t="s">
        <v>424</v>
      </c>
      <c r="D221" s="210" t="s">
        <v>139</v>
      </c>
      <c r="E221" s="211" t="s">
        <v>1697</v>
      </c>
      <c r="F221" s="212" t="s">
        <v>1698</v>
      </c>
      <c r="G221" s="213" t="s">
        <v>173</v>
      </c>
      <c r="H221" s="214">
        <v>1241.0999999999999</v>
      </c>
      <c r="I221" s="215"/>
      <c r="J221" s="216">
        <f>ROUND(I221*H221,2)</f>
        <v>0</v>
      </c>
      <c r="K221" s="212" t="s">
        <v>143</v>
      </c>
      <c r="L221" s="48"/>
      <c r="M221" s="217" t="s">
        <v>21</v>
      </c>
      <c r="N221" s="218" t="s">
        <v>46</v>
      </c>
      <c r="O221" s="88"/>
      <c r="P221" s="219">
        <f>O221*H221</f>
        <v>0</v>
      </c>
      <c r="Q221" s="219">
        <v>0.00046999999999999999</v>
      </c>
      <c r="R221" s="219">
        <f>Q221*H221</f>
        <v>0.58331699999999997</v>
      </c>
      <c r="S221" s="219">
        <v>0</v>
      </c>
      <c r="T221" s="220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21" t="s">
        <v>144</v>
      </c>
      <c r="AT221" s="221" t="s">
        <v>139</v>
      </c>
      <c r="AU221" s="221" t="s">
        <v>86</v>
      </c>
      <c r="AY221" s="20" t="s">
        <v>137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20" t="s">
        <v>83</v>
      </c>
      <c r="BK221" s="222">
        <f>ROUND(I221*H221,2)</f>
        <v>0</v>
      </c>
      <c r="BL221" s="20" t="s">
        <v>144</v>
      </c>
      <c r="BM221" s="221" t="s">
        <v>1699</v>
      </c>
    </row>
    <row r="222" s="2" customFormat="1">
      <c r="A222" s="42"/>
      <c r="B222" s="43"/>
      <c r="C222" s="44"/>
      <c r="D222" s="223" t="s">
        <v>146</v>
      </c>
      <c r="E222" s="44"/>
      <c r="F222" s="224" t="s">
        <v>1700</v>
      </c>
      <c r="G222" s="44"/>
      <c r="H222" s="44"/>
      <c r="I222" s="225"/>
      <c r="J222" s="44"/>
      <c r="K222" s="44"/>
      <c r="L222" s="48"/>
      <c r="M222" s="226"/>
      <c r="N222" s="227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T222" s="20" t="s">
        <v>146</v>
      </c>
      <c r="AU222" s="20" t="s">
        <v>86</v>
      </c>
    </row>
    <row r="223" s="2" customFormat="1" ht="24.15" customHeight="1">
      <c r="A223" s="42"/>
      <c r="B223" s="43"/>
      <c r="C223" s="210" t="s">
        <v>428</v>
      </c>
      <c r="D223" s="210" t="s">
        <v>139</v>
      </c>
      <c r="E223" s="211" t="s">
        <v>1701</v>
      </c>
      <c r="F223" s="212" t="s">
        <v>1702</v>
      </c>
      <c r="G223" s="213" t="s">
        <v>160</v>
      </c>
      <c r="H223" s="214">
        <v>991</v>
      </c>
      <c r="I223" s="215"/>
      <c r="J223" s="216">
        <f>ROUND(I223*H223,2)</f>
        <v>0</v>
      </c>
      <c r="K223" s="212" t="s">
        <v>143</v>
      </c>
      <c r="L223" s="48"/>
      <c r="M223" s="217" t="s">
        <v>21</v>
      </c>
      <c r="N223" s="218" t="s">
        <v>46</v>
      </c>
      <c r="O223" s="88"/>
      <c r="P223" s="219">
        <f>O223*H223</f>
        <v>0</v>
      </c>
      <c r="Q223" s="219">
        <v>1.0000000000000001E-05</v>
      </c>
      <c r="R223" s="219">
        <f>Q223*H223</f>
        <v>0.0099100000000000004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144</v>
      </c>
      <c r="AT223" s="221" t="s">
        <v>139</v>
      </c>
      <c r="AU223" s="221" t="s">
        <v>86</v>
      </c>
      <c r="AY223" s="20" t="s">
        <v>137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83</v>
      </c>
      <c r="BK223" s="222">
        <f>ROUND(I223*H223,2)</f>
        <v>0</v>
      </c>
      <c r="BL223" s="20" t="s">
        <v>144</v>
      </c>
      <c r="BM223" s="221" t="s">
        <v>1703</v>
      </c>
    </row>
    <row r="224" s="2" customFormat="1">
      <c r="A224" s="42"/>
      <c r="B224" s="43"/>
      <c r="C224" s="44"/>
      <c r="D224" s="223" t="s">
        <v>146</v>
      </c>
      <c r="E224" s="44"/>
      <c r="F224" s="224" t="s">
        <v>1704</v>
      </c>
      <c r="G224" s="44"/>
      <c r="H224" s="44"/>
      <c r="I224" s="225"/>
      <c r="J224" s="44"/>
      <c r="K224" s="44"/>
      <c r="L224" s="48"/>
      <c r="M224" s="226"/>
      <c r="N224" s="227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146</v>
      </c>
      <c r="AU224" s="20" t="s">
        <v>86</v>
      </c>
    </row>
    <row r="225" s="12" customFormat="1" ht="22.8" customHeight="1">
      <c r="A225" s="12"/>
      <c r="B225" s="194"/>
      <c r="C225" s="195"/>
      <c r="D225" s="196" t="s">
        <v>74</v>
      </c>
      <c r="E225" s="208" t="s">
        <v>1490</v>
      </c>
      <c r="F225" s="208" t="s">
        <v>1491</v>
      </c>
      <c r="G225" s="195"/>
      <c r="H225" s="195"/>
      <c r="I225" s="198"/>
      <c r="J225" s="209">
        <f>BK225</f>
        <v>0</v>
      </c>
      <c r="K225" s="195"/>
      <c r="L225" s="200"/>
      <c r="M225" s="201"/>
      <c r="N225" s="202"/>
      <c r="O225" s="202"/>
      <c r="P225" s="203">
        <f>SUM(P226:P238)</f>
        <v>0</v>
      </c>
      <c r="Q225" s="202"/>
      <c r="R225" s="203">
        <f>SUM(R226:R238)</f>
        <v>0</v>
      </c>
      <c r="S225" s="202"/>
      <c r="T225" s="204">
        <f>SUM(T226:T238)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5" t="s">
        <v>83</v>
      </c>
      <c r="AT225" s="206" t="s">
        <v>74</v>
      </c>
      <c r="AU225" s="206" t="s">
        <v>83</v>
      </c>
      <c r="AY225" s="205" t="s">
        <v>137</v>
      </c>
      <c r="BK225" s="207">
        <f>SUM(BK226:BK238)</f>
        <v>0</v>
      </c>
    </row>
    <row r="226" s="2" customFormat="1" ht="37.8" customHeight="1">
      <c r="A226" s="42"/>
      <c r="B226" s="43"/>
      <c r="C226" s="210" t="s">
        <v>432</v>
      </c>
      <c r="D226" s="210" t="s">
        <v>139</v>
      </c>
      <c r="E226" s="211" t="s">
        <v>1705</v>
      </c>
      <c r="F226" s="212" t="s">
        <v>1706</v>
      </c>
      <c r="G226" s="213" t="s">
        <v>252</v>
      </c>
      <c r="H226" s="214">
        <v>1599.078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1707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1708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2" customFormat="1" ht="37.8" customHeight="1">
      <c r="A228" s="42"/>
      <c r="B228" s="43"/>
      <c r="C228" s="210" t="s">
        <v>156</v>
      </c>
      <c r="D228" s="210" t="s">
        <v>139</v>
      </c>
      <c r="E228" s="211" t="s">
        <v>1709</v>
      </c>
      <c r="F228" s="212" t="s">
        <v>1710</v>
      </c>
      <c r="G228" s="213" t="s">
        <v>252</v>
      </c>
      <c r="H228" s="214">
        <v>6396.3119999999999</v>
      </c>
      <c r="I228" s="215"/>
      <c r="J228" s="216">
        <f>ROUND(I228*H228,2)</f>
        <v>0</v>
      </c>
      <c r="K228" s="212" t="s">
        <v>143</v>
      </c>
      <c r="L228" s="48"/>
      <c r="M228" s="217" t="s">
        <v>21</v>
      </c>
      <c r="N228" s="218" t="s">
        <v>46</v>
      </c>
      <c r="O228" s="88"/>
      <c r="P228" s="219">
        <f>O228*H228</f>
        <v>0</v>
      </c>
      <c r="Q228" s="219">
        <v>0</v>
      </c>
      <c r="R228" s="219">
        <f>Q228*H228</f>
        <v>0</v>
      </c>
      <c r="S228" s="219">
        <v>0</v>
      </c>
      <c r="T228" s="220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21" t="s">
        <v>144</v>
      </c>
      <c r="AT228" s="221" t="s">
        <v>139</v>
      </c>
      <c r="AU228" s="221" t="s">
        <v>86</v>
      </c>
      <c r="AY228" s="20" t="s">
        <v>137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20" t="s">
        <v>83</v>
      </c>
      <c r="BK228" s="222">
        <f>ROUND(I228*H228,2)</f>
        <v>0</v>
      </c>
      <c r="BL228" s="20" t="s">
        <v>144</v>
      </c>
      <c r="BM228" s="221" t="s">
        <v>1711</v>
      </c>
    </row>
    <row r="229" s="2" customFormat="1">
      <c r="A229" s="42"/>
      <c r="B229" s="43"/>
      <c r="C229" s="44"/>
      <c r="D229" s="223" t="s">
        <v>146</v>
      </c>
      <c r="E229" s="44"/>
      <c r="F229" s="224" t="s">
        <v>1712</v>
      </c>
      <c r="G229" s="44"/>
      <c r="H229" s="44"/>
      <c r="I229" s="225"/>
      <c r="J229" s="44"/>
      <c r="K229" s="44"/>
      <c r="L229" s="48"/>
      <c r="M229" s="226"/>
      <c r="N229" s="227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T229" s="20" t="s">
        <v>146</v>
      </c>
      <c r="AU229" s="20" t="s">
        <v>86</v>
      </c>
    </row>
    <row r="230" s="14" customFormat="1">
      <c r="A230" s="14"/>
      <c r="B230" s="239"/>
      <c r="C230" s="240"/>
      <c r="D230" s="230" t="s">
        <v>148</v>
      </c>
      <c r="E230" s="241" t="s">
        <v>21</v>
      </c>
      <c r="F230" s="242" t="s">
        <v>1713</v>
      </c>
      <c r="G230" s="240"/>
      <c r="H230" s="243">
        <v>6396.3119999999999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148</v>
      </c>
      <c r="AU230" s="249" t="s">
        <v>86</v>
      </c>
      <c r="AV230" s="14" t="s">
        <v>86</v>
      </c>
      <c r="AW230" s="14" t="s">
        <v>36</v>
      </c>
      <c r="AX230" s="14" t="s">
        <v>83</v>
      </c>
      <c r="AY230" s="249" t="s">
        <v>137</v>
      </c>
    </row>
    <row r="231" s="2" customFormat="1" ht="44.25" customHeight="1">
      <c r="A231" s="42"/>
      <c r="B231" s="43"/>
      <c r="C231" s="210" t="s">
        <v>438</v>
      </c>
      <c r="D231" s="210" t="s">
        <v>139</v>
      </c>
      <c r="E231" s="211" t="s">
        <v>1714</v>
      </c>
      <c r="F231" s="212" t="s">
        <v>1715</v>
      </c>
      <c r="G231" s="213" t="s">
        <v>252</v>
      </c>
      <c r="H231" s="214">
        <v>141.34899999999999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1716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1717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2" customFormat="1" ht="44.25" customHeight="1">
      <c r="A233" s="42"/>
      <c r="B233" s="43"/>
      <c r="C233" s="210" t="s">
        <v>442</v>
      </c>
      <c r="D233" s="210" t="s">
        <v>139</v>
      </c>
      <c r="E233" s="211" t="s">
        <v>1718</v>
      </c>
      <c r="F233" s="212" t="s">
        <v>1502</v>
      </c>
      <c r="G233" s="213" t="s">
        <v>252</v>
      </c>
      <c r="H233" s="214">
        <v>55</v>
      </c>
      <c r="I233" s="215"/>
      <c r="J233" s="216">
        <f>ROUND(I233*H233,2)</f>
        <v>0</v>
      </c>
      <c r="K233" s="212" t="s">
        <v>143</v>
      </c>
      <c r="L233" s="48"/>
      <c r="M233" s="217" t="s">
        <v>21</v>
      </c>
      <c r="N233" s="218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144</v>
      </c>
      <c r="AT233" s="221" t="s">
        <v>139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1719</v>
      </c>
    </row>
    <row r="234" s="2" customFormat="1">
      <c r="A234" s="42"/>
      <c r="B234" s="43"/>
      <c r="C234" s="44"/>
      <c r="D234" s="223" t="s">
        <v>146</v>
      </c>
      <c r="E234" s="44"/>
      <c r="F234" s="224" t="s">
        <v>1720</v>
      </c>
      <c r="G234" s="44"/>
      <c r="H234" s="44"/>
      <c r="I234" s="225"/>
      <c r="J234" s="44"/>
      <c r="K234" s="44"/>
      <c r="L234" s="48"/>
      <c r="M234" s="226"/>
      <c r="N234" s="227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146</v>
      </c>
      <c r="AU234" s="20" t="s">
        <v>86</v>
      </c>
    </row>
    <row r="235" s="2" customFormat="1" ht="44.25" customHeight="1">
      <c r="A235" s="42"/>
      <c r="B235" s="43"/>
      <c r="C235" s="210" t="s">
        <v>446</v>
      </c>
      <c r="D235" s="210" t="s">
        <v>139</v>
      </c>
      <c r="E235" s="211" t="s">
        <v>1721</v>
      </c>
      <c r="F235" s="212" t="s">
        <v>251</v>
      </c>
      <c r="G235" s="213" t="s">
        <v>252</v>
      </c>
      <c r="H235" s="214">
        <v>1040.8499999999999</v>
      </c>
      <c r="I235" s="215"/>
      <c r="J235" s="216">
        <f>ROUND(I235*H235,2)</f>
        <v>0</v>
      </c>
      <c r="K235" s="212" t="s">
        <v>143</v>
      </c>
      <c r="L235" s="48"/>
      <c r="M235" s="217" t="s">
        <v>21</v>
      </c>
      <c r="N235" s="218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144</v>
      </c>
      <c r="AT235" s="221" t="s">
        <v>139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1722</v>
      </c>
    </row>
    <row r="236" s="2" customFormat="1">
      <c r="A236" s="42"/>
      <c r="B236" s="43"/>
      <c r="C236" s="44"/>
      <c r="D236" s="223" t="s">
        <v>146</v>
      </c>
      <c r="E236" s="44"/>
      <c r="F236" s="224" t="s">
        <v>1723</v>
      </c>
      <c r="G236" s="44"/>
      <c r="H236" s="44"/>
      <c r="I236" s="225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146</v>
      </c>
      <c r="AU236" s="20" t="s">
        <v>86</v>
      </c>
    </row>
    <row r="237" s="2" customFormat="1" ht="44.25" customHeight="1">
      <c r="A237" s="42"/>
      <c r="B237" s="43"/>
      <c r="C237" s="210" t="s">
        <v>450</v>
      </c>
      <c r="D237" s="210" t="s">
        <v>139</v>
      </c>
      <c r="E237" s="211" t="s">
        <v>1724</v>
      </c>
      <c r="F237" s="212" t="s">
        <v>1725</v>
      </c>
      <c r="G237" s="213" t="s">
        <v>252</v>
      </c>
      <c r="H237" s="214">
        <v>305.16000000000003</v>
      </c>
      <c r="I237" s="215"/>
      <c r="J237" s="216">
        <f>ROUND(I237*H237,2)</f>
        <v>0</v>
      </c>
      <c r="K237" s="212" t="s">
        <v>143</v>
      </c>
      <c r="L237" s="48"/>
      <c r="M237" s="217" t="s">
        <v>21</v>
      </c>
      <c r="N237" s="218" t="s">
        <v>46</v>
      </c>
      <c r="O237" s="88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1" t="s">
        <v>144</v>
      </c>
      <c r="AT237" s="221" t="s">
        <v>139</v>
      </c>
      <c r="AU237" s="221" t="s">
        <v>86</v>
      </c>
      <c r="AY237" s="20" t="s">
        <v>137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20" t="s">
        <v>83</v>
      </c>
      <c r="BK237" s="222">
        <f>ROUND(I237*H237,2)</f>
        <v>0</v>
      </c>
      <c r="BL237" s="20" t="s">
        <v>144</v>
      </c>
      <c r="BM237" s="221" t="s">
        <v>1726</v>
      </c>
    </row>
    <row r="238" s="2" customFormat="1">
      <c r="A238" s="42"/>
      <c r="B238" s="43"/>
      <c r="C238" s="44"/>
      <c r="D238" s="223" t="s">
        <v>146</v>
      </c>
      <c r="E238" s="44"/>
      <c r="F238" s="224" t="s">
        <v>1727</v>
      </c>
      <c r="G238" s="44"/>
      <c r="H238" s="44"/>
      <c r="I238" s="225"/>
      <c r="J238" s="44"/>
      <c r="K238" s="44"/>
      <c r="L238" s="48"/>
      <c r="M238" s="282"/>
      <c r="N238" s="283"/>
      <c r="O238" s="284"/>
      <c r="P238" s="284"/>
      <c r="Q238" s="284"/>
      <c r="R238" s="284"/>
      <c r="S238" s="284"/>
      <c r="T238" s="28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T238" s="20" t="s">
        <v>146</v>
      </c>
      <c r="AU238" s="20" t="s">
        <v>86</v>
      </c>
    </row>
    <row r="239" s="2" customFormat="1" ht="6.96" customHeight="1">
      <c r="A239" s="42"/>
      <c r="B239" s="63"/>
      <c r="C239" s="64"/>
      <c r="D239" s="64"/>
      <c r="E239" s="64"/>
      <c r="F239" s="64"/>
      <c r="G239" s="64"/>
      <c r="H239" s="64"/>
      <c r="I239" s="64"/>
      <c r="J239" s="64"/>
      <c r="K239" s="64"/>
      <c r="L239" s="48"/>
      <c r="M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</row>
  </sheetData>
  <sheetProtection sheet="1" autoFilter="0" formatColumns="0" formatRows="0" objects="1" scenarios="1" spinCount="100000" saltValue="FPZg7NKO/nIq8G/jWvCYrZ2udx6/Wb7PCeajo6K9ojV/b9H+i3a7h+I8q9vaTHRXzq+S8R20UEZLgh1jwRQsxQ==" hashValue="yXmFzLG5qyAJHopO5Z+s8WVP7m7dsb23CdkoxhSw+C/VxOTU/wTQYmopGeGB3S3QisUsgoZsjFvT+NkKZHVmLg==" algorithmName="SHA-512" password="CC35"/>
  <autoFilter ref="C84:K23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3107225"/>
    <hyperlink ref="F91" r:id="rId2" display="https://podminky.urs.cz/item/CS_URS_2025_02/113107242"/>
    <hyperlink ref="F93" r:id="rId3" display="https://podminky.urs.cz/item/CS_URS_2025_02/113154542"/>
    <hyperlink ref="F95" r:id="rId4" display="https://podminky.urs.cz/item/CS_URS_2025_02/113201112"/>
    <hyperlink ref="F97" r:id="rId5" display="https://podminky.urs.cz/item/CS_URS_2025_02/113203111"/>
    <hyperlink ref="F100" r:id="rId6" display="https://podminky.urs.cz/item/CS_URS_2025_02/121151103"/>
    <hyperlink ref="F103" r:id="rId7" display="https://podminky.urs.cz/item/CS_URS_2025_02/122552205"/>
    <hyperlink ref="F107" r:id="rId8" display="https://podminky.urs.cz/item/CS_URS_2025_02/132251102"/>
    <hyperlink ref="F111" r:id="rId9" display="https://podminky.urs.cz/item/CS_URS_2025_02/162251102"/>
    <hyperlink ref="F115" r:id="rId10" display="https://podminky.urs.cz/item/CS_URS_2025_02/162751117"/>
    <hyperlink ref="F119" r:id="rId11" display="https://podminky.urs.cz/item/CS_URS_2025_02/162751119"/>
    <hyperlink ref="F122" r:id="rId12" display="https://podminky.urs.cz/item/CS_URS_2025_02/171152101"/>
    <hyperlink ref="F126" r:id="rId13" display="https://podminky.urs.cz/item/CS_URS_2025_02/171201231"/>
    <hyperlink ref="F129" r:id="rId14" display="https://podminky.urs.cz/item/CS_URS_2025_02/171251201"/>
    <hyperlink ref="F133" r:id="rId15" display="https://podminky.urs.cz/item/CS_URS_2025_02/171251201"/>
    <hyperlink ref="F136" r:id="rId16" display="https://podminky.urs.cz/item/CS_URS_2025_02/174111101"/>
    <hyperlink ref="F140" r:id="rId17" display="https://podminky.urs.cz/item/CS_URS_2025_02/181351003"/>
    <hyperlink ref="F142" r:id="rId18" display="https://podminky.urs.cz/item/CS_URS_2025_02/181411131"/>
    <hyperlink ref="F146" r:id="rId19" display="https://podminky.urs.cz/item/CS_URS_2025_02/181951111"/>
    <hyperlink ref="F148" r:id="rId20" display="https://podminky.urs.cz/item/CS_URS_2025_02/181951112"/>
    <hyperlink ref="F151" r:id="rId21" display="https://podminky.urs.cz/item/CS_URS_2025_02/184818232"/>
    <hyperlink ref="F156" r:id="rId22" display="https://podminky.urs.cz/item/CS_URS_2025_02/211561111"/>
    <hyperlink ref="F159" r:id="rId23" display="https://podminky.urs.cz/item/CS_URS_2025_02/211971121"/>
    <hyperlink ref="F164" r:id="rId24" display="https://podminky.urs.cz/item/CS_URS_2025_02/212755216"/>
    <hyperlink ref="F166" r:id="rId25" display="https://podminky.urs.cz/item/CS_URS_2025_02/273311127"/>
    <hyperlink ref="F171" r:id="rId26" display="https://podminky.urs.cz/item/CS_URS_2025_02/564751101"/>
    <hyperlink ref="F174" r:id="rId27" display="https://podminky.urs.cz/item/CS_URS_2025_02/564751111"/>
    <hyperlink ref="F177" r:id="rId28" display="https://podminky.urs.cz/item/CS_URS_2025_02/564761101"/>
    <hyperlink ref="F180" r:id="rId29" display="https://podminky.urs.cz/item/CS_URS_2025_02/564761111"/>
    <hyperlink ref="F183" r:id="rId30" display="https://podminky.urs.cz/item/CS_URS_2025_02/565166112"/>
    <hyperlink ref="F185" r:id="rId31" display="https://podminky.urs.cz/item/CS_URS_2025_02/565166122"/>
    <hyperlink ref="F187" r:id="rId32" display="https://podminky.urs.cz/item/CS_URS_2025_02/573191111"/>
    <hyperlink ref="F190" r:id="rId33" display="https://podminky.urs.cz/item/CS_URS_2025_02/573231107"/>
    <hyperlink ref="F193" r:id="rId34" display="https://podminky.urs.cz/item/CS_URS_2025_02/577134131"/>
    <hyperlink ref="F197" r:id="rId35" display="https://podminky.urs.cz/item/CS_URS_2025_02/577134141"/>
    <hyperlink ref="F201" r:id="rId36" display="https://podminky.urs.cz/item/CS_URS_2025_02/577155132"/>
    <hyperlink ref="F203" r:id="rId37" display="https://podminky.urs.cz/item/CS_URS_2025_02/577155142"/>
    <hyperlink ref="F206" r:id="rId38" display="https://podminky.urs.cz/item/CS_URS_2025_02/916111113"/>
    <hyperlink ref="F213" r:id="rId39" display="https://podminky.urs.cz/item/CS_URS_2025_02/916241113"/>
    <hyperlink ref="F218" r:id="rId40" display="https://podminky.urs.cz/item/CS_URS_2025_02/919121112"/>
    <hyperlink ref="F220" r:id="rId41" display="https://podminky.urs.cz/item/CS_URS_2025_02/919721202"/>
    <hyperlink ref="F222" r:id="rId42" display="https://podminky.urs.cz/item/CS_URS_2025_02/919726122"/>
    <hyperlink ref="F224" r:id="rId43" display="https://podminky.urs.cz/item/CS_URS_2025_02/919735115"/>
    <hyperlink ref="F227" r:id="rId44" display="https://podminky.urs.cz/item/CS_URS_2025_02/997221551"/>
    <hyperlink ref="F229" r:id="rId45" display="https://podminky.urs.cz/item/CS_URS_2025_02/997221559"/>
    <hyperlink ref="F232" r:id="rId46" display="https://podminky.urs.cz/item/CS_URS_2025_02/997221665"/>
    <hyperlink ref="F234" r:id="rId47" display="https://podminky.urs.cz/item/CS_URS_2025_02/997221861"/>
    <hyperlink ref="F236" r:id="rId48" display="https://podminky.urs.cz/item/CS_URS_2025_02/997221873"/>
    <hyperlink ref="F238" r:id="rId49" display="https://podminky.urs.cz/item/CS_URS_2025_02/997221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1728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ROUND((SUM(BE85:BE114)),  2)</f>
        <v>0</v>
      </c>
      <c r="G33" s="42"/>
      <c r="H33" s="42"/>
      <c r="I33" s="154">
        <v>0.20999999999999999</v>
      </c>
      <c r="J33" s="153">
        <f>ROUND(((SUM(BE85:BE114))*I33),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ROUND((SUM(BF85:BF114)),  2)</f>
        <v>0</v>
      </c>
      <c r="G34" s="42"/>
      <c r="H34" s="42"/>
      <c r="I34" s="154">
        <v>0.12</v>
      </c>
      <c r="J34" s="153">
        <f>ROUND(((SUM(BF85:BF114))*I34),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ROUND((SUM(BG85:BG114)),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ROUND((SUM(BH85:BH114)),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ROUND((SUM(BI85:BI114)),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2504006 - IO 04.1 Odstranění vodovodního řádu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1303</v>
      </c>
      <c r="E62" s="180"/>
      <c r="F62" s="180"/>
      <c r="G62" s="180"/>
      <c r="H62" s="180"/>
      <c r="I62" s="180"/>
      <c r="J62" s="181">
        <f>J98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J106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1"/>
      <c r="C64" s="172"/>
      <c r="D64" s="173" t="s">
        <v>1729</v>
      </c>
      <c r="E64" s="174"/>
      <c r="F64" s="174"/>
      <c r="G64" s="174"/>
      <c r="H64" s="174"/>
      <c r="I64" s="174"/>
      <c r="J64" s="175">
        <f>J109</f>
        <v>0</v>
      </c>
      <c r="K64" s="172"/>
      <c r="L64" s="17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7"/>
      <c r="C65" s="178"/>
      <c r="D65" s="179" t="s">
        <v>1730</v>
      </c>
      <c r="E65" s="180"/>
      <c r="F65" s="180"/>
      <c r="G65" s="180"/>
      <c r="H65" s="180"/>
      <c r="I65" s="180"/>
      <c r="J65" s="181">
        <f>J110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2504006 - IO 04.1 Odstranění vodovodního řádu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P86+P109</f>
        <v>0</v>
      </c>
      <c r="Q85" s="100"/>
      <c r="R85" s="191">
        <f>R86+R109</f>
        <v>9.4407953999999989</v>
      </c>
      <c r="S85" s="100"/>
      <c r="T85" s="192">
        <f>T86+T109</f>
        <v>0.36174000000000001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BK86+BK109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P87+P98+P106</f>
        <v>0</v>
      </c>
      <c r="Q86" s="202"/>
      <c r="R86" s="203">
        <f>R87+R98+R106</f>
        <v>9.4299953999999993</v>
      </c>
      <c r="S86" s="202"/>
      <c r="T86" s="204">
        <f>T87+T98+T106</f>
        <v>0.36174000000000001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BK87+BK98+BK106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202</v>
      </c>
      <c r="F87" s="208" t="s">
        <v>339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SUM(P88:P97)</f>
        <v>0</v>
      </c>
      <c r="Q87" s="202"/>
      <c r="R87" s="203">
        <f>SUM(R88:R97)</f>
        <v>9.4299953999999993</v>
      </c>
      <c r="S87" s="202"/>
      <c r="T87" s="204">
        <f>SUM(T88:T97)</f>
        <v>0.36174000000000001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SUM(BK88:BK97)</f>
        <v>0</v>
      </c>
    </row>
    <row r="88" s="2" customFormat="1" ht="24.15" customHeight="1">
      <c r="A88" s="42"/>
      <c r="B88" s="43"/>
      <c r="C88" s="210" t="s">
        <v>83</v>
      </c>
      <c r="D88" s="210" t="s">
        <v>139</v>
      </c>
      <c r="E88" s="211" t="s">
        <v>1731</v>
      </c>
      <c r="F88" s="212" t="s">
        <v>1732</v>
      </c>
      <c r="G88" s="213" t="s">
        <v>160</v>
      </c>
      <c r="H88" s="214">
        <v>56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0.0025000000000000001</v>
      </c>
      <c r="T88" s="220">
        <f>S88*H88</f>
        <v>0.14000000000000001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1733</v>
      </c>
    </row>
    <row r="89" s="2" customFormat="1">
      <c r="A89" s="42"/>
      <c r="B89" s="43"/>
      <c r="C89" s="44"/>
      <c r="D89" s="223" t="s">
        <v>146</v>
      </c>
      <c r="E89" s="44"/>
      <c r="F89" s="224" t="s">
        <v>1734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24.15" customHeight="1">
      <c r="A90" s="42"/>
      <c r="B90" s="43"/>
      <c r="C90" s="210" t="s">
        <v>86</v>
      </c>
      <c r="D90" s="210" t="s">
        <v>139</v>
      </c>
      <c r="E90" s="211" t="s">
        <v>1735</v>
      </c>
      <c r="F90" s="212" t="s">
        <v>1736</v>
      </c>
      <c r="G90" s="213" t="s">
        <v>321</v>
      </c>
      <c r="H90" s="214">
        <v>1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0.087999999999999995</v>
      </c>
      <c r="T90" s="220">
        <f>S90*H90</f>
        <v>0.087999999999999995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1737</v>
      </c>
    </row>
    <row r="91" s="2" customFormat="1">
      <c r="A91" s="42"/>
      <c r="B91" s="43"/>
      <c r="C91" s="44"/>
      <c r="D91" s="223" t="s">
        <v>146</v>
      </c>
      <c r="E91" s="44"/>
      <c r="F91" s="224" t="s">
        <v>1738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37.8" customHeight="1">
      <c r="A92" s="42"/>
      <c r="B92" s="43"/>
      <c r="C92" s="210" t="s">
        <v>157</v>
      </c>
      <c r="D92" s="210" t="s">
        <v>139</v>
      </c>
      <c r="E92" s="211" t="s">
        <v>1739</v>
      </c>
      <c r="F92" s="212" t="s">
        <v>1740</v>
      </c>
      <c r="G92" s="213" t="s">
        <v>321</v>
      </c>
      <c r="H92" s="214">
        <v>2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0.066869999999999999</v>
      </c>
      <c r="T92" s="220">
        <f>S92*H92</f>
        <v>0.13374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1741</v>
      </c>
    </row>
    <row r="93" s="2" customFormat="1">
      <c r="A93" s="42"/>
      <c r="B93" s="43"/>
      <c r="C93" s="44"/>
      <c r="D93" s="223" t="s">
        <v>146</v>
      </c>
      <c r="E93" s="44"/>
      <c r="F93" s="224" t="s">
        <v>1742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37.8" customHeight="1">
      <c r="A94" s="42"/>
      <c r="B94" s="43"/>
      <c r="C94" s="210" t="s">
        <v>144</v>
      </c>
      <c r="D94" s="210" t="s">
        <v>139</v>
      </c>
      <c r="E94" s="211" t="s">
        <v>1743</v>
      </c>
      <c r="F94" s="212" t="s">
        <v>1744</v>
      </c>
      <c r="G94" s="213" t="s">
        <v>184</v>
      </c>
      <c r="H94" s="214">
        <v>6.1639999999999997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1.5298499999999999</v>
      </c>
      <c r="R94" s="219">
        <f>Q94*H94</f>
        <v>9.4299953999999993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1745</v>
      </c>
    </row>
    <row r="95" s="2" customFormat="1">
      <c r="A95" s="42"/>
      <c r="B95" s="43"/>
      <c r="C95" s="44"/>
      <c r="D95" s="223" t="s">
        <v>146</v>
      </c>
      <c r="E95" s="44"/>
      <c r="F95" s="224" t="s">
        <v>1746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1747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1748</v>
      </c>
      <c r="G97" s="240"/>
      <c r="H97" s="243">
        <v>6.1639999999999997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12" customFormat="1" ht="22.8" customHeight="1">
      <c r="A98" s="12"/>
      <c r="B98" s="194"/>
      <c r="C98" s="195"/>
      <c r="D98" s="196" t="s">
        <v>74</v>
      </c>
      <c r="E98" s="208" t="s">
        <v>1490</v>
      </c>
      <c r="F98" s="208" t="s">
        <v>1491</v>
      </c>
      <c r="G98" s="195"/>
      <c r="H98" s="195"/>
      <c r="I98" s="198"/>
      <c r="J98" s="209">
        <f>BK98</f>
        <v>0</v>
      </c>
      <c r="K98" s="195"/>
      <c r="L98" s="200"/>
      <c r="M98" s="201"/>
      <c r="N98" s="202"/>
      <c r="O98" s="202"/>
      <c r="P98" s="203">
        <f>SUM(P99:P105)</f>
        <v>0</v>
      </c>
      <c r="Q98" s="202"/>
      <c r="R98" s="203">
        <f>SUM(R99:R105)</f>
        <v>0</v>
      </c>
      <c r="S98" s="202"/>
      <c r="T98" s="204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5" t="s">
        <v>83</v>
      </c>
      <c r="AT98" s="206" t="s">
        <v>74</v>
      </c>
      <c r="AU98" s="206" t="s">
        <v>83</v>
      </c>
      <c r="AY98" s="205" t="s">
        <v>137</v>
      </c>
      <c r="BK98" s="207">
        <f>SUM(BK99:BK105)</f>
        <v>0</v>
      </c>
    </row>
    <row r="99" s="2" customFormat="1" ht="33" customHeight="1">
      <c r="A99" s="42"/>
      <c r="B99" s="43"/>
      <c r="C99" s="210" t="s">
        <v>170</v>
      </c>
      <c r="D99" s="210" t="s">
        <v>139</v>
      </c>
      <c r="E99" s="211" t="s">
        <v>1492</v>
      </c>
      <c r="F99" s="212" t="s">
        <v>1493</v>
      </c>
      <c r="G99" s="213" t="s">
        <v>252</v>
      </c>
      <c r="H99" s="214">
        <v>0.373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1749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1495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2" customFormat="1" ht="44.25" customHeight="1">
      <c r="A101" s="42"/>
      <c r="B101" s="43"/>
      <c r="C101" s="210" t="s">
        <v>181</v>
      </c>
      <c r="D101" s="210" t="s">
        <v>139</v>
      </c>
      <c r="E101" s="211" t="s">
        <v>1496</v>
      </c>
      <c r="F101" s="212" t="s">
        <v>1497</v>
      </c>
      <c r="G101" s="213" t="s">
        <v>252</v>
      </c>
      <c r="H101" s="214">
        <v>1.492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</v>
      </c>
      <c r="R101" s="219">
        <f>Q101*H101</f>
        <v>0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1750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1499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1751</v>
      </c>
      <c r="G103" s="240"/>
      <c r="H103" s="243">
        <v>1.492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44.25" customHeight="1">
      <c r="A104" s="42"/>
      <c r="B104" s="43"/>
      <c r="C104" s="210" t="s">
        <v>196</v>
      </c>
      <c r="D104" s="210" t="s">
        <v>139</v>
      </c>
      <c r="E104" s="211" t="s">
        <v>1752</v>
      </c>
      <c r="F104" s="212" t="s">
        <v>1753</v>
      </c>
      <c r="G104" s="213" t="s">
        <v>252</v>
      </c>
      <c r="H104" s="214">
        <v>0.36199999999999999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1754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1755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2" customFormat="1" ht="22.8" customHeight="1">
      <c r="A106" s="12"/>
      <c r="B106" s="194"/>
      <c r="C106" s="195"/>
      <c r="D106" s="196" t="s">
        <v>74</v>
      </c>
      <c r="E106" s="208" t="s">
        <v>545</v>
      </c>
      <c r="F106" s="208" t="s">
        <v>546</v>
      </c>
      <c r="G106" s="195"/>
      <c r="H106" s="195"/>
      <c r="I106" s="198"/>
      <c r="J106" s="209">
        <f>BK106</f>
        <v>0</v>
      </c>
      <c r="K106" s="195"/>
      <c r="L106" s="200"/>
      <c r="M106" s="201"/>
      <c r="N106" s="202"/>
      <c r="O106" s="202"/>
      <c r="P106" s="203">
        <f>SUM(P107:P108)</f>
        <v>0</v>
      </c>
      <c r="Q106" s="202"/>
      <c r="R106" s="203">
        <f>SUM(R107:R108)</f>
        <v>0</v>
      </c>
      <c r="S106" s="202"/>
      <c r="T106" s="204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5" t="s">
        <v>83</v>
      </c>
      <c r="AT106" s="206" t="s">
        <v>74</v>
      </c>
      <c r="AU106" s="206" t="s">
        <v>83</v>
      </c>
      <c r="AY106" s="205" t="s">
        <v>137</v>
      </c>
      <c r="BK106" s="207">
        <f>SUM(BK107:BK108)</f>
        <v>0</v>
      </c>
    </row>
    <row r="107" s="2" customFormat="1" ht="49.05" customHeight="1">
      <c r="A107" s="42"/>
      <c r="B107" s="43"/>
      <c r="C107" s="210" t="s">
        <v>202</v>
      </c>
      <c r="D107" s="210" t="s">
        <v>139</v>
      </c>
      <c r="E107" s="211" t="s">
        <v>548</v>
      </c>
      <c r="F107" s="212" t="s">
        <v>549</v>
      </c>
      <c r="G107" s="213" t="s">
        <v>252</v>
      </c>
      <c r="H107" s="214">
        <v>9.4299999999999997</v>
      </c>
      <c r="I107" s="215"/>
      <c r="J107" s="216">
        <f>ROUND(I107*H107,2)</f>
        <v>0</v>
      </c>
      <c r="K107" s="212" t="s">
        <v>143</v>
      </c>
      <c r="L107" s="48"/>
      <c r="M107" s="217" t="s">
        <v>21</v>
      </c>
      <c r="N107" s="218" t="s">
        <v>46</v>
      </c>
      <c r="O107" s="88"/>
      <c r="P107" s="219">
        <f>O107*H107</f>
        <v>0</v>
      </c>
      <c r="Q107" s="219">
        <v>0</v>
      </c>
      <c r="R107" s="219">
        <f>Q107*H107</f>
        <v>0</v>
      </c>
      <c r="S107" s="219">
        <v>0</v>
      </c>
      <c r="T107" s="220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1" t="s">
        <v>144</v>
      </c>
      <c r="AT107" s="221" t="s">
        <v>139</v>
      </c>
      <c r="AU107" s="221" t="s">
        <v>86</v>
      </c>
      <c r="AY107" s="20" t="s">
        <v>137</v>
      </c>
      <c r="BE107" s="222">
        <f>IF(N107="základní",J107,0)</f>
        <v>0</v>
      </c>
      <c r="BF107" s="222">
        <f>IF(N107="snížená",J107,0)</f>
        <v>0</v>
      </c>
      <c r="BG107" s="222">
        <f>IF(N107="zákl. přenesená",J107,0)</f>
        <v>0</v>
      </c>
      <c r="BH107" s="222">
        <f>IF(N107="sníž. přenesená",J107,0)</f>
        <v>0</v>
      </c>
      <c r="BI107" s="222">
        <f>IF(N107="nulová",J107,0)</f>
        <v>0</v>
      </c>
      <c r="BJ107" s="20" t="s">
        <v>83</v>
      </c>
      <c r="BK107" s="222">
        <f>ROUND(I107*H107,2)</f>
        <v>0</v>
      </c>
      <c r="BL107" s="20" t="s">
        <v>144</v>
      </c>
      <c r="BM107" s="221" t="s">
        <v>1756</v>
      </c>
    </row>
    <row r="108" s="2" customFormat="1">
      <c r="A108" s="42"/>
      <c r="B108" s="43"/>
      <c r="C108" s="44"/>
      <c r="D108" s="223" t="s">
        <v>146</v>
      </c>
      <c r="E108" s="44"/>
      <c r="F108" s="224" t="s">
        <v>551</v>
      </c>
      <c r="G108" s="44"/>
      <c r="H108" s="44"/>
      <c r="I108" s="225"/>
      <c r="J108" s="44"/>
      <c r="K108" s="44"/>
      <c r="L108" s="48"/>
      <c r="M108" s="226"/>
      <c r="N108" s="227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146</v>
      </c>
      <c r="AU108" s="20" t="s">
        <v>86</v>
      </c>
    </row>
    <row r="109" s="12" customFormat="1" ht="25.92" customHeight="1">
      <c r="A109" s="12"/>
      <c r="B109" s="194"/>
      <c r="C109" s="195"/>
      <c r="D109" s="196" t="s">
        <v>74</v>
      </c>
      <c r="E109" s="197" t="s">
        <v>276</v>
      </c>
      <c r="F109" s="197" t="s">
        <v>1757</v>
      </c>
      <c r="G109" s="195"/>
      <c r="H109" s="195"/>
      <c r="I109" s="198"/>
      <c r="J109" s="199">
        <f>BK109</f>
        <v>0</v>
      </c>
      <c r="K109" s="195"/>
      <c r="L109" s="200"/>
      <c r="M109" s="201"/>
      <c r="N109" s="202"/>
      <c r="O109" s="202"/>
      <c r="P109" s="203">
        <f>P110</f>
        <v>0</v>
      </c>
      <c r="Q109" s="202"/>
      <c r="R109" s="203">
        <f>R110</f>
        <v>0.010800000000000001</v>
      </c>
      <c r="S109" s="202"/>
      <c r="T109" s="204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5" t="s">
        <v>157</v>
      </c>
      <c r="AT109" s="206" t="s">
        <v>74</v>
      </c>
      <c r="AU109" s="206" t="s">
        <v>75</v>
      </c>
      <c r="AY109" s="205" t="s">
        <v>137</v>
      </c>
      <c r="BK109" s="207">
        <f>BK110</f>
        <v>0</v>
      </c>
    </row>
    <row r="110" s="12" customFormat="1" ht="22.8" customHeight="1">
      <c r="A110" s="12"/>
      <c r="B110" s="194"/>
      <c r="C110" s="195"/>
      <c r="D110" s="196" t="s">
        <v>74</v>
      </c>
      <c r="E110" s="208" t="s">
        <v>1758</v>
      </c>
      <c r="F110" s="208" t="s">
        <v>1759</v>
      </c>
      <c r="G110" s="195"/>
      <c r="H110" s="195"/>
      <c r="I110" s="198"/>
      <c r="J110" s="209">
        <f>BK110</f>
        <v>0</v>
      </c>
      <c r="K110" s="195"/>
      <c r="L110" s="200"/>
      <c r="M110" s="201"/>
      <c r="N110" s="202"/>
      <c r="O110" s="202"/>
      <c r="P110" s="203">
        <f>SUM(P111:P114)</f>
        <v>0</v>
      </c>
      <c r="Q110" s="202"/>
      <c r="R110" s="203">
        <f>SUM(R111:R114)</f>
        <v>0.010800000000000001</v>
      </c>
      <c r="S110" s="202"/>
      <c r="T110" s="204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5" t="s">
        <v>157</v>
      </c>
      <c r="AT110" s="206" t="s">
        <v>74</v>
      </c>
      <c r="AU110" s="206" t="s">
        <v>83</v>
      </c>
      <c r="AY110" s="205" t="s">
        <v>137</v>
      </c>
      <c r="BK110" s="207">
        <f>SUM(BK111:BK114)</f>
        <v>0</v>
      </c>
    </row>
    <row r="111" s="2" customFormat="1" ht="33" customHeight="1">
      <c r="A111" s="42"/>
      <c r="B111" s="43"/>
      <c r="C111" s="210" t="s">
        <v>209</v>
      </c>
      <c r="D111" s="210" t="s">
        <v>139</v>
      </c>
      <c r="E111" s="211" t="s">
        <v>1760</v>
      </c>
      <c r="F111" s="212" t="s">
        <v>1761</v>
      </c>
      <c r="G111" s="213" t="s">
        <v>321</v>
      </c>
      <c r="H111" s="214">
        <v>60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0.00018000000000000001</v>
      </c>
      <c r="R111" s="219">
        <f>Q111*H111</f>
        <v>0.010800000000000001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493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493</v>
      </c>
      <c r="BM111" s="221" t="s">
        <v>1762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1763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1764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474</v>
      </c>
      <c r="G114" s="240"/>
      <c r="H114" s="243">
        <v>60</v>
      </c>
      <c r="I114" s="244"/>
      <c r="J114" s="240"/>
      <c r="K114" s="240"/>
      <c r="L114" s="245"/>
      <c r="M114" s="286"/>
      <c r="N114" s="287"/>
      <c r="O114" s="287"/>
      <c r="P114" s="287"/>
      <c r="Q114" s="287"/>
      <c r="R114" s="287"/>
      <c r="S114" s="287"/>
      <c r="T114" s="28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83</v>
      </c>
      <c r="AY114" s="249" t="s">
        <v>137</v>
      </c>
    </row>
    <row r="115" s="2" customFormat="1" ht="6.96" customHeight="1">
      <c r="A115" s="42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48"/>
      <c r="M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</sheetData>
  <sheetProtection sheet="1" autoFilter="0" formatColumns="0" formatRows="0" objects="1" scenarios="1" spinCount="100000" saltValue="jP3/Ox13Sf2wLG68dHAfZuvvXl55d5SZM3s+u0qJsgX5KUhhDY6g86DTjbiUybB+D4Oy7JfbBA3Xf7xRnulwog==" hashValue="34ROibNGyizAYXvpgzVGZWvn4aKOe1/msrq7isNC0ZMEL2hPCmc/iCb2JV20yIod9Ny7i3x2rQRPwgCU+xoz/A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871251811"/>
    <hyperlink ref="F91" r:id="rId2" display="https://podminky.urs.cz/item/CS_URS_2025_02/891267822"/>
    <hyperlink ref="F93" r:id="rId3" display="https://podminky.urs.cz/item/CS_URS_2025_02/891351821"/>
    <hyperlink ref="F95" r:id="rId4" display="https://podminky.urs.cz/item/CS_URS_2025_02/899910212"/>
    <hyperlink ref="F100" r:id="rId5" display="https://podminky.urs.cz/item/CS_URS_2025_02/997013501"/>
    <hyperlink ref="F102" r:id="rId6" display="https://podminky.urs.cz/item/CS_URS_2025_02/997013509"/>
    <hyperlink ref="F105" r:id="rId7" display="https://podminky.urs.cz/item/CS_URS_2025_02/997013813"/>
    <hyperlink ref="F108" r:id="rId8" display="https://podminky.urs.cz/item/CS_URS_2025_02/998276101"/>
    <hyperlink ref="F112" r:id="rId9" display="https://podminky.urs.cz/item/CS_URS_2025_02/230082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1765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ROUND((SUM(BE83:BE133)),  2)</f>
        <v>0</v>
      </c>
      <c r="G33" s="42"/>
      <c r="H33" s="42"/>
      <c r="I33" s="154">
        <v>0.20999999999999999</v>
      </c>
      <c r="J33" s="153">
        <f>ROUND(((SUM(BE83:BE133))*I33),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ROUND((SUM(BF83:BF133)),  2)</f>
        <v>0</v>
      </c>
      <c r="G34" s="42"/>
      <c r="H34" s="42"/>
      <c r="I34" s="154">
        <v>0.12</v>
      </c>
      <c r="J34" s="153">
        <f>ROUND(((SUM(BF83:BF133))*I34),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ROUND((SUM(BG83:BG133)),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ROUND((SUM(BH83:BH133)),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ROUND((SUM(BI83:BI133)),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2504007 - IO 04.2 Odstranění kanalizace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J84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J85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1303</v>
      </c>
      <c r="E62" s="180"/>
      <c r="F62" s="180"/>
      <c r="G62" s="180"/>
      <c r="H62" s="180"/>
      <c r="I62" s="180"/>
      <c r="J62" s="181">
        <f>J121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J131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122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6" t="str">
        <f>E7</f>
        <v>Rekonstrukce vodovodu a kanalizace ul.Vítkovická</v>
      </c>
      <c r="F73" s="35"/>
      <c r="G73" s="35"/>
      <c r="H73" s="35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109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2504007 - IO 04.2 Odstranění kanalizace</v>
      </c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Ostrava</v>
      </c>
      <c r="G77" s="44"/>
      <c r="H77" s="44"/>
      <c r="I77" s="35" t="s">
        <v>24</v>
      </c>
      <c r="J77" s="76" t="str">
        <f>IF(J12="","",J12)</f>
        <v>10. 9. 2025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25.65" customHeight="1">
      <c r="A79" s="42"/>
      <c r="B79" s="43"/>
      <c r="C79" s="35" t="s">
        <v>28</v>
      </c>
      <c r="D79" s="44"/>
      <c r="E79" s="44"/>
      <c r="F79" s="30" t="str">
        <f>E15</f>
        <v>Statutární město Ostrava</v>
      </c>
      <c r="G79" s="44"/>
      <c r="H79" s="44"/>
      <c r="I79" s="35" t="s">
        <v>34</v>
      </c>
      <c r="J79" s="40" t="str">
        <f>E21</f>
        <v>Báňské projekty Ostrava s.r.o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32</v>
      </c>
      <c r="D80" s="44"/>
      <c r="E80" s="44"/>
      <c r="F80" s="30" t="str">
        <f>IF(E18="","",E18)</f>
        <v>Vyplň údaj</v>
      </c>
      <c r="G80" s="44"/>
      <c r="H80" s="44"/>
      <c r="I80" s="35" t="s">
        <v>37</v>
      </c>
      <c r="J80" s="40" t="str">
        <f>E24</f>
        <v>Anna Mužná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3"/>
      <c r="B82" s="184"/>
      <c r="C82" s="185" t="s">
        <v>123</v>
      </c>
      <c r="D82" s="186" t="s">
        <v>60</v>
      </c>
      <c r="E82" s="186" t="s">
        <v>56</v>
      </c>
      <c r="F82" s="186" t="s">
        <v>57</v>
      </c>
      <c r="G82" s="186" t="s">
        <v>124</v>
      </c>
      <c r="H82" s="186" t="s">
        <v>125</v>
      </c>
      <c r="I82" s="186" t="s">
        <v>126</v>
      </c>
      <c r="J82" s="186" t="s">
        <v>113</v>
      </c>
      <c r="K82" s="187" t="s">
        <v>127</v>
      </c>
      <c r="L82" s="188"/>
      <c r="M82" s="96" t="s">
        <v>21</v>
      </c>
      <c r="N82" s="97" t="s">
        <v>45</v>
      </c>
      <c r="O82" s="97" t="s">
        <v>128</v>
      </c>
      <c r="P82" s="97" t="s">
        <v>129</v>
      </c>
      <c r="Q82" s="97" t="s">
        <v>130</v>
      </c>
      <c r="R82" s="97" t="s">
        <v>131</v>
      </c>
      <c r="S82" s="97" t="s">
        <v>132</v>
      </c>
      <c r="T82" s="98" t="s">
        <v>133</v>
      </c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</row>
    <row r="83" s="2" customFormat="1" ht="22.8" customHeight="1">
      <c r="A83" s="42"/>
      <c r="B83" s="43"/>
      <c r="C83" s="103" t="s">
        <v>134</v>
      </c>
      <c r="D83" s="44"/>
      <c r="E83" s="44"/>
      <c r="F83" s="44"/>
      <c r="G83" s="44"/>
      <c r="H83" s="44"/>
      <c r="I83" s="44"/>
      <c r="J83" s="189">
        <f>BK83</f>
        <v>0</v>
      </c>
      <c r="K83" s="44"/>
      <c r="L83" s="48"/>
      <c r="M83" s="99"/>
      <c r="N83" s="190"/>
      <c r="O83" s="100"/>
      <c r="P83" s="191">
        <f>P84</f>
        <v>0</v>
      </c>
      <c r="Q83" s="100"/>
      <c r="R83" s="191">
        <f>R84</f>
        <v>253.85260004999998</v>
      </c>
      <c r="S83" s="100"/>
      <c r="T83" s="192">
        <f>T84</f>
        <v>204.26912000000002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74</v>
      </c>
      <c r="AU83" s="20" t="s">
        <v>114</v>
      </c>
      <c r="BK83" s="193">
        <f>BK84</f>
        <v>0</v>
      </c>
    </row>
    <row r="84" s="12" customFormat="1" ht="25.92" customHeight="1">
      <c r="A84" s="12"/>
      <c r="B84" s="194"/>
      <c r="C84" s="195"/>
      <c r="D84" s="196" t="s">
        <v>74</v>
      </c>
      <c r="E84" s="197" t="s">
        <v>135</v>
      </c>
      <c r="F84" s="197" t="s">
        <v>136</v>
      </c>
      <c r="G84" s="195"/>
      <c r="H84" s="195"/>
      <c r="I84" s="198"/>
      <c r="J84" s="199">
        <f>BK84</f>
        <v>0</v>
      </c>
      <c r="K84" s="195"/>
      <c r="L84" s="200"/>
      <c r="M84" s="201"/>
      <c r="N84" s="202"/>
      <c r="O84" s="202"/>
      <c r="P84" s="203">
        <f>P85+P121+P131</f>
        <v>0</v>
      </c>
      <c r="Q84" s="202"/>
      <c r="R84" s="203">
        <f>R85+R121+R131</f>
        <v>253.85260004999998</v>
      </c>
      <c r="S84" s="202"/>
      <c r="T84" s="204">
        <f>T85+T121+T131</f>
        <v>204.26912000000002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5" t="s">
        <v>83</v>
      </c>
      <c r="AT84" s="206" t="s">
        <v>74</v>
      </c>
      <c r="AU84" s="206" t="s">
        <v>75</v>
      </c>
      <c r="AY84" s="205" t="s">
        <v>137</v>
      </c>
      <c r="BK84" s="207">
        <f>BK85+BK121+BK131</f>
        <v>0</v>
      </c>
    </row>
    <row r="85" s="12" customFormat="1" ht="22.8" customHeight="1">
      <c r="A85" s="12"/>
      <c r="B85" s="194"/>
      <c r="C85" s="195"/>
      <c r="D85" s="196" t="s">
        <v>74</v>
      </c>
      <c r="E85" s="208" t="s">
        <v>202</v>
      </c>
      <c r="F85" s="208" t="s">
        <v>339</v>
      </c>
      <c r="G85" s="195"/>
      <c r="H85" s="195"/>
      <c r="I85" s="198"/>
      <c r="J85" s="209">
        <f>BK85</f>
        <v>0</v>
      </c>
      <c r="K85" s="195"/>
      <c r="L85" s="200"/>
      <c r="M85" s="201"/>
      <c r="N85" s="202"/>
      <c r="O85" s="202"/>
      <c r="P85" s="203">
        <f>SUM(P86:P120)</f>
        <v>0</v>
      </c>
      <c r="Q85" s="202"/>
      <c r="R85" s="203">
        <f>SUM(R86:R120)</f>
        <v>253.85260004999998</v>
      </c>
      <c r="S85" s="202"/>
      <c r="T85" s="204">
        <f>SUM(T86:T120)</f>
        <v>204.26912000000002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83</v>
      </c>
      <c r="AY85" s="205" t="s">
        <v>137</v>
      </c>
      <c r="BK85" s="207">
        <f>SUM(BK86:BK120)</f>
        <v>0</v>
      </c>
    </row>
    <row r="86" s="2" customFormat="1" ht="24.15" customHeight="1">
      <c r="A86" s="42"/>
      <c r="B86" s="43"/>
      <c r="C86" s="210" t="s">
        <v>83</v>
      </c>
      <c r="D86" s="210" t="s">
        <v>139</v>
      </c>
      <c r="E86" s="211" t="s">
        <v>1766</v>
      </c>
      <c r="F86" s="212" t="s">
        <v>1767</v>
      </c>
      <c r="G86" s="213" t="s">
        <v>160</v>
      </c>
      <c r="H86" s="214">
        <v>79.700000000000003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0.17999999999999999</v>
      </c>
      <c r="T86" s="220">
        <f>S86*H86</f>
        <v>14.346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144</v>
      </c>
      <c r="AT86" s="221" t="s">
        <v>139</v>
      </c>
      <c r="AU86" s="221" t="s">
        <v>86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144</v>
      </c>
      <c r="BM86" s="221" t="s">
        <v>1768</v>
      </c>
    </row>
    <row r="87" s="2" customFormat="1">
      <c r="A87" s="42"/>
      <c r="B87" s="43"/>
      <c r="C87" s="44"/>
      <c r="D87" s="223" t="s">
        <v>146</v>
      </c>
      <c r="E87" s="44"/>
      <c r="F87" s="224" t="s">
        <v>1769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86</v>
      </c>
    </row>
    <row r="88" s="2" customFormat="1" ht="24.15" customHeight="1">
      <c r="A88" s="42"/>
      <c r="B88" s="43"/>
      <c r="C88" s="210" t="s">
        <v>86</v>
      </c>
      <c r="D88" s="210" t="s">
        <v>139</v>
      </c>
      <c r="E88" s="211" t="s">
        <v>1770</v>
      </c>
      <c r="F88" s="212" t="s">
        <v>1771</v>
      </c>
      <c r="G88" s="213" t="s">
        <v>160</v>
      </c>
      <c r="H88" s="214">
        <v>47.799999999999997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0.32000000000000001</v>
      </c>
      <c r="T88" s="220">
        <f>S88*H88</f>
        <v>15.295999999999999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1772</v>
      </c>
    </row>
    <row r="89" s="2" customFormat="1">
      <c r="A89" s="42"/>
      <c r="B89" s="43"/>
      <c r="C89" s="44"/>
      <c r="D89" s="223" t="s">
        <v>146</v>
      </c>
      <c r="E89" s="44"/>
      <c r="F89" s="224" t="s">
        <v>1773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24.15" customHeight="1">
      <c r="A90" s="42"/>
      <c r="B90" s="43"/>
      <c r="C90" s="210" t="s">
        <v>157</v>
      </c>
      <c r="D90" s="210" t="s">
        <v>139</v>
      </c>
      <c r="E90" s="211" t="s">
        <v>1774</v>
      </c>
      <c r="F90" s="212" t="s">
        <v>1775</v>
      </c>
      <c r="G90" s="213" t="s">
        <v>160</v>
      </c>
      <c r="H90" s="214">
        <v>23.02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1</v>
      </c>
      <c r="T90" s="220">
        <f>S90*H90</f>
        <v>23.02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1776</v>
      </c>
    </row>
    <row r="91" s="2" customFormat="1">
      <c r="A91" s="42"/>
      <c r="B91" s="43"/>
      <c r="C91" s="44"/>
      <c r="D91" s="223" t="s">
        <v>146</v>
      </c>
      <c r="E91" s="44"/>
      <c r="F91" s="224" t="s">
        <v>1777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24.15" customHeight="1">
      <c r="A92" s="42"/>
      <c r="B92" s="43"/>
      <c r="C92" s="210" t="s">
        <v>144</v>
      </c>
      <c r="D92" s="210" t="s">
        <v>139</v>
      </c>
      <c r="E92" s="211" t="s">
        <v>1778</v>
      </c>
      <c r="F92" s="212" t="s">
        <v>1779</v>
      </c>
      <c r="G92" s="213" t="s">
        <v>160</v>
      </c>
      <c r="H92" s="214">
        <v>67.700000000000003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1.3</v>
      </c>
      <c r="T92" s="220">
        <f>S92*H92</f>
        <v>88.010000000000005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1780</v>
      </c>
    </row>
    <row r="93" s="2" customFormat="1">
      <c r="A93" s="42"/>
      <c r="B93" s="43"/>
      <c r="C93" s="44"/>
      <c r="D93" s="223" t="s">
        <v>146</v>
      </c>
      <c r="E93" s="44"/>
      <c r="F93" s="224" t="s">
        <v>1781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33" customHeight="1">
      <c r="A94" s="42"/>
      <c r="B94" s="43"/>
      <c r="C94" s="210" t="s">
        <v>170</v>
      </c>
      <c r="D94" s="210" t="s">
        <v>139</v>
      </c>
      <c r="E94" s="211" t="s">
        <v>1782</v>
      </c>
      <c r="F94" s="212" t="s">
        <v>1783</v>
      </c>
      <c r="G94" s="213" t="s">
        <v>184</v>
      </c>
      <c r="H94" s="214">
        <v>98.799999999999997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0.35999999999999999</v>
      </c>
      <c r="T94" s="220">
        <f>S94*H94</f>
        <v>35.567999999999998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1784</v>
      </c>
    </row>
    <row r="95" s="2" customFormat="1">
      <c r="A95" s="42"/>
      <c r="B95" s="43"/>
      <c r="C95" s="44"/>
      <c r="D95" s="223" t="s">
        <v>146</v>
      </c>
      <c r="E95" s="44"/>
      <c r="F95" s="224" t="s">
        <v>1785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1786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1787</v>
      </c>
      <c r="G97" s="240"/>
      <c r="H97" s="243">
        <v>98.799999999999997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33" customHeight="1">
      <c r="A98" s="42"/>
      <c r="B98" s="43"/>
      <c r="C98" s="210" t="s">
        <v>181</v>
      </c>
      <c r="D98" s="210" t="s">
        <v>139</v>
      </c>
      <c r="E98" s="211" t="s">
        <v>1423</v>
      </c>
      <c r="F98" s="212" t="s">
        <v>1424</v>
      </c>
      <c r="G98" s="213" t="s">
        <v>184</v>
      </c>
      <c r="H98" s="214">
        <v>13.036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1.9199999999999999</v>
      </c>
      <c r="T98" s="220">
        <f>S98*H98</f>
        <v>25.029119999999999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1788</v>
      </c>
    </row>
    <row r="99" s="2" customFormat="1">
      <c r="A99" s="42"/>
      <c r="B99" s="43"/>
      <c r="C99" s="44"/>
      <c r="D99" s="223" t="s">
        <v>146</v>
      </c>
      <c r="E99" s="44"/>
      <c r="F99" s="224" t="s">
        <v>1426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1789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1790</v>
      </c>
      <c r="G101" s="240"/>
      <c r="H101" s="243">
        <v>13.036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75</v>
      </c>
      <c r="AY101" s="249" t="s">
        <v>137</v>
      </c>
    </row>
    <row r="102" s="15" customFormat="1">
      <c r="A102" s="15"/>
      <c r="B102" s="250"/>
      <c r="C102" s="251"/>
      <c r="D102" s="230" t="s">
        <v>148</v>
      </c>
      <c r="E102" s="252" t="s">
        <v>21</v>
      </c>
      <c r="F102" s="253" t="s">
        <v>180</v>
      </c>
      <c r="G102" s="251"/>
      <c r="H102" s="254">
        <v>13.036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0" t="s">
        <v>148</v>
      </c>
      <c r="AU102" s="260" t="s">
        <v>86</v>
      </c>
      <c r="AV102" s="15" t="s">
        <v>144</v>
      </c>
      <c r="AW102" s="15" t="s">
        <v>36</v>
      </c>
      <c r="AX102" s="15" t="s">
        <v>83</v>
      </c>
      <c r="AY102" s="260" t="s">
        <v>137</v>
      </c>
    </row>
    <row r="103" s="2" customFormat="1" ht="44.25" customHeight="1">
      <c r="A103" s="42"/>
      <c r="B103" s="43"/>
      <c r="C103" s="210" t="s">
        <v>196</v>
      </c>
      <c r="D103" s="210" t="s">
        <v>139</v>
      </c>
      <c r="E103" s="211" t="s">
        <v>1791</v>
      </c>
      <c r="F103" s="212" t="s">
        <v>1792</v>
      </c>
      <c r="G103" s="213" t="s">
        <v>184</v>
      </c>
      <c r="H103" s="214">
        <v>12.521000000000001</v>
      </c>
      <c r="I103" s="215"/>
      <c r="J103" s="216">
        <f>ROUND(I103*H103,2)</f>
        <v>0</v>
      </c>
      <c r="K103" s="212" t="s">
        <v>143</v>
      </c>
      <c r="L103" s="48"/>
      <c r="M103" s="217" t="s">
        <v>21</v>
      </c>
      <c r="N103" s="218" t="s">
        <v>46</v>
      </c>
      <c r="O103" s="88"/>
      <c r="P103" s="219">
        <f>O103*H103</f>
        <v>0</v>
      </c>
      <c r="Q103" s="219">
        <v>0</v>
      </c>
      <c r="R103" s="219">
        <f>Q103*H103</f>
        <v>0</v>
      </c>
      <c r="S103" s="219">
        <v>0</v>
      </c>
      <c r="T103" s="220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1" t="s">
        <v>144</v>
      </c>
      <c r="AT103" s="221" t="s">
        <v>139</v>
      </c>
      <c r="AU103" s="221" t="s">
        <v>86</v>
      </c>
      <c r="AY103" s="20" t="s">
        <v>137</v>
      </c>
      <c r="BE103" s="222">
        <f>IF(N103="základní",J103,0)</f>
        <v>0</v>
      </c>
      <c r="BF103" s="222">
        <f>IF(N103="snížená",J103,0)</f>
        <v>0</v>
      </c>
      <c r="BG103" s="222">
        <f>IF(N103="zákl. přenesená",J103,0)</f>
        <v>0</v>
      </c>
      <c r="BH103" s="222">
        <f>IF(N103="sníž. přenesená",J103,0)</f>
        <v>0</v>
      </c>
      <c r="BI103" s="222">
        <f>IF(N103="nulová",J103,0)</f>
        <v>0</v>
      </c>
      <c r="BJ103" s="20" t="s">
        <v>83</v>
      </c>
      <c r="BK103" s="222">
        <f>ROUND(I103*H103,2)</f>
        <v>0</v>
      </c>
      <c r="BL103" s="20" t="s">
        <v>144</v>
      </c>
      <c r="BM103" s="221" t="s">
        <v>1793</v>
      </c>
    </row>
    <row r="104" s="2" customFormat="1">
      <c r="A104" s="42"/>
      <c r="B104" s="43"/>
      <c r="C104" s="44"/>
      <c r="D104" s="223" t="s">
        <v>146</v>
      </c>
      <c r="E104" s="44"/>
      <c r="F104" s="224" t="s">
        <v>1794</v>
      </c>
      <c r="G104" s="44"/>
      <c r="H104" s="44"/>
      <c r="I104" s="225"/>
      <c r="J104" s="44"/>
      <c r="K104" s="44"/>
      <c r="L104" s="48"/>
      <c r="M104" s="226"/>
      <c r="N104" s="227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146</v>
      </c>
      <c r="AU104" s="20" t="s">
        <v>86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1795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1796</v>
      </c>
      <c r="G106" s="240"/>
      <c r="H106" s="243">
        <v>2.355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1797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1798</v>
      </c>
      <c r="G108" s="240"/>
      <c r="H108" s="243">
        <v>10.166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5" customFormat="1">
      <c r="A109" s="15"/>
      <c r="B109" s="250"/>
      <c r="C109" s="251"/>
      <c r="D109" s="230" t="s">
        <v>148</v>
      </c>
      <c r="E109" s="252" t="s">
        <v>21</v>
      </c>
      <c r="F109" s="253" t="s">
        <v>180</v>
      </c>
      <c r="G109" s="251"/>
      <c r="H109" s="254">
        <v>12.521000000000001</v>
      </c>
      <c r="I109" s="255"/>
      <c r="J109" s="251"/>
      <c r="K109" s="251"/>
      <c r="L109" s="256"/>
      <c r="M109" s="257"/>
      <c r="N109" s="258"/>
      <c r="O109" s="258"/>
      <c r="P109" s="258"/>
      <c r="Q109" s="258"/>
      <c r="R109" s="258"/>
      <c r="S109" s="258"/>
      <c r="T109" s="259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0" t="s">
        <v>148</v>
      </c>
      <c r="AU109" s="260" t="s">
        <v>86</v>
      </c>
      <c r="AV109" s="15" t="s">
        <v>144</v>
      </c>
      <c r="AW109" s="15" t="s">
        <v>36</v>
      </c>
      <c r="AX109" s="15" t="s">
        <v>83</v>
      </c>
      <c r="AY109" s="260" t="s">
        <v>137</v>
      </c>
    </row>
    <row r="110" s="2" customFormat="1" ht="24.15" customHeight="1">
      <c r="A110" s="42"/>
      <c r="B110" s="43"/>
      <c r="C110" s="210" t="s">
        <v>202</v>
      </c>
      <c r="D110" s="210" t="s">
        <v>139</v>
      </c>
      <c r="E110" s="211" t="s">
        <v>1799</v>
      </c>
      <c r="F110" s="212" t="s">
        <v>1800</v>
      </c>
      <c r="G110" s="213" t="s">
        <v>321</v>
      </c>
      <c r="H110" s="214">
        <v>9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0.14999999999999999</v>
      </c>
      <c r="T110" s="220">
        <f>S110*H110</f>
        <v>1.3499999999999999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1801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1802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2" customFormat="1" ht="24.15" customHeight="1">
      <c r="A112" s="42"/>
      <c r="B112" s="43"/>
      <c r="C112" s="210" t="s">
        <v>209</v>
      </c>
      <c r="D112" s="210" t="s">
        <v>139</v>
      </c>
      <c r="E112" s="211" t="s">
        <v>1475</v>
      </c>
      <c r="F112" s="212" t="s">
        <v>1476</v>
      </c>
      <c r="G112" s="213" t="s">
        <v>321</v>
      </c>
      <c r="H112" s="214">
        <v>11</v>
      </c>
      <c r="I112" s="215"/>
      <c r="J112" s="216">
        <f>ROUND(I112*H112,2)</f>
        <v>0</v>
      </c>
      <c r="K112" s="212" t="s">
        <v>143</v>
      </c>
      <c r="L112" s="48"/>
      <c r="M112" s="217" t="s">
        <v>21</v>
      </c>
      <c r="N112" s="218" t="s">
        <v>46</v>
      </c>
      <c r="O112" s="88"/>
      <c r="P112" s="219">
        <f>O112*H112</f>
        <v>0</v>
      </c>
      <c r="Q112" s="219">
        <v>0</v>
      </c>
      <c r="R112" s="219">
        <f>Q112*H112</f>
        <v>0</v>
      </c>
      <c r="S112" s="219">
        <v>0.14999999999999999</v>
      </c>
      <c r="T112" s="220">
        <f>S112*H112</f>
        <v>1.6499999999999999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1" t="s">
        <v>144</v>
      </c>
      <c r="AT112" s="221" t="s">
        <v>139</v>
      </c>
      <c r="AU112" s="221" t="s">
        <v>86</v>
      </c>
      <c r="AY112" s="20" t="s">
        <v>137</v>
      </c>
      <c r="BE112" s="222">
        <f>IF(N112="základní",J112,0)</f>
        <v>0</v>
      </c>
      <c r="BF112" s="222">
        <f>IF(N112="snížená",J112,0)</f>
        <v>0</v>
      </c>
      <c r="BG112" s="222">
        <f>IF(N112="zákl. přenesená",J112,0)</f>
        <v>0</v>
      </c>
      <c r="BH112" s="222">
        <f>IF(N112="sníž. přenesená",J112,0)</f>
        <v>0</v>
      </c>
      <c r="BI112" s="222">
        <f>IF(N112="nulová",J112,0)</f>
        <v>0</v>
      </c>
      <c r="BJ112" s="20" t="s">
        <v>83</v>
      </c>
      <c r="BK112" s="222">
        <f>ROUND(I112*H112,2)</f>
        <v>0</v>
      </c>
      <c r="BL112" s="20" t="s">
        <v>144</v>
      </c>
      <c r="BM112" s="221" t="s">
        <v>1803</v>
      </c>
    </row>
    <row r="113" s="2" customFormat="1">
      <c r="A113" s="42"/>
      <c r="B113" s="43"/>
      <c r="C113" s="44"/>
      <c r="D113" s="223" t="s">
        <v>146</v>
      </c>
      <c r="E113" s="44"/>
      <c r="F113" s="224" t="s">
        <v>1478</v>
      </c>
      <c r="G113" s="44"/>
      <c r="H113" s="44"/>
      <c r="I113" s="225"/>
      <c r="J113" s="44"/>
      <c r="K113" s="44"/>
      <c r="L113" s="48"/>
      <c r="M113" s="226"/>
      <c r="N113" s="227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146</v>
      </c>
      <c r="AU113" s="20" t="s">
        <v>86</v>
      </c>
    </row>
    <row r="114" s="2" customFormat="1" ht="37.8" customHeight="1">
      <c r="A114" s="42"/>
      <c r="B114" s="43"/>
      <c r="C114" s="210" t="s">
        <v>218</v>
      </c>
      <c r="D114" s="210" t="s">
        <v>139</v>
      </c>
      <c r="E114" s="211" t="s">
        <v>1743</v>
      </c>
      <c r="F114" s="212" t="s">
        <v>1744</v>
      </c>
      <c r="G114" s="213" t="s">
        <v>184</v>
      </c>
      <c r="H114" s="214">
        <v>165.93299999999999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1.5298499999999999</v>
      </c>
      <c r="R114" s="219">
        <f>Q114*H114</f>
        <v>253.85260004999998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1804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1746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1805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1806</v>
      </c>
      <c r="G117" s="240"/>
      <c r="H117" s="243">
        <v>0.14099999999999999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75</v>
      </c>
      <c r="AY117" s="249" t="s">
        <v>137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1807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1808</v>
      </c>
      <c r="G119" s="240"/>
      <c r="H119" s="243">
        <v>165.792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5" customFormat="1">
      <c r="A120" s="15"/>
      <c r="B120" s="250"/>
      <c r="C120" s="251"/>
      <c r="D120" s="230" t="s">
        <v>148</v>
      </c>
      <c r="E120" s="252" t="s">
        <v>21</v>
      </c>
      <c r="F120" s="253" t="s">
        <v>180</v>
      </c>
      <c r="G120" s="251"/>
      <c r="H120" s="254">
        <v>165.93299999999999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0" t="s">
        <v>148</v>
      </c>
      <c r="AU120" s="260" t="s">
        <v>86</v>
      </c>
      <c r="AV120" s="15" t="s">
        <v>144</v>
      </c>
      <c r="AW120" s="15" t="s">
        <v>36</v>
      </c>
      <c r="AX120" s="15" t="s">
        <v>83</v>
      </c>
      <c r="AY120" s="260" t="s">
        <v>137</v>
      </c>
    </row>
    <row r="121" s="12" customFormat="1" ht="22.8" customHeight="1">
      <c r="A121" s="12"/>
      <c r="B121" s="194"/>
      <c r="C121" s="195"/>
      <c r="D121" s="196" t="s">
        <v>74</v>
      </c>
      <c r="E121" s="208" t="s">
        <v>1490</v>
      </c>
      <c r="F121" s="208" t="s">
        <v>1491</v>
      </c>
      <c r="G121" s="195"/>
      <c r="H121" s="195"/>
      <c r="I121" s="198"/>
      <c r="J121" s="209">
        <f>BK121</f>
        <v>0</v>
      </c>
      <c r="K121" s="195"/>
      <c r="L121" s="200"/>
      <c r="M121" s="201"/>
      <c r="N121" s="202"/>
      <c r="O121" s="202"/>
      <c r="P121" s="203">
        <f>SUM(P122:P130)</f>
        <v>0</v>
      </c>
      <c r="Q121" s="202"/>
      <c r="R121" s="203">
        <f>SUM(R122:R130)</f>
        <v>0</v>
      </c>
      <c r="S121" s="202"/>
      <c r="T121" s="204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5" t="s">
        <v>83</v>
      </c>
      <c r="AT121" s="206" t="s">
        <v>74</v>
      </c>
      <c r="AU121" s="206" t="s">
        <v>83</v>
      </c>
      <c r="AY121" s="205" t="s">
        <v>137</v>
      </c>
      <c r="BK121" s="207">
        <f>SUM(BK122:BK130)</f>
        <v>0</v>
      </c>
    </row>
    <row r="122" s="2" customFormat="1" ht="33" customHeight="1">
      <c r="A122" s="42"/>
      <c r="B122" s="43"/>
      <c r="C122" s="210" t="s">
        <v>223</v>
      </c>
      <c r="D122" s="210" t="s">
        <v>139</v>
      </c>
      <c r="E122" s="211" t="s">
        <v>1492</v>
      </c>
      <c r="F122" s="212" t="s">
        <v>1493</v>
      </c>
      <c r="G122" s="213" t="s">
        <v>252</v>
      </c>
      <c r="H122" s="214">
        <v>213.81899999999999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1809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1495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2" customFormat="1" ht="44.25" customHeight="1">
      <c r="A124" s="42"/>
      <c r="B124" s="43"/>
      <c r="C124" s="210" t="s">
        <v>8</v>
      </c>
      <c r="D124" s="210" t="s">
        <v>139</v>
      </c>
      <c r="E124" s="211" t="s">
        <v>1496</v>
      </c>
      <c r="F124" s="212" t="s">
        <v>1497</v>
      </c>
      <c r="G124" s="213" t="s">
        <v>252</v>
      </c>
      <c r="H124" s="214">
        <v>855.27599999999995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86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1810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1499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86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1811</v>
      </c>
      <c r="G126" s="240"/>
      <c r="H126" s="243">
        <v>855.27599999999995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83</v>
      </c>
      <c r="AY126" s="249" t="s">
        <v>137</v>
      </c>
    </row>
    <row r="127" s="2" customFormat="1" ht="44.25" customHeight="1">
      <c r="A127" s="42"/>
      <c r="B127" s="43"/>
      <c r="C127" s="210" t="s">
        <v>236</v>
      </c>
      <c r="D127" s="210" t="s">
        <v>139</v>
      </c>
      <c r="E127" s="211" t="s">
        <v>1501</v>
      </c>
      <c r="F127" s="212" t="s">
        <v>1502</v>
      </c>
      <c r="G127" s="213" t="s">
        <v>252</v>
      </c>
      <c r="H127" s="214">
        <v>176.25100000000001</v>
      </c>
      <c r="I127" s="215"/>
      <c r="J127" s="216">
        <f>ROUND(I127*H127,2)</f>
        <v>0</v>
      </c>
      <c r="K127" s="212" t="s">
        <v>143</v>
      </c>
      <c r="L127" s="48"/>
      <c r="M127" s="217" t="s">
        <v>21</v>
      </c>
      <c r="N127" s="218" t="s">
        <v>46</v>
      </c>
      <c r="O127" s="8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1" t="s">
        <v>144</v>
      </c>
      <c r="AT127" s="221" t="s">
        <v>139</v>
      </c>
      <c r="AU127" s="221" t="s">
        <v>86</v>
      </c>
      <c r="AY127" s="20" t="s">
        <v>137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20" t="s">
        <v>83</v>
      </c>
      <c r="BK127" s="222">
        <f>ROUND(I127*H127,2)</f>
        <v>0</v>
      </c>
      <c r="BL127" s="20" t="s">
        <v>144</v>
      </c>
      <c r="BM127" s="221" t="s">
        <v>1812</v>
      </c>
    </row>
    <row r="128" s="2" customFormat="1">
      <c r="A128" s="42"/>
      <c r="B128" s="43"/>
      <c r="C128" s="44"/>
      <c r="D128" s="223" t="s">
        <v>146</v>
      </c>
      <c r="E128" s="44"/>
      <c r="F128" s="224" t="s">
        <v>1504</v>
      </c>
      <c r="G128" s="44"/>
      <c r="H128" s="44"/>
      <c r="I128" s="225"/>
      <c r="J128" s="44"/>
      <c r="K128" s="44"/>
      <c r="L128" s="48"/>
      <c r="M128" s="226"/>
      <c r="N128" s="227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146</v>
      </c>
      <c r="AU128" s="20" t="s">
        <v>86</v>
      </c>
    </row>
    <row r="129" s="2" customFormat="1" ht="44.25" customHeight="1">
      <c r="A129" s="42"/>
      <c r="B129" s="43"/>
      <c r="C129" s="210" t="s">
        <v>242</v>
      </c>
      <c r="D129" s="210" t="s">
        <v>139</v>
      </c>
      <c r="E129" s="211" t="s">
        <v>1813</v>
      </c>
      <c r="F129" s="212" t="s">
        <v>1814</v>
      </c>
      <c r="G129" s="213" t="s">
        <v>252</v>
      </c>
      <c r="H129" s="214">
        <v>35.567999999999998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1815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1816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2" customFormat="1" ht="22.8" customHeight="1">
      <c r="A131" s="12"/>
      <c r="B131" s="194"/>
      <c r="C131" s="195"/>
      <c r="D131" s="196" t="s">
        <v>74</v>
      </c>
      <c r="E131" s="208" t="s">
        <v>545</v>
      </c>
      <c r="F131" s="208" t="s">
        <v>546</v>
      </c>
      <c r="G131" s="195"/>
      <c r="H131" s="195"/>
      <c r="I131" s="198"/>
      <c r="J131" s="209">
        <f>BK131</f>
        <v>0</v>
      </c>
      <c r="K131" s="195"/>
      <c r="L131" s="200"/>
      <c r="M131" s="201"/>
      <c r="N131" s="202"/>
      <c r="O131" s="202"/>
      <c r="P131" s="203">
        <f>SUM(P132:P133)</f>
        <v>0</v>
      </c>
      <c r="Q131" s="202"/>
      <c r="R131" s="203">
        <f>SUM(R132:R133)</f>
        <v>0</v>
      </c>
      <c r="S131" s="202"/>
      <c r="T131" s="204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5" t="s">
        <v>83</v>
      </c>
      <c r="AT131" s="206" t="s">
        <v>74</v>
      </c>
      <c r="AU131" s="206" t="s">
        <v>83</v>
      </c>
      <c r="AY131" s="205" t="s">
        <v>137</v>
      </c>
      <c r="BK131" s="207">
        <f>SUM(BK132:BK133)</f>
        <v>0</v>
      </c>
    </row>
    <row r="132" s="2" customFormat="1" ht="49.05" customHeight="1">
      <c r="A132" s="42"/>
      <c r="B132" s="43"/>
      <c r="C132" s="210" t="s">
        <v>249</v>
      </c>
      <c r="D132" s="210" t="s">
        <v>139</v>
      </c>
      <c r="E132" s="211" t="s">
        <v>1817</v>
      </c>
      <c r="F132" s="212" t="s">
        <v>1818</v>
      </c>
      <c r="G132" s="213" t="s">
        <v>252</v>
      </c>
      <c r="H132" s="214">
        <v>253.85300000000001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1819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1820</v>
      </c>
      <c r="G133" s="44"/>
      <c r="H133" s="44"/>
      <c r="I133" s="225"/>
      <c r="J133" s="44"/>
      <c r="K133" s="44"/>
      <c r="L133" s="48"/>
      <c r="M133" s="282"/>
      <c r="N133" s="283"/>
      <c r="O133" s="284"/>
      <c r="P133" s="284"/>
      <c r="Q133" s="284"/>
      <c r="R133" s="284"/>
      <c r="S133" s="284"/>
      <c r="T133" s="28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2" customFormat="1" ht="6.96" customHeight="1">
      <c r="A134" s="42"/>
      <c r="B134" s="63"/>
      <c r="C134" s="64"/>
      <c r="D134" s="64"/>
      <c r="E134" s="64"/>
      <c r="F134" s="64"/>
      <c r="G134" s="64"/>
      <c r="H134" s="64"/>
      <c r="I134" s="64"/>
      <c r="J134" s="64"/>
      <c r="K134" s="64"/>
      <c r="L134" s="48"/>
      <c r="M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</sheetData>
  <sheetProtection sheet="1" autoFilter="0" formatColumns="0" formatRows="0" objects="1" scenarios="1" spinCount="100000" saltValue="T6kGtzcejg+6Q2QjszRw/cc7M6aXhQw7CRlysdQcLg1Zes3VEnHtGw2ctEcHX20LDrWdN96u0bE0ajHO+v+E7Q==" hashValue="qA1+EsW2d0A9htXaIlN+t/Kr4VFH7pZuhhXDqO62CcE9Q3TLnvC6OT7mqlYI8eaPgi1LoMET5XsZq3pd9in38w==" algorithmName="SHA-512" password="CC35"/>
  <autoFilter ref="C82:K13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10351811"/>
    <hyperlink ref="F89" r:id="rId2" display="https://podminky.urs.cz/item/CS_URS_2025_02/810391811"/>
    <hyperlink ref="F91" r:id="rId3" display="https://podminky.urs.cz/item/CS_URS_2025_02/810471811"/>
    <hyperlink ref="F93" r:id="rId4" display="https://podminky.urs.cz/item/CS_URS_2025_02/810491811"/>
    <hyperlink ref="F95" r:id="rId5" display="https://podminky.urs.cz/item/CS_URS_2025_02/890351851"/>
    <hyperlink ref="F99" r:id="rId6" display="https://podminky.urs.cz/item/CS_URS_2025_02/890411851"/>
    <hyperlink ref="F104" r:id="rId7" display="https://podminky.urs.cz/item/CS_URS_2025_02/894201113"/>
    <hyperlink ref="F111" r:id="rId8" display="https://podminky.urs.cz/item/CS_URS_2025_02/899103211"/>
    <hyperlink ref="F113" r:id="rId9" display="https://podminky.urs.cz/item/CS_URS_2025_02/899203211"/>
    <hyperlink ref="F115" r:id="rId10" display="https://podminky.urs.cz/item/CS_URS_2025_02/899910212"/>
    <hyperlink ref="F123" r:id="rId11" display="https://podminky.urs.cz/item/CS_URS_2025_02/997013501"/>
    <hyperlink ref="F125" r:id="rId12" display="https://podminky.urs.cz/item/CS_URS_2025_02/997013509"/>
    <hyperlink ref="F128" r:id="rId13" display="https://podminky.urs.cz/item/CS_URS_2025_02/997013861"/>
    <hyperlink ref="F130" r:id="rId14" display="https://podminky.urs.cz/item/CS_URS_2025_02/997013862"/>
    <hyperlink ref="F133" r:id="rId15" display="https://podminky.urs.cz/item/CS_URS_2025_02/998274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1821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21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ROUND(J82,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ROUND((SUM(BE82:BE127)),  2)</f>
        <v>0</v>
      </c>
      <c r="G33" s="42"/>
      <c r="H33" s="42"/>
      <c r="I33" s="154">
        <v>0.20999999999999999</v>
      </c>
      <c r="J33" s="153">
        <f>ROUND(((SUM(BE82:BE127))*I33),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ROUND((SUM(BF82:BF127)),  2)</f>
        <v>0</v>
      </c>
      <c r="G34" s="42"/>
      <c r="H34" s="42"/>
      <c r="I34" s="154">
        <v>0.12</v>
      </c>
      <c r="J34" s="153">
        <f>ROUND(((SUM(BF82:BF127))*I34),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ROUND((SUM(BG82:BG127)),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ROUND((SUM(BH82:BH127)),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ROUND((SUM(BI82:BI127)),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2504008 - Vedlejší a ostatní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J82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1822</v>
      </c>
      <c r="E60" s="174"/>
      <c r="F60" s="174"/>
      <c r="G60" s="174"/>
      <c r="H60" s="174"/>
      <c r="I60" s="174"/>
      <c r="J60" s="175">
        <f>J83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1"/>
      <c r="C61" s="172"/>
      <c r="D61" s="173" t="s">
        <v>1823</v>
      </c>
      <c r="E61" s="174"/>
      <c r="F61" s="174"/>
      <c r="G61" s="174"/>
      <c r="H61" s="174"/>
      <c r="I61" s="174"/>
      <c r="J61" s="175">
        <f>J112</f>
        <v>0</v>
      </c>
      <c r="K61" s="172"/>
      <c r="L61" s="17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1"/>
      <c r="C62" s="172"/>
      <c r="D62" s="173" t="s">
        <v>1824</v>
      </c>
      <c r="E62" s="174"/>
      <c r="F62" s="174"/>
      <c r="G62" s="174"/>
      <c r="H62" s="174"/>
      <c r="I62" s="174"/>
      <c r="J62" s="175">
        <f>J117</f>
        <v>0</v>
      </c>
      <c r="K62" s="172"/>
      <c r="L62" s="17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13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8" s="2" customFormat="1" ht="6.96" customHeight="1">
      <c r="A68" s="4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24.96" customHeight="1">
      <c r="A69" s="42"/>
      <c r="B69" s="43"/>
      <c r="C69" s="26" t="s">
        <v>122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5" t="s">
        <v>16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166" t="str">
        <f>E7</f>
        <v>Rekonstrukce vodovodu a kanalizace ul.Vítkovická</v>
      </c>
      <c r="F72" s="35"/>
      <c r="G72" s="35"/>
      <c r="H72" s="35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109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73" t="str">
        <f>E9</f>
        <v>2504008 - Vedlejší a ostatní náklady</v>
      </c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22</v>
      </c>
      <c r="D76" s="44"/>
      <c r="E76" s="44"/>
      <c r="F76" s="30" t="str">
        <f>F12</f>
        <v>Ostrava</v>
      </c>
      <c r="G76" s="44"/>
      <c r="H76" s="44"/>
      <c r="I76" s="35" t="s">
        <v>24</v>
      </c>
      <c r="J76" s="76" t="str">
        <f>IF(J12="","",J12)</f>
        <v>10. 9. 2025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25.65" customHeight="1">
      <c r="A78" s="42"/>
      <c r="B78" s="43"/>
      <c r="C78" s="35" t="s">
        <v>28</v>
      </c>
      <c r="D78" s="44"/>
      <c r="E78" s="44"/>
      <c r="F78" s="30" t="str">
        <f>E15</f>
        <v>Statutární město Ostrava</v>
      </c>
      <c r="G78" s="44"/>
      <c r="H78" s="44"/>
      <c r="I78" s="35" t="s">
        <v>34</v>
      </c>
      <c r="J78" s="40" t="str">
        <f>E21</f>
        <v>Báňské projekty Ostrava s.r.o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32</v>
      </c>
      <c r="D79" s="44"/>
      <c r="E79" s="44"/>
      <c r="F79" s="30" t="str">
        <f>IF(E18="","",E18)</f>
        <v>Vyplň údaj</v>
      </c>
      <c r="G79" s="44"/>
      <c r="H79" s="44"/>
      <c r="I79" s="35" t="s">
        <v>37</v>
      </c>
      <c r="J79" s="40" t="str">
        <f>E24</f>
        <v>Anna Mužná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0.32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11" customFormat="1" ht="29.28" customHeight="1">
      <c r="A81" s="183"/>
      <c r="B81" s="184"/>
      <c r="C81" s="185" t="s">
        <v>123</v>
      </c>
      <c r="D81" s="186" t="s">
        <v>60</v>
      </c>
      <c r="E81" s="186" t="s">
        <v>56</v>
      </c>
      <c r="F81" s="186" t="s">
        <v>57</v>
      </c>
      <c r="G81" s="186" t="s">
        <v>124</v>
      </c>
      <c r="H81" s="186" t="s">
        <v>125</v>
      </c>
      <c r="I81" s="186" t="s">
        <v>126</v>
      </c>
      <c r="J81" s="186" t="s">
        <v>113</v>
      </c>
      <c r="K81" s="187" t="s">
        <v>127</v>
      </c>
      <c r="L81" s="188"/>
      <c r="M81" s="96" t="s">
        <v>21</v>
      </c>
      <c r="N81" s="97" t="s">
        <v>45</v>
      </c>
      <c r="O81" s="97" t="s">
        <v>128</v>
      </c>
      <c r="P81" s="97" t="s">
        <v>129</v>
      </c>
      <c r="Q81" s="97" t="s">
        <v>130</v>
      </c>
      <c r="R81" s="97" t="s">
        <v>131</v>
      </c>
      <c r="S81" s="97" t="s">
        <v>132</v>
      </c>
      <c r="T81" s="98" t="s">
        <v>133</v>
      </c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</row>
    <row r="82" s="2" customFormat="1" ht="22.8" customHeight="1">
      <c r="A82" s="42"/>
      <c r="B82" s="43"/>
      <c r="C82" s="103" t="s">
        <v>134</v>
      </c>
      <c r="D82" s="44"/>
      <c r="E82" s="44"/>
      <c r="F82" s="44"/>
      <c r="G82" s="44"/>
      <c r="H82" s="44"/>
      <c r="I82" s="44"/>
      <c r="J82" s="189">
        <f>BK82</f>
        <v>0</v>
      </c>
      <c r="K82" s="44"/>
      <c r="L82" s="48"/>
      <c r="M82" s="99"/>
      <c r="N82" s="190"/>
      <c r="O82" s="100"/>
      <c r="P82" s="191">
        <f>P83+P112+P117</f>
        <v>0</v>
      </c>
      <c r="Q82" s="100"/>
      <c r="R82" s="191">
        <f>R83+R112+R117</f>
        <v>0</v>
      </c>
      <c r="S82" s="100"/>
      <c r="T82" s="192">
        <f>T83+T112+T117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T82" s="20" t="s">
        <v>74</v>
      </c>
      <c r="AU82" s="20" t="s">
        <v>114</v>
      </c>
      <c r="BK82" s="193">
        <f>BK83+BK112+BK117</f>
        <v>0</v>
      </c>
    </row>
    <row r="83" s="12" customFormat="1" ht="25.92" customHeight="1">
      <c r="A83" s="12"/>
      <c r="B83" s="194"/>
      <c r="C83" s="195"/>
      <c r="D83" s="196" t="s">
        <v>74</v>
      </c>
      <c r="E83" s="197" t="s">
        <v>1825</v>
      </c>
      <c r="F83" s="197" t="s">
        <v>1826</v>
      </c>
      <c r="G83" s="195"/>
      <c r="H83" s="195"/>
      <c r="I83" s="198"/>
      <c r="J83" s="199">
        <f>BK83</f>
        <v>0</v>
      </c>
      <c r="K83" s="195"/>
      <c r="L83" s="200"/>
      <c r="M83" s="201"/>
      <c r="N83" s="202"/>
      <c r="O83" s="202"/>
      <c r="P83" s="203">
        <f>SUM(P84:P111)</f>
        <v>0</v>
      </c>
      <c r="Q83" s="202"/>
      <c r="R83" s="203">
        <f>SUM(R84:R111)</f>
        <v>0</v>
      </c>
      <c r="S83" s="202"/>
      <c r="T83" s="204">
        <f>SUM(T84:T111)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5" t="s">
        <v>144</v>
      </c>
      <c r="AT83" s="206" t="s">
        <v>74</v>
      </c>
      <c r="AU83" s="206" t="s">
        <v>75</v>
      </c>
      <c r="AY83" s="205" t="s">
        <v>137</v>
      </c>
      <c r="BK83" s="207">
        <f>SUM(BK84:BK111)</f>
        <v>0</v>
      </c>
    </row>
    <row r="84" s="2" customFormat="1" ht="24.15" customHeight="1">
      <c r="A84" s="42"/>
      <c r="B84" s="43"/>
      <c r="C84" s="210" t="s">
        <v>83</v>
      </c>
      <c r="D84" s="210" t="s">
        <v>139</v>
      </c>
      <c r="E84" s="211" t="s">
        <v>1827</v>
      </c>
      <c r="F84" s="212" t="s">
        <v>1828</v>
      </c>
      <c r="G84" s="213" t="s">
        <v>1829</v>
      </c>
      <c r="H84" s="214">
        <v>1</v>
      </c>
      <c r="I84" s="215"/>
      <c r="J84" s="216">
        <f>ROUND(I84*H84,2)</f>
        <v>0</v>
      </c>
      <c r="K84" s="212" t="s">
        <v>143</v>
      </c>
      <c r="L84" s="48"/>
      <c r="M84" s="217" t="s">
        <v>21</v>
      </c>
      <c r="N84" s="218" t="s">
        <v>46</v>
      </c>
      <c r="O84" s="88"/>
      <c r="P84" s="219">
        <f>O84*H84</f>
        <v>0</v>
      </c>
      <c r="Q84" s="219">
        <v>0</v>
      </c>
      <c r="R84" s="219">
        <f>Q84*H84</f>
        <v>0</v>
      </c>
      <c r="S84" s="219">
        <v>0</v>
      </c>
      <c r="T84" s="220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21" t="s">
        <v>1830</v>
      </c>
      <c r="AT84" s="221" t="s">
        <v>139</v>
      </c>
      <c r="AU84" s="221" t="s">
        <v>83</v>
      </c>
      <c r="AY84" s="20" t="s">
        <v>137</v>
      </c>
      <c r="BE84" s="222">
        <f>IF(N84="základní",J84,0)</f>
        <v>0</v>
      </c>
      <c r="BF84" s="222">
        <f>IF(N84="snížená",J84,0)</f>
        <v>0</v>
      </c>
      <c r="BG84" s="222">
        <f>IF(N84="zákl. přenesená",J84,0)</f>
        <v>0</v>
      </c>
      <c r="BH84" s="222">
        <f>IF(N84="sníž. přenesená",J84,0)</f>
        <v>0</v>
      </c>
      <c r="BI84" s="222">
        <f>IF(N84="nulová",J84,0)</f>
        <v>0</v>
      </c>
      <c r="BJ84" s="20" t="s">
        <v>83</v>
      </c>
      <c r="BK84" s="222">
        <f>ROUND(I84*H84,2)</f>
        <v>0</v>
      </c>
      <c r="BL84" s="20" t="s">
        <v>1830</v>
      </c>
      <c r="BM84" s="221" t="s">
        <v>1831</v>
      </c>
    </row>
    <row r="85" s="2" customFormat="1">
      <c r="A85" s="42"/>
      <c r="B85" s="43"/>
      <c r="C85" s="44"/>
      <c r="D85" s="223" t="s">
        <v>146</v>
      </c>
      <c r="E85" s="44"/>
      <c r="F85" s="224" t="s">
        <v>1832</v>
      </c>
      <c r="G85" s="44"/>
      <c r="H85" s="44"/>
      <c r="I85" s="225"/>
      <c r="J85" s="44"/>
      <c r="K85" s="44"/>
      <c r="L85" s="48"/>
      <c r="M85" s="226"/>
      <c r="N85" s="227"/>
      <c r="O85" s="88"/>
      <c r="P85" s="88"/>
      <c r="Q85" s="88"/>
      <c r="R85" s="88"/>
      <c r="S85" s="88"/>
      <c r="T85" s="8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146</v>
      </c>
      <c r="AU85" s="20" t="s">
        <v>83</v>
      </c>
    </row>
    <row r="86" s="2" customFormat="1" ht="37.8" customHeight="1">
      <c r="A86" s="42"/>
      <c r="B86" s="43"/>
      <c r="C86" s="210" t="s">
        <v>86</v>
      </c>
      <c r="D86" s="210" t="s">
        <v>139</v>
      </c>
      <c r="E86" s="211" t="s">
        <v>1833</v>
      </c>
      <c r="F86" s="212" t="s">
        <v>1834</v>
      </c>
      <c r="G86" s="213" t="s">
        <v>530</v>
      </c>
      <c r="H86" s="214">
        <v>1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</v>
      </c>
      <c r="T86" s="220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1830</v>
      </c>
      <c r="AT86" s="221" t="s">
        <v>139</v>
      </c>
      <c r="AU86" s="221" t="s">
        <v>83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1830</v>
      </c>
      <c r="BM86" s="221" t="s">
        <v>1835</v>
      </c>
    </row>
    <row r="87" s="2" customFormat="1">
      <c r="A87" s="42"/>
      <c r="B87" s="43"/>
      <c r="C87" s="44"/>
      <c r="D87" s="223" t="s">
        <v>146</v>
      </c>
      <c r="E87" s="44"/>
      <c r="F87" s="224" t="s">
        <v>1836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83</v>
      </c>
    </row>
    <row r="88" s="2" customFormat="1" ht="16.5" customHeight="1">
      <c r="A88" s="42"/>
      <c r="B88" s="43"/>
      <c r="C88" s="210" t="s">
        <v>157</v>
      </c>
      <c r="D88" s="210" t="s">
        <v>139</v>
      </c>
      <c r="E88" s="211" t="s">
        <v>1837</v>
      </c>
      <c r="F88" s="212" t="s">
        <v>1838</v>
      </c>
      <c r="G88" s="213" t="s">
        <v>530</v>
      </c>
      <c r="H88" s="214">
        <v>1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1830</v>
      </c>
      <c r="AT88" s="221" t="s">
        <v>139</v>
      </c>
      <c r="AU88" s="221" t="s">
        <v>83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1830</v>
      </c>
      <c r="BM88" s="221" t="s">
        <v>1839</v>
      </c>
    </row>
    <row r="89" s="2" customFormat="1">
      <c r="A89" s="42"/>
      <c r="B89" s="43"/>
      <c r="C89" s="44"/>
      <c r="D89" s="223" t="s">
        <v>146</v>
      </c>
      <c r="E89" s="44"/>
      <c r="F89" s="224" t="s">
        <v>1840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83</v>
      </c>
    </row>
    <row r="90" s="2" customFormat="1" ht="24.15" customHeight="1">
      <c r="A90" s="42"/>
      <c r="B90" s="43"/>
      <c r="C90" s="210" t="s">
        <v>144</v>
      </c>
      <c r="D90" s="210" t="s">
        <v>139</v>
      </c>
      <c r="E90" s="211" t="s">
        <v>1841</v>
      </c>
      <c r="F90" s="212" t="s">
        <v>1842</v>
      </c>
      <c r="G90" s="213" t="s">
        <v>379</v>
      </c>
      <c r="H90" s="214">
        <v>15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1830</v>
      </c>
      <c r="AT90" s="221" t="s">
        <v>139</v>
      </c>
      <c r="AU90" s="221" t="s">
        <v>83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1830</v>
      </c>
      <c r="BM90" s="221" t="s">
        <v>1843</v>
      </c>
    </row>
    <row r="91" s="2" customFormat="1">
      <c r="A91" s="42"/>
      <c r="B91" s="43"/>
      <c r="C91" s="44"/>
      <c r="D91" s="223" t="s">
        <v>146</v>
      </c>
      <c r="E91" s="44"/>
      <c r="F91" s="224" t="s">
        <v>1844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83</v>
      </c>
    </row>
    <row r="92" s="2" customFormat="1" ht="24.15" customHeight="1">
      <c r="A92" s="42"/>
      <c r="B92" s="43"/>
      <c r="C92" s="210" t="s">
        <v>170</v>
      </c>
      <c r="D92" s="210" t="s">
        <v>139</v>
      </c>
      <c r="E92" s="211" t="s">
        <v>1845</v>
      </c>
      <c r="F92" s="212" t="s">
        <v>1846</v>
      </c>
      <c r="G92" s="213" t="s">
        <v>1829</v>
      </c>
      <c r="H92" s="214">
        <v>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1830</v>
      </c>
      <c r="AT92" s="221" t="s">
        <v>139</v>
      </c>
      <c r="AU92" s="221" t="s">
        <v>83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1830</v>
      </c>
      <c r="BM92" s="221" t="s">
        <v>1847</v>
      </c>
    </row>
    <row r="93" s="2" customFormat="1">
      <c r="A93" s="42"/>
      <c r="B93" s="43"/>
      <c r="C93" s="44"/>
      <c r="D93" s="223" t="s">
        <v>146</v>
      </c>
      <c r="E93" s="44"/>
      <c r="F93" s="224" t="s">
        <v>1848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83</v>
      </c>
    </row>
    <row r="94" s="2" customFormat="1" ht="24.15" customHeight="1">
      <c r="A94" s="42"/>
      <c r="B94" s="43"/>
      <c r="C94" s="210" t="s">
        <v>181</v>
      </c>
      <c r="D94" s="210" t="s">
        <v>139</v>
      </c>
      <c r="E94" s="211" t="s">
        <v>1849</v>
      </c>
      <c r="F94" s="212" t="s">
        <v>1850</v>
      </c>
      <c r="G94" s="213" t="s">
        <v>1829</v>
      </c>
      <c r="H94" s="214">
        <v>1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1830</v>
      </c>
      <c r="AT94" s="221" t="s">
        <v>139</v>
      </c>
      <c r="AU94" s="221" t="s">
        <v>83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1830</v>
      </c>
      <c r="BM94" s="221" t="s">
        <v>1851</v>
      </c>
    </row>
    <row r="95" s="2" customFormat="1">
      <c r="A95" s="42"/>
      <c r="B95" s="43"/>
      <c r="C95" s="44"/>
      <c r="D95" s="223" t="s">
        <v>146</v>
      </c>
      <c r="E95" s="44"/>
      <c r="F95" s="224" t="s">
        <v>1852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83</v>
      </c>
    </row>
    <row r="96" s="2" customFormat="1" ht="37.8" customHeight="1">
      <c r="A96" s="42"/>
      <c r="B96" s="43"/>
      <c r="C96" s="210" t="s">
        <v>196</v>
      </c>
      <c r="D96" s="210" t="s">
        <v>139</v>
      </c>
      <c r="E96" s="211" t="s">
        <v>1853</v>
      </c>
      <c r="F96" s="212" t="s">
        <v>1854</v>
      </c>
      <c r="G96" s="213" t="s">
        <v>1829</v>
      </c>
      <c r="H96" s="214">
        <v>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1830</v>
      </c>
      <c r="AT96" s="221" t="s">
        <v>139</v>
      </c>
      <c r="AU96" s="221" t="s">
        <v>83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1830</v>
      </c>
      <c r="BM96" s="221" t="s">
        <v>1855</v>
      </c>
    </row>
    <row r="97" s="2" customFormat="1">
      <c r="A97" s="42"/>
      <c r="B97" s="43"/>
      <c r="C97" s="44"/>
      <c r="D97" s="223" t="s">
        <v>146</v>
      </c>
      <c r="E97" s="44"/>
      <c r="F97" s="224" t="s">
        <v>1856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83</v>
      </c>
    </row>
    <row r="98" s="2" customFormat="1" ht="16.5" customHeight="1">
      <c r="A98" s="42"/>
      <c r="B98" s="43"/>
      <c r="C98" s="210" t="s">
        <v>202</v>
      </c>
      <c r="D98" s="210" t="s">
        <v>139</v>
      </c>
      <c r="E98" s="211" t="s">
        <v>1857</v>
      </c>
      <c r="F98" s="212" t="s">
        <v>1858</v>
      </c>
      <c r="G98" s="213" t="s">
        <v>1829</v>
      </c>
      <c r="H98" s="214">
        <v>1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1830</v>
      </c>
      <c r="AT98" s="221" t="s">
        <v>139</v>
      </c>
      <c r="AU98" s="221" t="s">
        <v>83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1830</v>
      </c>
      <c r="BM98" s="221" t="s">
        <v>1859</v>
      </c>
    </row>
    <row r="99" s="2" customFormat="1">
      <c r="A99" s="42"/>
      <c r="B99" s="43"/>
      <c r="C99" s="44"/>
      <c r="D99" s="223" t="s">
        <v>146</v>
      </c>
      <c r="E99" s="44"/>
      <c r="F99" s="224" t="s">
        <v>1860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83</v>
      </c>
    </row>
    <row r="100" s="2" customFormat="1" ht="24.15" customHeight="1">
      <c r="A100" s="42"/>
      <c r="B100" s="43"/>
      <c r="C100" s="210" t="s">
        <v>209</v>
      </c>
      <c r="D100" s="210" t="s">
        <v>139</v>
      </c>
      <c r="E100" s="211" t="s">
        <v>1861</v>
      </c>
      <c r="F100" s="212" t="s">
        <v>1862</v>
      </c>
      <c r="G100" s="213" t="s">
        <v>530</v>
      </c>
      <c r="H100" s="214">
        <v>1</v>
      </c>
      <c r="I100" s="215"/>
      <c r="J100" s="216">
        <f>ROUND(I100*H100,2)</f>
        <v>0</v>
      </c>
      <c r="K100" s="212" t="s">
        <v>143</v>
      </c>
      <c r="L100" s="48"/>
      <c r="M100" s="217" t="s">
        <v>21</v>
      </c>
      <c r="N100" s="218" t="s">
        <v>46</v>
      </c>
      <c r="O100" s="88"/>
      <c r="P100" s="219">
        <f>O100*H100</f>
        <v>0</v>
      </c>
      <c r="Q100" s="219">
        <v>0</v>
      </c>
      <c r="R100" s="219">
        <f>Q100*H100</f>
        <v>0</v>
      </c>
      <c r="S100" s="219">
        <v>0</v>
      </c>
      <c r="T100" s="220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1" t="s">
        <v>1830</v>
      </c>
      <c r="AT100" s="221" t="s">
        <v>139</v>
      </c>
      <c r="AU100" s="221" t="s">
        <v>83</v>
      </c>
      <c r="AY100" s="20" t="s">
        <v>137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20" t="s">
        <v>83</v>
      </c>
      <c r="BK100" s="222">
        <f>ROUND(I100*H100,2)</f>
        <v>0</v>
      </c>
      <c r="BL100" s="20" t="s">
        <v>1830</v>
      </c>
      <c r="BM100" s="221" t="s">
        <v>1863</v>
      </c>
    </row>
    <row r="101" s="2" customFormat="1">
      <c r="A101" s="42"/>
      <c r="B101" s="43"/>
      <c r="C101" s="44"/>
      <c r="D101" s="223" t="s">
        <v>146</v>
      </c>
      <c r="E101" s="44"/>
      <c r="F101" s="224" t="s">
        <v>1864</v>
      </c>
      <c r="G101" s="44"/>
      <c r="H101" s="44"/>
      <c r="I101" s="225"/>
      <c r="J101" s="44"/>
      <c r="K101" s="44"/>
      <c r="L101" s="48"/>
      <c r="M101" s="226"/>
      <c r="N101" s="227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146</v>
      </c>
      <c r="AU101" s="20" t="s">
        <v>83</v>
      </c>
    </row>
    <row r="102" s="2" customFormat="1" ht="16.5" customHeight="1">
      <c r="A102" s="42"/>
      <c r="B102" s="43"/>
      <c r="C102" s="210" t="s">
        <v>218</v>
      </c>
      <c r="D102" s="210" t="s">
        <v>139</v>
      </c>
      <c r="E102" s="211" t="s">
        <v>1865</v>
      </c>
      <c r="F102" s="212" t="s">
        <v>1866</v>
      </c>
      <c r="G102" s="213" t="s">
        <v>530</v>
      </c>
      <c r="H102" s="214">
        <v>1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1830</v>
      </c>
      <c r="AT102" s="221" t="s">
        <v>139</v>
      </c>
      <c r="AU102" s="221" t="s">
        <v>83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1830</v>
      </c>
      <c r="BM102" s="221" t="s">
        <v>1867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1868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83</v>
      </c>
    </row>
    <row r="104" s="2" customFormat="1" ht="55.5" customHeight="1">
      <c r="A104" s="42"/>
      <c r="B104" s="43"/>
      <c r="C104" s="210" t="s">
        <v>223</v>
      </c>
      <c r="D104" s="210" t="s">
        <v>139</v>
      </c>
      <c r="E104" s="211" t="s">
        <v>1869</v>
      </c>
      <c r="F104" s="212" t="s">
        <v>1870</v>
      </c>
      <c r="G104" s="213" t="s">
        <v>1829</v>
      </c>
      <c r="H104" s="214">
        <v>1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1830</v>
      </c>
      <c r="AT104" s="221" t="s">
        <v>139</v>
      </c>
      <c r="AU104" s="221" t="s">
        <v>83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1830</v>
      </c>
      <c r="BM104" s="221" t="s">
        <v>1871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1872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83</v>
      </c>
    </row>
    <row r="106" s="2" customFormat="1" ht="44.25" customHeight="1">
      <c r="A106" s="42"/>
      <c r="B106" s="43"/>
      <c r="C106" s="210" t="s">
        <v>8</v>
      </c>
      <c r="D106" s="210" t="s">
        <v>139</v>
      </c>
      <c r="E106" s="211" t="s">
        <v>1873</v>
      </c>
      <c r="F106" s="212" t="s">
        <v>1874</v>
      </c>
      <c r="G106" s="213" t="s">
        <v>1829</v>
      </c>
      <c r="H106" s="214">
        <v>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1830</v>
      </c>
      <c r="AT106" s="221" t="s">
        <v>139</v>
      </c>
      <c r="AU106" s="221" t="s">
        <v>83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1830</v>
      </c>
      <c r="BM106" s="221" t="s">
        <v>1875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1876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83</v>
      </c>
    </row>
    <row r="108" s="2" customFormat="1" ht="24.15" customHeight="1">
      <c r="A108" s="42"/>
      <c r="B108" s="43"/>
      <c r="C108" s="210" t="s">
        <v>236</v>
      </c>
      <c r="D108" s="210" t="s">
        <v>139</v>
      </c>
      <c r="E108" s="211" t="s">
        <v>1877</v>
      </c>
      <c r="F108" s="212" t="s">
        <v>1878</v>
      </c>
      <c r="G108" s="213" t="s">
        <v>1829</v>
      </c>
      <c r="H108" s="214">
        <v>1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1830</v>
      </c>
      <c r="AT108" s="221" t="s">
        <v>139</v>
      </c>
      <c r="AU108" s="221" t="s">
        <v>83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1830</v>
      </c>
      <c r="BM108" s="221" t="s">
        <v>1879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1880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83</v>
      </c>
    </row>
    <row r="110" s="2" customFormat="1" ht="21.75" customHeight="1">
      <c r="A110" s="42"/>
      <c r="B110" s="43"/>
      <c r="C110" s="210" t="s">
        <v>242</v>
      </c>
      <c r="D110" s="210" t="s">
        <v>139</v>
      </c>
      <c r="E110" s="211" t="s">
        <v>1881</v>
      </c>
      <c r="F110" s="212" t="s">
        <v>1882</v>
      </c>
      <c r="G110" s="213" t="s">
        <v>1883</v>
      </c>
      <c r="H110" s="214">
        <v>1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1830</v>
      </c>
      <c r="AT110" s="221" t="s">
        <v>139</v>
      </c>
      <c r="AU110" s="221" t="s">
        <v>83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1830</v>
      </c>
      <c r="BM110" s="221" t="s">
        <v>1884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1885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83</v>
      </c>
    </row>
    <row r="112" s="12" customFormat="1" ht="25.92" customHeight="1">
      <c r="A112" s="12"/>
      <c r="B112" s="194"/>
      <c r="C112" s="195"/>
      <c r="D112" s="196" t="s">
        <v>74</v>
      </c>
      <c r="E112" s="197" t="s">
        <v>1886</v>
      </c>
      <c r="F112" s="197" t="s">
        <v>1887</v>
      </c>
      <c r="G112" s="195"/>
      <c r="H112" s="195"/>
      <c r="I112" s="198"/>
      <c r="J112" s="199">
        <f>BK112</f>
        <v>0</v>
      </c>
      <c r="K112" s="195"/>
      <c r="L112" s="200"/>
      <c r="M112" s="201"/>
      <c r="N112" s="202"/>
      <c r="O112" s="202"/>
      <c r="P112" s="203">
        <f>SUM(P113:P116)</f>
        <v>0</v>
      </c>
      <c r="Q112" s="202"/>
      <c r="R112" s="203">
        <f>SUM(R113:R116)</f>
        <v>0</v>
      </c>
      <c r="S112" s="202"/>
      <c r="T112" s="204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5" t="s">
        <v>170</v>
      </c>
      <c r="AT112" s="206" t="s">
        <v>74</v>
      </c>
      <c r="AU112" s="206" t="s">
        <v>75</v>
      </c>
      <c r="AY112" s="205" t="s">
        <v>137</v>
      </c>
      <c r="BK112" s="207">
        <f>SUM(BK113:BK116)</f>
        <v>0</v>
      </c>
    </row>
    <row r="113" s="2" customFormat="1" ht="16.5" customHeight="1">
      <c r="A113" s="42"/>
      <c r="B113" s="43"/>
      <c r="C113" s="210" t="s">
        <v>249</v>
      </c>
      <c r="D113" s="210" t="s">
        <v>139</v>
      </c>
      <c r="E113" s="211" t="s">
        <v>1888</v>
      </c>
      <c r="F113" s="212" t="s">
        <v>1889</v>
      </c>
      <c r="G113" s="213" t="s">
        <v>530</v>
      </c>
      <c r="H113" s="214">
        <v>1</v>
      </c>
      <c r="I113" s="215"/>
      <c r="J113" s="216">
        <f>ROUND(I113*H113,2)</f>
        <v>0</v>
      </c>
      <c r="K113" s="212" t="s">
        <v>143</v>
      </c>
      <c r="L113" s="48"/>
      <c r="M113" s="217" t="s">
        <v>21</v>
      </c>
      <c r="N113" s="218" t="s">
        <v>46</v>
      </c>
      <c r="O113" s="88"/>
      <c r="P113" s="219">
        <f>O113*H113</f>
        <v>0</v>
      </c>
      <c r="Q113" s="219">
        <v>0</v>
      </c>
      <c r="R113" s="219">
        <f>Q113*H113</f>
        <v>0</v>
      </c>
      <c r="S113" s="219">
        <v>0</v>
      </c>
      <c r="T113" s="220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1" t="s">
        <v>144</v>
      </c>
      <c r="AT113" s="221" t="s">
        <v>139</v>
      </c>
      <c r="AU113" s="221" t="s">
        <v>83</v>
      </c>
      <c r="AY113" s="20" t="s">
        <v>137</v>
      </c>
      <c r="BE113" s="222">
        <f>IF(N113="základní",J113,0)</f>
        <v>0</v>
      </c>
      <c r="BF113" s="222">
        <f>IF(N113="snížená",J113,0)</f>
        <v>0</v>
      </c>
      <c r="BG113" s="222">
        <f>IF(N113="zákl. přenesená",J113,0)</f>
        <v>0</v>
      </c>
      <c r="BH113" s="222">
        <f>IF(N113="sníž. přenesená",J113,0)</f>
        <v>0</v>
      </c>
      <c r="BI113" s="222">
        <f>IF(N113="nulová",J113,0)</f>
        <v>0</v>
      </c>
      <c r="BJ113" s="20" t="s">
        <v>83</v>
      </c>
      <c r="BK113" s="222">
        <f>ROUND(I113*H113,2)</f>
        <v>0</v>
      </c>
      <c r="BL113" s="20" t="s">
        <v>144</v>
      </c>
      <c r="BM113" s="221" t="s">
        <v>1890</v>
      </c>
    </row>
    <row r="114" s="2" customFormat="1">
      <c r="A114" s="42"/>
      <c r="B114" s="43"/>
      <c r="C114" s="44"/>
      <c r="D114" s="223" t="s">
        <v>146</v>
      </c>
      <c r="E114" s="44"/>
      <c r="F114" s="224" t="s">
        <v>1891</v>
      </c>
      <c r="G114" s="44"/>
      <c r="H114" s="44"/>
      <c r="I114" s="225"/>
      <c r="J114" s="44"/>
      <c r="K114" s="44"/>
      <c r="L114" s="48"/>
      <c r="M114" s="226"/>
      <c r="N114" s="227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146</v>
      </c>
      <c r="AU114" s="20" t="s">
        <v>83</v>
      </c>
    </row>
    <row r="115" s="2" customFormat="1" ht="16.5" customHeight="1">
      <c r="A115" s="42"/>
      <c r="B115" s="43"/>
      <c r="C115" s="210" t="s">
        <v>256</v>
      </c>
      <c r="D115" s="210" t="s">
        <v>139</v>
      </c>
      <c r="E115" s="211" t="s">
        <v>1892</v>
      </c>
      <c r="F115" s="212" t="s">
        <v>1893</v>
      </c>
      <c r="G115" s="213" t="s">
        <v>530</v>
      </c>
      <c r="H115" s="214">
        <v>1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</v>
      </c>
      <c r="R115" s="219">
        <f>Q115*H115</f>
        <v>0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83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1894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1895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83</v>
      </c>
    </row>
    <row r="117" s="12" customFormat="1" ht="25.92" customHeight="1">
      <c r="A117" s="12"/>
      <c r="B117" s="194"/>
      <c r="C117" s="195"/>
      <c r="D117" s="196" t="s">
        <v>74</v>
      </c>
      <c r="E117" s="197" t="s">
        <v>1896</v>
      </c>
      <c r="F117" s="197" t="s">
        <v>1897</v>
      </c>
      <c r="G117" s="195"/>
      <c r="H117" s="195"/>
      <c r="I117" s="198"/>
      <c r="J117" s="199">
        <f>BK117</f>
        <v>0</v>
      </c>
      <c r="K117" s="195"/>
      <c r="L117" s="200"/>
      <c r="M117" s="201"/>
      <c r="N117" s="202"/>
      <c r="O117" s="202"/>
      <c r="P117" s="203">
        <f>SUM(P118:P127)</f>
        <v>0</v>
      </c>
      <c r="Q117" s="202"/>
      <c r="R117" s="203">
        <f>SUM(R118:R127)</f>
        <v>0</v>
      </c>
      <c r="S117" s="202"/>
      <c r="T117" s="204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5" t="s">
        <v>170</v>
      </c>
      <c r="AT117" s="206" t="s">
        <v>74</v>
      </c>
      <c r="AU117" s="206" t="s">
        <v>75</v>
      </c>
      <c r="AY117" s="205" t="s">
        <v>137</v>
      </c>
      <c r="BK117" s="207">
        <f>SUM(BK118:BK127)</f>
        <v>0</v>
      </c>
    </row>
    <row r="118" s="2" customFormat="1" ht="24.15" customHeight="1">
      <c r="A118" s="42"/>
      <c r="B118" s="43"/>
      <c r="C118" s="210" t="s">
        <v>259</v>
      </c>
      <c r="D118" s="210" t="s">
        <v>139</v>
      </c>
      <c r="E118" s="211" t="s">
        <v>1898</v>
      </c>
      <c r="F118" s="212" t="s">
        <v>1899</v>
      </c>
      <c r="G118" s="213" t="s">
        <v>530</v>
      </c>
      <c r="H118" s="214">
        <v>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83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1900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1901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83</v>
      </c>
    </row>
    <row r="120" s="2" customFormat="1" ht="24.15" customHeight="1">
      <c r="A120" s="42"/>
      <c r="B120" s="43"/>
      <c r="C120" s="210" t="s">
        <v>265</v>
      </c>
      <c r="D120" s="210" t="s">
        <v>139</v>
      </c>
      <c r="E120" s="211" t="s">
        <v>1902</v>
      </c>
      <c r="F120" s="212" t="s">
        <v>1903</v>
      </c>
      <c r="G120" s="213" t="s">
        <v>530</v>
      </c>
      <c r="H120" s="214">
        <v>1</v>
      </c>
      <c r="I120" s="215"/>
      <c r="J120" s="216">
        <f>ROUND(I120*H120,2)</f>
        <v>0</v>
      </c>
      <c r="K120" s="212" t="s">
        <v>143</v>
      </c>
      <c r="L120" s="48"/>
      <c r="M120" s="217" t="s">
        <v>21</v>
      </c>
      <c r="N120" s="218" t="s">
        <v>46</v>
      </c>
      <c r="O120" s="88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1" t="s">
        <v>144</v>
      </c>
      <c r="AT120" s="221" t="s">
        <v>139</v>
      </c>
      <c r="AU120" s="221" t="s">
        <v>83</v>
      </c>
      <c r="AY120" s="20" t="s">
        <v>137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20" t="s">
        <v>83</v>
      </c>
      <c r="BK120" s="222">
        <f>ROUND(I120*H120,2)</f>
        <v>0</v>
      </c>
      <c r="BL120" s="20" t="s">
        <v>144</v>
      </c>
      <c r="BM120" s="221" t="s">
        <v>1904</v>
      </c>
    </row>
    <row r="121" s="2" customFormat="1">
      <c r="A121" s="42"/>
      <c r="B121" s="43"/>
      <c r="C121" s="44"/>
      <c r="D121" s="223" t="s">
        <v>146</v>
      </c>
      <c r="E121" s="44"/>
      <c r="F121" s="224" t="s">
        <v>1905</v>
      </c>
      <c r="G121" s="44"/>
      <c r="H121" s="44"/>
      <c r="I121" s="225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146</v>
      </c>
      <c r="AU121" s="20" t="s">
        <v>83</v>
      </c>
    </row>
    <row r="122" s="2" customFormat="1" ht="24.15" customHeight="1">
      <c r="A122" s="42"/>
      <c r="B122" s="43"/>
      <c r="C122" s="210" t="s">
        <v>275</v>
      </c>
      <c r="D122" s="210" t="s">
        <v>139</v>
      </c>
      <c r="E122" s="211" t="s">
        <v>1033</v>
      </c>
      <c r="F122" s="212" t="s">
        <v>1906</v>
      </c>
      <c r="G122" s="213" t="s">
        <v>530</v>
      </c>
      <c r="H122" s="214">
        <v>1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83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1907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1908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83</v>
      </c>
    </row>
    <row r="124" s="2" customFormat="1" ht="24.15" customHeight="1">
      <c r="A124" s="42"/>
      <c r="B124" s="43"/>
      <c r="C124" s="210" t="s">
        <v>281</v>
      </c>
      <c r="D124" s="210" t="s">
        <v>139</v>
      </c>
      <c r="E124" s="211" t="s">
        <v>1909</v>
      </c>
      <c r="F124" s="212" t="s">
        <v>1910</v>
      </c>
      <c r="G124" s="213" t="s">
        <v>530</v>
      </c>
      <c r="H124" s="214">
        <v>1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83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1911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1912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83</v>
      </c>
    </row>
    <row r="126" s="2" customFormat="1" ht="24.15" customHeight="1">
      <c r="A126" s="42"/>
      <c r="B126" s="43"/>
      <c r="C126" s="210" t="s">
        <v>7</v>
      </c>
      <c r="D126" s="210" t="s">
        <v>139</v>
      </c>
      <c r="E126" s="211" t="s">
        <v>1913</v>
      </c>
      <c r="F126" s="212" t="s">
        <v>1914</v>
      </c>
      <c r="G126" s="213" t="s">
        <v>530</v>
      </c>
      <c r="H126" s="214">
        <v>1</v>
      </c>
      <c r="I126" s="215"/>
      <c r="J126" s="216">
        <f>ROUND(I126*H126,2)</f>
        <v>0</v>
      </c>
      <c r="K126" s="212" t="s">
        <v>143</v>
      </c>
      <c r="L126" s="48"/>
      <c r="M126" s="217" t="s">
        <v>21</v>
      </c>
      <c r="N126" s="218" t="s">
        <v>46</v>
      </c>
      <c r="O126" s="88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1" t="s">
        <v>144</v>
      </c>
      <c r="AT126" s="221" t="s">
        <v>139</v>
      </c>
      <c r="AU126" s="221" t="s">
        <v>83</v>
      </c>
      <c r="AY126" s="20" t="s">
        <v>137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20" t="s">
        <v>83</v>
      </c>
      <c r="BK126" s="222">
        <f>ROUND(I126*H126,2)</f>
        <v>0</v>
      </c>
      <c r="BL126" s="20" t="s">
        <v>144</v>
      </c>
      <c r="BM126" s="221" t="s">
        <v>1915</v>
      </c>
    </row>
    <row r="127" s="2" customFormat="1">
      <c r="A127" s="42"/>
      <c r="B127" s="43"/>
      <c r="C127" s="44"/>
      <c r="D127" s="223" t="s">
        <v>146</v>
      </c>
      <c r="E127" s="44"/>
      <c r="F127" s="224" t="s">
        <v>1916</v>
      </c>
      <c r="G127" s="44"/>
      <c r="H127" s="44"/>
      <c r="I127" s="225"/>
      <c r="J127" s="44"/>
      <c r="K127" s="44"/>
      <c r="L127" s="48"/>
      <c r="M127" s="282"/>
      <c r="N127" s="283"/>
      <c r="O127" s="284"/>
      <c r="P127" s="284"/>
      <c r="Q127" s="284"/>
      <c r="R127" s="284"/>
      <c r="S127" s="284"/>
      <c r="T127" s="28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146</v>
      </c>
      <c r="AU127" s="20" t="s">
        <v>83</v>
      </c>
    </row>
    <row r="128" s="2" customFormat="1" ht="6.96" customHeight="1">
      <c r="A128" s="42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48"/>
      <c r="M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</sheetData>
  <sheetProtection sheet="1" autoFilter="0" formatColumns="0" formatRows="0" objects="1" scenarios="1" spinCount="100000" saltValue="44qlidEi+5cq7SPcpbrqU4fPSvPTaIVfuoa4v+RW0FDgAtvBSBfc2REqzrPt4yGFhpjcA7Y1T8671QI16v+XyQ==" hashValue="3gUUOgzubPioZ3ySWSfSJfM6jpvb1j0MigXxujj7q3Pv9dzwhk/3M5MpB5sDhx1jHvTnCl7id8gMBEg91ic5Mw==" algorithmName="SHA-512" password="CC35"/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2/Pol1"/>
    <hyperlink ref="F87" r:id="rId2" display="https://podminky.urs.cz/item/CS_URS_2025_02/R001"/>
    <hyperlink ref="F89" r:id="rId3" display="https://podminky.urs.cz/item/CS_URS_2025_02/R012"/>
    <hyperlink ref="F91" r:id="rId4" display="https://podminky.urs.cz/item/CS_URS_2025_02/VRN011"/>
    <hyperlink ref="F93" r:id="rId5" display="https://podminky.urs.cz/item/CS_URS_2025_02/VRN012"/>
    <hyperlink ref="F95" r:id="rId6" display="https://podminky.urs.cz/item/CS_URS_2025_02/VRN013"/>
    <hyperlink ref="F97" r:id="rId7" display="https://podminky.urs.cz/item/CS_URS_2025_02/VRN015"/>
    <hyperlink ref="F99" r:id="rId8" display="https://podminky.urs.cz/item/CS_URS_2025_02/VRN016"/>
    <hyperlink ref="F101" r:id="rId9" display="https://podminky.urs.cz/item/CS_URS_2025_02/VRN017"/>
    <hyperlink ref="F103" r:id="rId10" display="https://podminky.urs.cz/item/CS_URS_2025_02/VRN018"/>
    <hyperlink ref="F105" r:id="rId11" display="https://podminky.urs.cz/item/CS_URS_2025_02/VRN019"/>
    <hyperlink ref="F107" r:id="rId12" display="https://podminky.urs.cz/item/CS_URS_2025_02/VRN020"/>
    <hyperlink ref="F109" r:id="rId13" display="https://podminky.urs.cz/item/CS_URS_2025_02/VRN021"/>
    <hyperlink ref="F111" r:id="rId14" display="https://podminky.urs.cz/item/CS_URS_2025_02/VRN-03"/>
    <hyperlink ref="F114" r:id="rId15" display="https://podminky.urs.cz/item/CS_URS_2025_02/070001000"/>
    <hyperlink ref="F116" r:id="rId16" display="https://podminky.urs.cz/item/CS_URS_2025_02/VRN-01"/>
    <hyperlink ref="F119" r:id="rId17" display="https://podminky.urs.cz/item/CS_URS_2025_02/012002000.2"/>
    <hyperlink ref="F121" r:id="rId18" display="https://podminky.urs.cz/item/CS_URS_2025_02/012002000.3"/>
    <hyperlink ref="F123" r:id="rId19" display="https://podminky.urs.cz/item/CS_URS_2025_02/104"/>
    <hyperlink ref="F125" r:id="rId20" display="https://podminky.urs.cz/item/CS_URS_2025_02/R006"/>
    <hyperlink ref="F127" r:id="rId21" display="https://podminky.urs.cz/item/CS_URS_2025_02/R009-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DESKTOP-084633L\Anna Mužná</dc:creator>
  <cp:lastModifiedBy>DESKTOP-084633L\Anna Mužná</cp:lastModifiedBy>
  <dcterms:created xsi:type="dcterms:W3CDTF">2025-12-01T10:59:54Z</dcterms:created>
  <dcterms:modified xsi:type="dcterms:W3CDTF">2025-12-01T11:00:09Z</dcterms:modified>
</cp:coreProperties>
</file>